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48F30032-5F83-4D6E-A20A-A4D07C3F1B01}" xr6:coauthVersionLast="47" xr6:coauthVersionMax="47" xr10:uidLastSave="{00000000-0000-0000-0000-000000000000}"/>
  <bookViews>
    <workbookView xWindow="-120" yWindow="-120" windowWidth="21840" windowHeight="13140" firstSheet="3" activeTab="6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IMAE!$A$1:$C$281</definedName>
    <definedName name="ExternalData_1" localSheetId="18" hidden="1">'IMAE sectores'!$A$1:$R$121</definedName>
    <definedName name="ExternalData_1" localSheetId="6" hidden="1">'Inflación source'!$A$1:$D$176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TC!$A$1:$D$6421</definedName>
    <definedName name="ExternalData_2" localSheetId="16" hidden="1">Remesas!$A$1:$W$34</definedName>
  </definedNames>
  <calcPr calcId="191029"/>
  <pivotCaches>
    <pivotCache cacheId="9" r:id="rId26"/>
    <pivotCache cacheId="14" r:id="rId27"/>
    <pivotCache cacheId="19" r:id="rId28"/>
    <pivotCache cacheId="24" r:id="rId29"/>
    <pivotCache cacheId="29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2" i="7"/>
  <c r="E36" i="7"/>
  <c r="E62" i="7"/>
  <c r="B78" i="7"/>
  <c r="E46" i="7"/>
  <c r="E85" i="7"/>
  <c r="B72" i="7"/>
  <c r="B8" i="7"/>
  <c r="B32" i="7"/>
  <c r="B23" i="7"/>
  <c r="E47" i="7"/>
  <c r="B31" i="7"/>
  <c r="E23" i="7"/>
  <c r="E2" i="7"/>
  <c r="F82" i="7"/>
  <c r="F78" i="7"/>
  <c r="F66" i="7"/>
  <c r="F62" i="7"/>
  <c r="F42" i="7"/>
  <c r="F34" i="7"/>
  <c r="F2" i="7"/>
  <c r="E59" i="7"/>
  <c r="F85" i="7"/>
  <c r="F81" i="7"/>
  <c r="F65" i="7"/>
  <c r="F57" i="7"/>
  <c r="E81" i="7"/>
  <c r="F72" i="7"/>
  <c r="F36" i="7"/>
  <c r="F32" i="7"/>
  <c r="F16" i="7"/>
  <c r="F8" i="7"/>
  <c r="B66" i="7"/>
  <c r="B42" i="7"/>
  <c r="D16" i="7"/>
  <c r="D31" i="7"/>
  <c r="D7" i="7"/>
  <c r="D22" i="7"/>
  <c r="D81" i="7"/>
  <c r="D25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58" i="7" l="1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<sst xmlns="http://schemas.openxmlformats.org/spreadsheetml/2006/main" count="591" uniqueCount="148">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</sst>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Q!$N$4:$N$81</c:f>
              <c:numCache>
                <c:formatCode>0.00%</c:formatCode>
                <c:ptCount val="77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Q!$O$4:$O$81</c:f>
              <c:numCache>
                <c:formatCode>0.00%</c:formatCode>
                <c:ptCount val="77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Q!$P$4:$P$81</c:f>
              <c:numCache>
                <c:formatCode>0.00%</c:formatCode>
                <c:ptCount val="77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Q!$Q$4:$Q$81</c:f>
              <c:numCache>
                <c:formatCode>0.00%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Q!$R$4:$R$81</c:f>
              <c:numCache>
                <c:formatCode>0.00%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4.8800000000000003E-2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Q!$M$4:$M$81</c:f>
              <c:strCache>
                <c:ptCount val="77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</c:strCache>
            </c:strRef>
          </c:cat>
          <c:val>
            <c:numRef>
              <c:f>Q!$S$4:$S$81</c:f>
              <c:numCache>
                <c:formatCode>0.00%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7.4099999999999999E-2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3.6200000000000003E-2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-1.4281666301211402</c:v>
                </c:pt>
                <c:pt idx="1">
                  <c:v>-1.3565187769221723</c:v>
                </c:pt>
                <c:pt idx="2">
                  <c:v>-1.3813969500328143</c:v>
                </c:pt>
                <c:pt idx="3">
                  <c:v>-1.5397325276652141</c:v>
                </c:pt>
                <c:pt idx="4">
                  <c:v>-1.5538344377264166</c:v>
                </c:pt>
                <c:pt idx="5">
                  <c:v>-1.3495457944822506</c:v>
                </c:pt>
                <c:pt idx="6">
                  <c:v>-0.61958583138271628</c:v>
                </c:pt>
                <c:pt idx="7">
                  <c:v>-0.61608501172347108</c:v>
                </c:pt>
                <c:pt idx="8">
                  <c:v>-0.62170741812814523</c:v>
                </c:pt>
                <c:pt idx="9">
                  <c:v>-0.84329567275920647</c:v>
                </c:pt>
                <c:pt idx="10">
                  <c:v>-0.79050887611993881</c:v>
                </c:pt>
                <c:pt idx="11">
                  <c:v>-1.4063541279775178</c:v>
                </c:pt>
                <c:pt idx="12">
                  <c:v>-0.95284970726647567</c:v>
                </c:pt>
                <c:pt idx="13">
                  <c:v>-0.88120185406750773</c:v>
                </c:pt>
                <c:pt idx="14">
                  <c:v>-0.90608002717814973</c:v>
                </c:pt>
                <c:pt idx="15">
                  <c:v>-1.0644156048105491</c:v>
                </c:pt>
                <c:pt idx="16">
                  <c:v>-1.0785175148717521</c:v>
                </c:pt>
                <c:pt idx="17">
                  <c:v>-0.87422887162758611</c:v>
                </c:pt>
                <c:pt idx="18">
                  <c:v>-0.14426890852805174</c:v>
                </c:pt>
                <c:pt idx="19">
                  <c:v>-0.14076808886880698</c:v>
                </c:pt>
                <c:pt idx="20">
                  <c:v>-0.14639049527348069</c:v>
                </c:pt>
                <c:pt idx="21">
                  <c:v>-0.36797874990454194</c:v>
                </c:pt>
                <c:pt idx="22">
                  <c:v>-0.31519195326527427</c:v>
                </c:pt>
                <c:pt idx="23">
                  <c:v>-0.93103720512285282</c:v>
                </c:pt>
                <c:pt idx="24">
                  <c:v>-0.47753278441181113</c:v>
                </c:pt>
                <c:pt idx="25">
                  <c:v>-0.40588493121284319</c:v>
                </c:pt>
                <c:pt idx="26">
                  <c:v>-0.43076310432348519</c:v>
                </c:pt>
                <c:pt idx="27">
                  <c:v>-0.589098681955885</c:v>
                </c:pt>
                <c:pt idx="28">
                  <c:v>-0.60320059201708753</c:v>
                </c:pt>
                <c:pt idx="29">
                  <c:v>-0.39891194877292158</c:v>
                </c:pt>
                <c:pt idx="30">
                  <c:v>0.33104801432661279</c:v>
                </c:pt>
                <c:pt idx="31">
                  <c:v>0.334548833985858</c:v>
                </c:pt>
                <c:pt idx="32">
                  <c:v>0.32892642758118384</c:v>
                </c:pt>
                <c:pt idx="33">
                  <c:v>0.10733817295012216</c:v>
                </c:pt>
                <c:pt idx="34">
                  <c:v>0.16012496958938982</c:v>
                </c:pt>
                <c:pt idx="35">
                  <c:v>-0.45572028226818873</c:v>
                </c:pt>
                <c:pt idx="36">
                  <c:v>-2.2158615571470364E-3</c:v>
                </c:pt>
                <c:pt idx="37">
                  <c:v>6.9431991641821789E-2</c:v>
                </c:pt>
                <c:pt idx="38">
                  <c:v>4.4553818531179346E-2</c:v>
                </c:pt>
                <c:pt idx="39">
                  <c:v>-0.11378175910122001</c:v>
                </c:pt>
                <c:pt idx="40">
                  <c:v>-0.127883669162423</c:v>
                </c:pt>
                <c:pt idx="41">
                  <c:v>7.6404974081743404E-2</c:v>
                </c:pt>
                <c:pt idx="42">
                  <c:v>0.80636493718127777</c:v>
                </c:pt>
                <c:pt idx="43">
                  <c:v>0.80986575684052209</c:v>
                </c:pt>
                <c:pt idx="44">
                  <c:v>0.80424335043584882</c:v>
                </c:pt>
                <c:pt idx="45">
                  <c:v>0.58265509580478625</c:v>
                </c:pt>
                <c:pt idx="46">
                  <c:v>0.6354418924440548</c:v>
                </c:pt>
                <c:pt idx="47">
                  <c:v>1.9596640586476255E-2</c:v>
                </c:pt>
                <c:pt idx="48">
                  <c:v>0.47310106129751794</c:v>
                </c:pt>
                <c:pt idx="49">
                  <c:v>0.54474891449648588</c:v>
                </c:pt>
                <c:pt idx="50">
                  <c:v>0.51987074138584433</c:v>
                </c:pt>
                <c:pt idx="51">
                  <c:v>0.36153516375344363</c:v>
                </c:pt>
                <c:pt idx="52">
                  <c:v>0.3474332536922411</c:v>
                </c:pt>
                <c:pt idx="53">
                  <c:v>0.55172189693640838</c:v>
                </c:pt>
                <c:pt idx="54">
                  <c:v>1.2816818600359419</c:v>
                </c:pt>
                <c:pt idx="55">
                  <c:v>1.2851826796951871</c:v>
                </c:pt>
                <c:pt idx="56">
                  <c:v>1.2795602732905129</c:v>
                </c:pt>
                <c:pt idx="57">
                  <c:v>1.0579720186594512</c:v>
                </c:pt>
                <c:pt idx="58">
                  <c:v>1.1107588152987189</c:v>
                </c:pt>
                <c:pt idx="59">
                  <c:v>0.49491356344114035</c:v>
                </c:pt>
                <c:pt idx="60">
                  <c:v>0.94841798415218292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6.6671455084069695</c:v>
                </c:pt>
                <c:pt idx="1">
                  <c:v>6.7387933616059374</c:v>
                </c:pt>
                <c:pt idx="2">
                  <c:v>6.7139151884952959</c:v>
                </c:pt>
                <c:pt idx="3">
                  <c:v>6.5555796108628961</c:v>
                </c:pt>
                <c:pt idx="4">
                  <c:v>6.5414777008016927</c:v>
                </c:pt>
                <c:pt idx="5">
                  <c:v>6.7457663440458591</c:v>
                </c:pt>
                <c:pt idx="6">
                  <c:v>7.4757263071453934</c:v>
                </c:pt>
                <c:pt idx="7">
                  <c:v>7.4792271268046386</c:v>
                </c:pt>
                <c:pt idx="8">
                  <c:v>7.4736047203999645</c:v>
                </c:pt>
                <c:pt idx="9">
                  <c:v>7.2520164657689037</c:v>
                </c:pt>
                <c:pt idx="10">
                  <c:v>7.3048032624081713</c:v>
                </c:pt>
                <c:pt idx="11">
                  <c:v>6.6889580105505919</c:v>
                </c:pt>
                <c:pt idx="12">
                  <c:v>7.1424624312616345</c:v>
                </c:pt>
                <c:pt idx="13">
                  <c:v>7.2141102844606024</c:v>
                </c:pt>
                <c:pt idx="14">
                  <c:v>7.18923211134996</c:v>
                </c:pt>
                <c:pt idx="15">
                  <c:v>7.0308965337175611</c:v>
                </c:pt>
                <c:pt idx="16">
                  <c:v>7.0167946236563576</c:v>
                </c:pt>
                <c:pt idx="17">
                  <c:v>7.2210832669005232</c:v>
                </c:pt>
                <c:pt idx="18">
                  <c:v>7.9510432300000584</c:v>
                </c:pt>
                <c:pt idx="19">
                  <c:v>7.9545440496593027</c:v>
                </c:pt>
                <c:pt idx="20">
                  <c:v>7.9489216432546286</c:v>
                </c:pt>
                <c:pt idx="21">
                  <c:v>7.7273333886235678</c:v>
                </c:pt>
                <c:pt idx="22">
                  <c:v>7.7801201852628354</c:v>
                </c:pt>
                <c:pt idx="23">
                  <c:v>7.1642749334052569</c:v>
                </c:pt>
                <c:pt idx="24">
                  <c:v>7.6177793541162986</c:v>
                </c:pt>
                <c:pt idx="25">
                  <c:v>7.6894272073152665</c:v>
                </c:pt>
                <c:pt idx="26">
                  <c:v>7.6645490342046241</c:v>
                </c:pt>
                <c:pt idx="27">
                  <c:v>7.5062134565722243</c:v>
                </c:pt>
                <c:pt idx="28">
                  <c:v>7.4921115465110226</c:v>
                </c:pt>
                <c:pt idx="29">
                  <c:v>7.6964001897551881</c:v>
                </c:pt>
                <c:pt idx="30">
                  <c:v>8.4263601528547234</c:v>
                </c:pt>
                <c:pt idx="31">
                  <c:v>8.4298609725139677</c:v>
                </c:pt>
                <c:pt idx="32">
                  <c:v>8.4242385661092936</c:v>
                </c:pt>
                <c:pt idx="33">
                  <c:v>8.2026503114782319</c:v>
                </c:pt>
                <c:pt idx="34">
                  <c:v>8.2554371081174995</c:v>
                </c:pt>
                <c:pt idx="35">
                  <c:v>7.639591856259921</c:v>
                </c:pt>
                <c:pt idx="36">
                  <c:v>8.0930962769709627</c:v>
                </c:pt>
                <c:pt idx="37">
                  <c:v>8.1647441301699324</c:v>
                </c:pt>
                <c:pt idx="38">
                  <c:v>8.1398659570592891</c:v>
                </c:pt>
                <c:pt idx="39">
                  <c:v>7.9815303794268893</c:v>
                </c:pt>
                <c:pt idx="40">
                  <c:v>7.9674284693656867</c:v>
                </c:pt>
                <c:pt idx="41">
                  <c:v>8.1717171126098531</c:v>
                </c:pt>
                <c:pt idx="42">
                  <c:v>8.9016770757093866</c:v>
                </c:pt>
                <c:pt idx="43">
                  <c:v>8.9051778953686309</c:v>
                </c:pt>
                <c:pt idx="44">
                  <c:v>8.8995554889639585</c:v>
                </c:pt>
                <c:pt idx="45">
                  <c:v>8.6779672343328969</c:v>
                </c:pt>
                <c:pt idx="46">
                  <c:v>8.7307540309721645</c:v>
                </c:pt>
                <c:pt idx="47">
                  <c:v>8.114908779114586</c:v>
                </c:pt>
                <c:pt idx="48">
                  <c:v>8.5684131998256277</c:v>
                </c:pt>
                <c:pt idx="49">
                  <c:v>8.6400610530245956</c:v>
                </c:pt>
                <c:pt idx="50">
                  <c:v>8.615182879913954</c:v>
                </c:pt>
                <c:pt idx="51">
                  <c:v>8.4568473022815525</c:v>
                </c:pt>
                <c:pt idx="52">
                  <c:v>8.4427453922203508</c:v>
                </c:pt>
                <c:pt idx="53">
                  <c:v>8.6470340354645181</c:v>
                </c:pt>
                <c:pt idx="54">
                  <c:v>9.3769939985640516</c:v>
                </c:pt>
                <c:pt idx="55">
                  <c:v>9.3804948182232977</c:v>
                </c:pt>
                <c:pt idx="56">
                  <c:v>9.3748724118186217</c:v>
                </c:pt>
                <c:pt idx="57">
                  <c:v>9.1532841571875601</c:v>
                </c:pt>
                <c:pt idx="58">
                  <c:v>9.2060709538268277</c:v>
                </c:pt>
                <c:pt idx="59">
                  <c:v>8.5902257019692492</c:v>
                </c:pt>
                <c:pt idx="60">
                  <c:v>9.0437301226802926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-7.8947940366455249E-2</c:v>
                </c:pt>
                <c:pt idx="1">
                  <c:v>-7.3000871674873125E-3</c:v>
                </c:pt>
                <c:pt idx="2">
                  <c:v>-3.2178260278129311E-2</c:v>
                </c:pt>
                <c:pt idx="3">
                  <c:v>-0.19051383791052912</c:v>
                </c:pt>
                <c:pt idx="4">
                  <c:v>-0.20461574797173165</c:v>
                </c:pt>
                <c:pt idx="5">
                  <c:v>-3.2710472756569686E-4</c:v>
                </c:pt>
                <c:pt idx="6">
                  <c:v>0.72963285837196867</c:v>
                </c:pt>
                <c:pt idx="7">
                  <c:v>0.73313367803121388</c:v>
                </c:pt>
                <c:pt idx="8">
                  <c:v>0.72751127162653972</c:v>
                </c:pt>
                <c:pt idx="9">
                  <c:v>0.50592301699547848</c:v>
                </c:pt>
                <c:pt idx="10">
                  <c:v>0.55870981363474614</c:v>
                </c:pt>
                <c:pt idx="11">
                  <c:v>-5.7135438222832846E-2</c:v>
                </c:pt>
                <c:pt idx="12">
                  <c:v>0.39636898248820929</c:v>
                </c:pt>
                <c:pt idx="13">
                  <c:v>0.46801683568717722</c:v>
                </c:pt>
                <c:pt idx="14">
                  <c:v>0.44313866257653522</c:v>
                </c:pt>
                <c:pt idx="15">
                  <c:v>0.28480308494413586</c:v>
                </c:pt>
                <c:pt idx="16">
                  <c:v>0.27070117488293288</c:v>
                </c:pt>
                <c:pt idx="17">
                  <c:v>0.47498981812709884</c:v>
                </c:pt>
                <c:pt idx="18">
                  <c:v>1.2049497812266332</c:v>
                </c:pt>
                <c:pt idx="19">
                  <c:v>1.208450600885878</c:v>
                </c:pt>
                <c:pt idx="20">
                  <c:v>1.2028281944812043</c:v>
                </c:pt>
                <c:pt idx="21">
                  <c:v>0.98123993985014302</c:v>
                </c:pt>
                <c:pt idx="22">
                  <c:v>1.0340267364894107</c:v>
                </c:pt>
                <c:pt idx="23">
                  <c:v>0.41818148463183213</c:v>
                </c:pt>
                <c:pt idx="24">
                  <c:v>0.87168590534287382</c:v>
                </c:pt>
                <c:pt idx="25">
                  <c:v>0.94333375854184176</c:v>
                </c:pt>
                <c:pt idx="26">
                  <c:v>0.91845558543119976</c:v>
                </c:pt>
                <c:pt idx="27">
                  <c:v>0.76012000779879996</c:v>
                </c:pt>
                <c:pt idx="28">
                  <c:v>0.74601809773759742</c:v>
                </c:pt>
                <c:pt idx="29">
                  <c:v>0.95030674098176338</c:v>
                </c:pt>
                <c:pt idx="30">
                  <c:v>1.6802667040812977</c:v>
                </c:pt>
                <c:pt idx="31">
                  <c:v>1.6837675237405429</c:v>
                </c:pt>
                <c:pt idx="32">
                  <c:v>1.6781451173358688</c:v>
                </c:pt>
                <c:pt idx="33">
                  <c:v>1.4565568627048071</c:v>
                </c:pt>
                <c:pt idx="34">
                  <c:v>1.5093436593440748</c:v>
                </c:pt>
                <c:pt idx="35">
                  <c:v>0.89349840748649623</c:v>
                </c:pt>
                <c:pt idx="36">
                  <c:v>1.3470028281975379</c:v>
                </c:pt>
                <c:pt idx="37">
                  <c:v>1.4186506813965067</c:v>
                </c:pt>
                <c:pt idx="38">
                  <c:v>1.3937725082858643</c:v>
                </c:pt>
                <c:pt idx="39">
                  <c:v>1.2354369306534649</c:v>
                </c:pt>
                <c:pt idx="40">
                  <c:v>1.221335020592262</c:v>
                </c:pt>
                <c:pt idx="41">
                  <c:v>1.4256236638364284</c:v>
                </c:pt>
                <c:pt idx="42">
                  <c:v>2.1555836269359627</c:v>
                </c:pt>
                <c:pt idx="43">
                  <c:v>2.159084446595207</c:v>
                </c:pt>
                <c:pt idx="44">
                  <c:v>2.1534620401905338</c:v>
                </c:pt>
                <c:pt idx="45">
                  <c:v>1.9318737855594712</c:v>
                </c:pt>
                <c:pt idx="46">
                  <c:v>1.9846605821987398</c:v>
                </c:pt>
                <c:pt idx="47">
                  <c:v>1.3688153303411612</c:v>
                </c:pt>
                <c:pt idx="48">
                  <c:v>1.8223197510522029</c:v>
                </c:pt>
                <c:pt idx="49">
                  <c:v>1.8939676042511708</c:v>
                </c:pt>
                <c:pt idx="50">
                  <c:v>1.8690894311405293</c:v>
                </c:pt>
                <c:pt idx="51">
                  <c:v>1.7107538535081286</c:v>
                </c:pt>
                <c:pt idx="52">
                  <c:v>1.696651943446926</c:v>
                </c:pt>
                <c:pt idx="53">
                  <c:v>1.9009405866910933</c:v>
                </c:pt>
                <c:pt idx="54">
                  <c:v>2.6309005497906268</c:v>
                </c:pt>
                <c:pt idx="55">
                  <c:v>2.634401369449872</c:v>
                </c:pt>
                <c:pt idx="56">
                  <c:v>2.6287789630451979</c:v>
                </c:pt>
                <c:pt idx="57">
                  <c:v>2.4071907084141362</c:v>
                </c:pt>
                <c:pt idx="58">
                  <c:v>2.4599775050534038</c:v>
                </c:pt>
                <c:pt idx="59">
                  <c:v>1.8441322531958253</c:v>
                </c:pt>
                <c:pt idx="60">
                  <c:v>2.2976366739068679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5.3179268186522846</c:v>
                </c:pt>
                <c:pt idx="1">
                  <c:v>5.3895746718512525</c:v>
                </c:pt>
                <c:pt idx="2">
                  <c:v>5.3646964987406101</c:v>
                </c:pt>
                <c:pt idx="3">
                  <c:v>5.2063609211082102</c:v>
                </c:pt>
                <c:pt idx="4">
                  <c:v>5.1922590110470086</c:v>
                </c:pt>
                <c:pt idx="5">
                  <c:v>5.3965476542911741</c:v>
                </c:pt>
                <c:pt idx="6">
                  <c:v>6.1265076173907085</c:v>
                </c:pt>
                <c:pt idx="7">
                  <c:v>6.1300084370499537</c:v>
                </c:pt>
                <c:pt idx="8">
                  <c:v>6.1243860306452795</c:v>
                </c:pt>
                <c:pt idx="9">
                  <c:v>5.9027977760142178</c:v>
                </c:pt>
                <c:pt idx="10">
                  <c:v>5.9555845726534855</c:v>
                </c:pt>
                <c:pt idx="11">
                  <c:v>5.339739320795907</c:v>
                </c:pt>
                <c:pt idx="12">
                  <c:v>5.7932437415069487</c:v>
                </c:pt>
                <c:pt idx="13">
                  <c:v>5.8648915947059166</c:v>
                </c:pt>
                <c:pt idx="14">
                  <c:v>5.840013421595275</c:v>
                </c:pt>
                <c:pt idx="15">
                  <c:v>5.6816778439628752</c:v>
                </c:pt>
                <c:pt idx="16">
                  <c:v>5.6675759339016727</c:v>
                </c:pt>
                <c:pt idx="17">
                  <c:v>5.8718645771458391</c:v>
                </c:pt>
                <c:pt idx="18">
                  <c:v>6.6018245402453726</c:v>
                </c:pt>
                <c:pt idx="19">
                  <c:v>6.6053253599046178</c:v>
                </c:pt>
                <c:pt idx="20">
                  <c:v>6.5997029534999445</c:v>
                </c:pt>
                <c:pt idx="21">
                  <c:v>6.3781146988688828</c:v>
                </c:pt>
                <c:pt idx="22">
                  <c:v>6.4309014955081505</c:v>
                </c:pt>
                <c:pt idx="23">
                  <c:v>5.8150562436505719</c:v>
                </c:pt>
                <c:pt idx="24">
                  <c:v>6.2685606643616136</c:v>
                </c:pt>
                <c:pt idx="25">
                  <c:v>6.3402085175605816</c:v>
                </c:pt>
                <c:pt idx="26">
                  <c:v>6.31533034444994</c:v>
                </c:pt>
                <c:pt idx="27">
                  <c:v>6.1569947668175402</c:v>
                </c:pt>
                <c:pt idx="28">
                  <c:v>6.1428928567563368</c:v>
                </c:pt>
                <c:pt idx="29">
                  <c:v>6.3471815000005032</c:v>
                </c:pt>
                <c:pt idx="30">
                  <c:v>7.0771414631000376</c:v>
                </c:pt>
                <c:pt idx="31">
                  <c:v>7.0806422827592828</c:v>
                </c:pt>
                <c:pt idx="32">
                  <c:v>7.0750198763546086</c:v>
                </c:pt>
                <c:pt idx="33">
                  <c:v>6.8534316217235469</c:v>
                </c:pt>
                <c:pt idx="34">
                  <c:v>6.9062184183628146</c:v>
                </c:pt>
                <c:pt idx="35">
                  <c:v>6.290373166505236</c:v>
                </c:pt>
                <c:pt idx="36">
                  <c:v>6.7438775872162777</c:v>
                </c:pt>
                <c:pt idx="37">
                  <c:v>6.8155254404152465</c:v>
                </c:pt>
                <c:pt idx="38">
                  <c:v>6.7906472673046041</c:v>
                </c:pt>
                <c:pt idx="39">
                  <c:v>6.6323116896722052</c:v>
                </c:pt>
                <c:pt idx="40">
                  <c:v>6.6182097796110018</c:v>
                </c:pt>
                <c:pt idx="41">
                  <c:v>6.8224984228551682</c:v>
                </c:pt>
                <c:pt idx="42">
                  <c:v>7.5524583859547025</c:v>
                </c:pt>
                <c:pt idx="43">
                  <c:v>7.5559592056139468</c:v>
                </c:pt>
                <c:pt idx="44">
                  <c:v>7.5503367992092736</c:v>
                </c:pt>
                <c:pt idx="45">
                  <c:v>7.328748544578211</c:v>
                </c:pt>
                <c:pt idx="46">
                  <c:v>7.3815353412174796</c:v>
                </c:pt>
                <c:pt idx="47">
                  <c:v>6.765690089359901</c:v>
                </c:pt>
                <c:pt idx="48">
                  <c:v>7.2191945100709427</c:v>
                </c:pt>
                <c:pt idx="49">
                  <c:v>7.2908423632699106</c:v>
                </c:pt>
                <c:pt idx="50">
                  <c:v>7.2659641901592691</c:v>
                </c:pt>
                <c:pt idx="51">
                  <c:v>7.1076286125268684</c:v>
                </c:pt>
                <c:pt idx="52">
                  <c:v>7.0935267024656659</c:v>
                </c:pt>
                <c:pt idx="53">
                  <c:v>7.2978153457098331</c:v>
                </c:pt>
                <c:pt idx="54">
                  <c:v>8.0277753088093675</c:v>
                </c:pt>
                <c:pt idx="55">
                  <c:v>8.0312761284686118</c:v>
                </c:pt>
                <c:pt idx="56">
                  <c:v>8.0256537220639377</c:v>
                </c:pt>
                <c:pt idx="57">
                  <c:v>7.804065467432876</c:v>
                </c:pt>
                <c:pt idx="58">
                  <c:v>7.8568522640721437</c:v>
                </c:pt>
                <c:pt idx="59">
                  <c:v>7.2410070122145651</c:v>
                </c:pt>
                <c:pt idx="60">
                  <c:v>7.6945114329256077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1.2702707493882297</c:v>
                </c:pt>
                <c:pt idx="1">
                  <c:v>1.3419186025871976</c:v>
                </c:pt>
                <c:pt idx="2">
                  <c:v>1.3170404294765556</c:v>
                </c:pt>
                <c:pt idx="3">
                  <c:v>1.1587048518441558</c:v>
                </c:pt>
                <c:pt idx="4">
                  <c:v>1.1446029417829533</c:v>
                </c:pt>
                <c:pt idx="5">
                  <c:v>1.3488915850271193</c:v>
                </c:pt>
                <c:pt idx="6">
                  <c:v>2.0788515481266536</c:v>
                </c:pt>
                <c:pt idx="7">
                  <c:v>2.0823523677858988</c:v>
                </c:pt>
                <c:pt idx="8">
                  <c:v>2.0767299613812247</c:v>
                </c:pt>
                <c:pt idx="9">
                  <c:v>1.8551417067501634</c:v>
                </c:pt>
                <c:pt idx="10">
                  <c:v>1.9079285033894311</c:v>
                </c:pt>
                <c:pt idx="11">
                  <c:v>1.2920832515318521</c:v>
                </c:pt>
                <c:pt idx="12">
                  <c:v>1.7455876722428942</c:v>
                </c:pt>
                <c:pt idx="13">
                  <c:v>1.8172355254418622</c:v>
                </c:pt>
                <c:pt idx="14">
                  <c:v>1.7923573523312202</c:v>
                </c:pt>
                <c:pt idx="15">
                  <c:v>1.6340217746988208</c:v>
                </c:pt>
                <c:pt idx="16">
                  <c:v>1.6199198646376178</c:v>
                </c:pt>
                <c:pt idx="17">
                  <c:v>1.8242085078817838</c:v>
                </c:pt>
                <c:pt idx="18">
                  <c:v>2.5541684709813182</c:v>
                </c:pt>
                <c:pt idx="19">
                  <c:v>2.5576692906405629</c:v>
                </c:pt>
                <c:pt idx="20">
                  <c:v>2.5520468842358892</c:v>
                </c:pt>
                <c:pt idx="21">
                  <c:v>2.330458629604828</c:v>
                </c:pt>
                <c:pt idx="22">
                  <c:v>2.3832454262440956</c:v>
                </c:pt>
                <c:pt idx="23">
                  <c:v>1.7674001743865171</c:v>
                </c:pt>
                <c:pt idx="24">
                  <c:v>2.2209045950975588</c:v>
                </c:pt>
                <c:pt idx="25">
                  <c:v>2.2925524482965267</c:v>
                </c:pt>
                <c:pt idx="26">
                  <c:v>2.2676742751858847</c:v>
                </c:pt>
                <c:pt idx="27">
                  <c:v>2.1093386975534849</c:v>
                </c:pt>
                <c:pt idx="28">
                  <c:v>2.0952367874922824</c:v>
                </c:pt>
                <c:pt idx="29">
                  <c:v>2.2995254307364483</c:v>
                </c:pt>
                <c:pt idx="30">
                  <c:v>3.0294853938359827</c:v>
                </c:pt>
                <c:pt idx="31">
                  <c:v>3.0329862134952279</c:v>
                </c:pt>
                <c:pt idx="32">
                  <c:v>3.0273638070905537</c:v>
                </c:pt>
                <c:pt idx="33">
                  <c:v>2.8057755524594921</c:v>
                </c:pt>
                <c:pt idx="34">
                  <c:v>2.8585623490987597</c:v>
                </c:pt>
                <c:pt idx="35">
                  <c:v>2.2427170972411812</c:v>
                </c:pt>
                <c:pt idx="36">
                  <c:v>2.6962215179522229</c:v>
                </c:pt>
                <c:pt idx="37">
                  <c:v>2.7678693711511917</c:v>
                </c:pt>
                <c:pt idx="38">
                  <c:v>2.7429911980405492</c:v>
                </c:pt>
                <c:pt idx="39">
                  <c:v>2.5846556204081499</c:v>
                </c:pt>
                <c:pt idx="40">
                  <c:v>2.5705537103469469</c:v>
                </c:pt>
                <c:pt idx="41">
                  <c:v>2.7748423535911133</c:v>
                </c:pt>
                <c:pt idx="42">
                  <c:v>3.5048023166906477</c:v>
                </c:pt>
                <c:pt idx="43">
                  <c:v>3.508303136349892</c:v>
                </c:pt>
                <c:pt idx="44">
                  <c:v>3.5026807299452187</c:v>
                </c:pt>
                <c:pt idx="45">
                  <c:v>3.2810924753141562</c:v>
                </c:pt>
                <c:pt idx="46">
                  <c:v>3.3338792719534247</c:v>
                </c:pt>
                <c:pt idx="47">
                  <c:v>2.7180340200958462</c:v>
                </c:pt>
                <c:pt idx="48">
                  <c:v>3.1715384408068878</c:v>
                </c:pt>
                <c:pt idx="49">
                  <c:v>3.2431862940058558</c:v>
                </c:pt>
                <c:pt idx="50">
                  <c:v>3.2183081208952142</c:v>
                </c:pt>
                <c:pt idx="51">
                  <c:v>3.0599725432628135</c:v>
                </c:pt>
                <c:pt idx="52">
                  <c:v>3.045870633201611</c:v>
                </c:pt>
                <c:pt idx="53">
                  <c:v>3.2501592764457783</c:v>
                </c:pt>
                <c:pt idx="54">
                  <c:v>3.9801192395453118</c:v>
                </c:pt>
                <c:pt idx="55">
                  <c:v>3.983620059204557</c:v>
                </c:pt>
                <c:pt idx="56">
                  <c:v>3.9779976527998828</c:v>
                </c:pt>
                <c:pt idx="57">
                  <c:v>3.7564093981688211</c:v>
                </c:pt>
                <c:pt idx="58">
                  <c:v>3.8091961948080888</c:v>
                </c:pt>
                <c:pt idx="59">
                  <c:v>3.1933509429505103</c:v>
                </c:pt>
                <c:pt idx="60">
                  <c:v>3.6468553636615528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3.9687081288975996</c:v>
                </c:pt>
                <c:pt idx="1">
                  <c:v>4.0403559820965675</c:v>
                </c:pt>
                <c:pt idx="2">
                  <c:v>4.015477808985926</c:v>
                </c:pt>
                <c:pt idx="3">
                  <c:v>3.8571422313535257</c:v>
                </c:pt>
                <c:pt idx="4">
                  <c:v>3.8430403212923232</c:v>
                </c:pt>
                <c:pt idx="5">
                  <c:v>4.0473289645364892</c:v>
                </c:pt>
                <c:pt idx="6">
                  <c:v>4.7772889276360235</c:v>
                </c:pt>
                <c:pt idx="7">
                  <c:v>4.7807897472952687</c:v>
                </c:pt>
                <c:pt idx="8">
                  <c:v>4.7751673408905946</c:v>
                </c:pt>
                <c:pt idx="9">
                  <c:v>4.5535790862595338</c:v>
                </c:pt>
                <c:pt idx="10">
                  <c:v>4.6063658828988014</c:v>
                </c:pt>
                <c:pt idx="11">
                  <c:v>3.990520631041222</c:v>
                </c:pt>
                <c:pt idx="12">
                  <c:v>4.4440250517522646</c:v>
                </c:pt>
                <c:pt idx="13">
                  <c:v>4.5156729049512325</c:v>
                </c:pt>
                <c:pt idx="14">
                  <c:v>4.4907947318405901</c:v>
                </c:pt>
                <c:pt idx="15">
                  <c:v>4.3324591542081912</c:v>
                </c:pt>
                <c:pt idx="16">
                  <c:v>4.3183572441469877</c:v>
                </c:pt>
                <c:pt idx="17">
                  <c:v>4.5226458873911533</c:v>
                </c:pt>
                <c:pt idx="18">
                  <c:v>5.2526058504906885</c:v>
                </c:pt>
                <c:pt idx="19">
                  <c:v>5.2561066701499328</c:v>
                </c:pt>
                <c:pt idx="20">
                  <c:v>5.2504842637452587</c:v>
                </c:pt>
                <c:pt idx="21">
                  <c:v>5.0288960091141979</c:v>
                </c:pt>
                <c:pt idx="22">
                  <c:v>5.0816828057534655</c:v>
                </c:pt>
                <c:pt idx="23">
                  <c:v>4.465837553895887</c:v>
                </c:pt>
                <c:pt idx="24">
                  <c:v>4.9193419746069287</c:v>
                </c:pt>
                <c:pt idx="25">
                  <c:v>4.9909898278058966</c:v>
                </c:pt>
                <c:pt idx="26">
                  <c:v>4.9661116546952542</c:v>
                </c:pt>
                <c:pt idx="27">
                  <c:v>4.8077760770628544</c:v>
                </c:pt>
                <c:pt idx="28">
                  <c:v>4.7936741670016527</c:v>
                </c:pt>
                <c:pt idx="29">
                  <c:v>4.9979628102458182</c:v>
                </c:pt>
                <c:pt idx="30">
                  <c:v>5.7279227733453526</c:v>
                </c:pt>
                <c:pt idx="31">
                  <c:v>5.7314235930045978</c:v>
                </c:pt>
                <c:pt idx="32">
                  <c:v>5.7258011865999237</c:v>
                </c:pt>
                <c:pt idx="33">
                  <c:v>5.504212931968862</c:v>
                </c:pt>
                <c:pt idx="34">
                  <c:v>5.5569997286081296</c:v>
                </c:pt>
                <c:pt idx="35">
                  <c:v>4.9411544767505511</c:v>
                </c:pt>
                <c:pt idx="36">
                  <c:v>5.3946588974615928</c:v>
                </c:pt>
                <c:pt idx="37">
                  <c:v>5.4663067506605616</c:v>
                </c:pt>
                <c:pt idx="38">
                  <c:v>5.4414285775499192</c:v>
                </c:pt>
                <c:pt idx="39">
                  <c:v>5.2830929999175194</c:v>
                </c:pt>
                <c:pt idx="40">
                  <c:v>5.2689910898563168</c:v>
                </c:pt>
                <c:pt idx="41">
                  <c:v>5.4732797331004832</c:v>
                </c:pt>
                <c:pt idx="42">
                  <c:v>6.2032396962000176</c:v>
                </c:pt>
                <c:pt idx="43">
                  <c:v>6.2067405158592619</c:v>
                </c:pt>
                <c:pt idx="44">
                  <c:v>6.2011181094545886</c:v>
                </c:pt>
                <c:pt idx="45">
                  <c:v>5.9795298548235261</c:v>
                </c:pt>
                <c:pt idx="46">
                  <c:v>6.0323166514627946</c:v>
                </c:pt>
                <c:pt idx="47">
                  <c:v>5.4164713996052161</c:v>
                </c:pt>
                <c:pt idx="48">
                  <c:v>5.8699758203162578</c:v>
                </c:pt>
                <c:pt idx="49">
                  <c:v>5.9416236735152257</c:v>
                </c:pt>
                <c:pt idx="50">
                  <c:v>5.9167455004045841</c:v>
                </c:pt>
                <c:pt idx="51">
                  <c:v>5.7584099227721834</c:v>
                </c:pt>
                <c:pt idx="52">
                  <c:v>5.7443080127109809</c:v>
                </c:pt>
                <c:pt idx="53">
                  <c:v>5.9485966559551482</c:v>
                </c:pt>
                <c:pt idx="54">
                  <c:v>6.6785566190546817</c:v>
                </c:pt>
                <c:pt idx="55">
                  <c:v>6.6820574387139269</c:v>
                </c:pt>
                <c:pt idx="56">
                  <c:v>6.6764350323092527</c:v>
                </c:pt>
                <c:pt idx="57">
                  <c:v>6.454846777678191</c:v>
                </c:pt>
                <c:pt idx="58">
                  <c:v>6.5076335743174587</c:v>
                </c:pt>
                <c:pt idx="59">
                  <c:v>5.8917883224598802</c:v>
                </c:pt>
                <c:pt idx="60">
                  <c:v>6.3452927431709227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4.8996300733194147</c:v>
                </c:pt>
                <c:pt idx="1">
                  <c:v>4.3892628087644852</c:v>
                </c:pt>
                <c:pt idx="2">
                  <c:v>4.2821811525623588</c:v>
                </c:pt>
                <c:pt idx="3">
                  <c:v>2.2965055828655778</c:v>
                </c:pt>
                <c:pt idx="4">
                  <c:v>-3.9786707779801138</c:v>
                </c:pt>
                <c:pt idx="5">
                  <c:v>-9.5771165555552642</c:v>
                </c:pt>
                <c:pt idx="6">
                  <c:v>-10.279048448340076</c:v>
                </c:pt>
                <c:pt idx="7">
                  <c:v>-7.850229134416125</c:v>
                </c:pt>
                <c:pt idx="8">
                  <c:v>-3.8722161507823358</c:v>
                </c:pt>
                <c:pt idx="9">
                  <c:v>-1.0951943907848405</c:v>
                </c:pt>
                <c:pt idx="10">
                  <c:v>0.80496937182998352</c:v>
                </c:pt>
                <c:pt idx="11">
                  <c:v>2.2226001287470041</c:v>
                </c:pt>
                <c:pt idx="12">
                  <c:v>1.2412548428274874</c:v>
                </c:pt>
                <c:pt idx="13">
                  <c:v>4.0659542156582802</c:v>
                </c:pt>
                <c:pt idx="14">
                  <c:v>1.3149255012105527</c:v>
                </c:pt>
                <c:pt idx="15">
                  <c:v>2.4234261532131427</c:v>
                </c:pt>
                <c:pt idx="16">
                  <c:v>9.9434251763584598</c:v>
                </c:pt>
                <c:pt idx="17">
                  <c:v>15.582158307698492</c:v>
                </c:pt>
                <c:pt idx="18">
                  <c:v>16.7147880914833</c:v>
                </c:pt>
                <c:pt idx="19">
                  <c:v>14.518810820521082</c:v>
                </c:pt>
                <c:pt idx="20">
                  <c:v>11.00298998055456</c:v>
                </c:pt>
                <c:pt idx="21">
                  <c:v>7.8183665364207826</c:v>
                </c:pt>
                <c:pt idx="22">
                  <c:v>5.9074564256137165</c:v>
                </c:pt>
                <c:pt idx="23">
                  <c:v>4.4228206600096485</c:v>
                </c:pt>
                <c:pt idx="24">
                  <c:v>5.9844312083052529</c:v>
                </c:pt>
                <c:pt idx="25">
                  <c:v>3.9785909467053817</c:v>
                </c:pt>
                <c:pt idx="26">
                  <c:v>4.6775847960479808</c:v>
                </c:pt>
                <c:pt idx="27">
                  <c:v>4.6890063203250918</c:v>
                </c:pt>
                <c:pt idx="28">
                  <c:v>4.8308345887108715</c:v>
                </c:pt>
                <c:pt idx="29">
                  <c:v>4.9315441339175692</c:v>
                </c:pt>
                <c:pt idx="30">
                  <c:v>5.0606569054423716</c:v>
                </c:pt>
                <c:pt idx="31">
                  <c:v>4.2602509509803781</c:v>
                </c:pt>
                <c:pt idx="32">
                  <c:v>3.3011050748199295</c:v>
                </c:pt>
                <c:pt idx="33">
                  <c:v>4.6823073101967907</c:v>
                </c:pt>
                <c:pt idx="34">
                  <c:v>3.8381106004279104</c:v>
                </c:pt>
                <c:pt idx="35">
                  <c:v>3.6061426410928448</c:v>
                </c:pt>
                <c:pt idx="36">
                  <c:v>3.3514380350088828</c:v>
                </c:pt>
                <c:pt idx="37">
                  <c:v>3.307133776632611</c:v>
                </c:pt>
                <c:pt idx="38">
                  <c:v>3.3086269789243801</c:v>
                </c:pt>
                <c:pt idx="39">
                  <c:v>4.7423760206952466</c:v>
                </c:pt>
                <c:pt idx="40">
                  <c:v>3.9683324879307809</c:v>
                </c:pt>
                <c:pt idx="41">
                  <c:v>3.4986199137381391</c:v>
                </c:pt>
                <c:pt idx="42">
                  <c:v>3.8013172186965818</c:v>
                </c:pt>
                <c:pt idx="43">
                  <c:v>5.0756476452042563</c:v>
                </c:pt>
                <c:pt idx="44">
                  <c:v>5.0063151274849957</c:v>
                </c:pt>
                <c:pt idx="45">
                  <c:v>3.6244187342341543</c:v>
                </c:pt>
                <c:pt idx="46">
                  <c:v>3.4320708958049124</c:v>
                </c:pt>
                <c:pt idx="47">
                  <c:v>1.1836206777515486</c:v>
                </c:pt>
                <c:pt idx="48">
                  <c:v>2.3738622648001808</c:v>
                </c:pt>
                <c:pt idx="49">
                  <c:v>2.4679139424953007</c:v>
                </c:pt>
                <c:pt idx="50">
                  <c:v>4.5011463959575764</c:v>
                </c:pt>
                <c:pt idx="51">
                  <c:v>3.1414728594417909</c:v>
                </c:pt>
                <c:pt idx="52">
                  <c:v>2.4583559112148379</c:v>
                </c:pt>
                <c:pt idx="53">
                  <c:v>3.808514802656731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2.6194894391429147</c:v>
                </c:pt>
                <c:pt idx="1">
                  <c:v>2.6911372923418826</c:v>
                </c:pt>
                <c:pt idx="2">
                  <c:v>2.6662591192312406</c:v>
                </c:pt>
                <c:pt idx="3">
                  <c:v>2.5079235415988408</c:v>
                </c:pt>
                <c:pt idx="4">
                  <c:v>2.4938216315376383</c:v>
                </c:pt>
                <c:pt idx="5">
                  <c:v>2.6981102747818042</c:v>
                </c:pt>
                <c:pt idx="6">
                  <c:v>3.4280702378813386</c:v>
                </c:pt>
                <c:pt idx="7">
                  <c:v>3.4315710575405838</c:v>
                </c:pt>
                <c:pt idx="8">
                  <c:v>3.4259486511359096</c:v>
                </c:pt>
                <c:pt idx="9">
                  <c:v>3.2043603965048484</c:v>
                </c:pt>
                <c:pt idx="10">
                  <c:v>3.257147193144116</c:v>
                </c:pt>
                <c:pt idx="11">
                  <c:v>2.6413019412865371</c:v>
                </c:pt>
                <c:pt idx="12">
                  <c:v>3.0948063619975792</c:v>
                </c:pt>
                <c:pt idx="13">
                  <c:v>3.1664542151965471</c:v>
                </c:pt>
                <c:pt idx="14">
                  <c:v>3.1415760420859051</c:v>
                </c:pt>
                <c:pt idx="15">
                  <c:v>2.9832404644535058</c:v>
                </c:pt>
                <c:pt idx="16">
                  <c:v>2.9691385543923028</c:v>
                </c:pt>
                <c:pt idx="17">
                  <c:v>3.1734271976364687</c:v>
                </c:pt>
                <c:pt idx="18">
                  <c:v>3.9033871607360031</c:v>
                </c:pt>
                <c:pt idx="19">
                  <c:v>3.9068879803952479</c:v>
                </c:pt>
                <c:pt idx="20">
                  <c:v>3.9012655739905742</c:v>
                </c:pt>
                <c:pt idx="21">
                  <c:v>3.6796773193595129</c:v>
                </c:pt>
                <c:pt idx="22">
                  <c:v>3.7324641159987806</c:v>
                </c:pt>
                <c:pt idx="23">
                  <c:v>3.116618864141202</c:v>
                </c:pt>
                <c:pt idx="24">
                  <c:v>3.5701232848522437</c:v>
                </c:pt>
                <c:pt idx="25">
                  <c:v>3.6417711380512117</c:v>
                </c:pt>
                <c:pt idx="26">
                  <c:v>3.6168929649405697</c:v>
                </c:pt>
                <c:pt idx="27">
                  <c:v>3.4585573873081699</c:v>
                </c:pt>
                <c:pt idx="28">
                  <c:v>3.4444554772469673</c:v>
                </c:pt>
                <c:pt idx="29">
                  <c:v>3.6487441204911333</c:v>
                </c:pt>
                <c:pt idx="30">
                  <c:v>4.3787040835906677</c:v>
                </c:pt>
                <c:pt idx="31">
                  <c:v>4.3822049032499129</c:v>
                </c:pt>
                <c:pt idx="32">
                  <c:v>4.3765824968452387</c:v>
                </c:pt>
                <c:pt idx="33">
                  <c:v>4.154994242214177</c:v>
                </c:pt>
                <c:pt idx="34">
                  <c:v>4.2077810388534447</c:v>
                </c:pt>
                <c:pt idx="35">
                  <c:v>3.5919357869958661</c:v>
                </c:pt>
                <c:pt idx="36">
                  <c:v>4.0454402077069078</c:v>
                </c:pt>
                <c:pt idx="37">
                  <c:v>4.1170880609058766</c:v>
                </c:pt>
                <c:pt idx="38">
                  <c:v>4.0922098877952342</c:v>
                </c:pt>
                <c:pt idx="39">
                  <c:v>3.9338743101628348</c:v>
                </c:pt>
                <c:pt idx="40">
                  <c:v>3.9197724001016319</c:v>
                </c:pt>
                <c:pt idx="41">
                  <c:v>4.1240610433457983</c:v>
                </c:pt>
                <c:pt idx="42">
                  <c:v>4.8540210064453326</c:v>
                </c:pt>
                <c:pt idx="43">
                  <c:v>4.8575218261045769</c:v>
                </c:pt>
                <c:pt idx="44">
                  <c:v>4.8518994196999037</c:v>
                </c:pt>
                <c:pt idx="45">
                  <c:v>4.6303111650688411</c:v>
                </c:pt>
                <c:pt idx="46">
                  <c:v>4.6830979617081097</c:v>
                </c:pt>
                <c:pt idx="47">
                  <c:v>4.0672527098505311</c:v>
                </c:pt>
                <c:pt idx="48">
                  <c:v>4.5207571305615728</c:v>
                </c:pt>
                <c:pt idx="49">
                  <c:v>4.5924049837605407</c:v>
                </c:pt>
                <c:pt idx="50">
                  <c:v>4.5675268106498992</c:v>
                </c:pt>
                <c:pt idx="51">
                  <c:v>4.4091912330174985</c:v>
                </c:pt>
                <c:pt idx="52">
                  <c:v>4.395089322956296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4.5993779662004632</c:v>
                </c:pt>
                <c:pt idx="54">
                  <c:v>5.3293379292999967</c:v>
                </c:pt>
                <c:pt idx="55">
                  <c:v>5.3328387489592419</c:v>
                </c:pt>
                <c:pt idx="56">
                  <c:v>5.3272163425545678</c:v>
                </c:pt>
                <c:pt idx="57">
                  <c:v>5.1056280879235061</c:v>
                </c:pt>
                <c:pt idx="58">
                  <c:v>5.1584148845627738</c:v>
                </c:pt>
                <c:pt idx="59">
                  <c:v>4.5425696327051952</c:v>
                </c:pt>
                <c:pt idx="60">
                  <c:v>4.9960740534162378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43799</c:v>
                </c:pt>
                <c:pt idx="1">
                  <c:v>43830</c:v>
                </c:pt>
                <c:pt idx="2">
                  <c:v>43861</c:v>
                </c:pt>
                <c:pt idx="3">
                  <c:v>43890</c:v>
                </c:pt>
                <c:pt idx="4">
                  <c:v>43921</c:v>
                </c:pt>
                <c:pt idx="5">
                  <c:v>43951</c:v>
                </c:pt>
                <c:pt idx="6">
                  <c:v>43982</c:v>
                </c:pt>
                <c:pt idx="7">
                  <c:v>44012</c:v>
                </c:pt>
                <c:pt idx="8">
                  <c:v>44043</c:v>
                </c:pt>
                <c:pt idx="9">
                  <c:v>44074</c:v>
                </c:pt>
                <c:pt idx="10">
                  <c:v>44104</c:v>
                </c:pt>
                <c:pt idx="11">
                  <c:v>44135</c:v>
                </c:pt>
                <c:pt idx="12">
                  <c:v>44165</c:v>
                </c:pt>
                <c:pt idx="13">
                  <c:v>44196</c:v>
                </c:pt>
                <c:pt idx="14">
                  <c:v>44227</c:v>
                </c:pt>
                <c:pt idx="15">
                  <c:v>44255</c:v>
                </c:pt>
                <c:pt idx="16">
                  <c:v>44286</c:v>
                </c:pt>
                <c:pt idx="17">
                  <c:v>44316</c:v>
                </c:pt>
                <c:pt idx="18">
                  <c:v>44347</c:v>
                </c:pt>
                <c:pt idx="19">
                  <c:v>44377</c:v>
                </c:pt>
                <c:pt idx="20">
                  <c:v>44408</c:v>
                </c:pt>
                <c:pt idx="21">
                  <c:v>44439</c:v>
                </c:pt>
                <c:pt idx="22">
                  <c:v>44469</c:v>
                </c:pt>
                <c:pt idx="23">
                  <c:v>44500</c:v>
                </c:pt>
                <c:pt idx="24">
                  <c:v>44530</c:v>
                </c:pt>
                <c:pt idx="25">
                  <c:v>44561</c:v>
                </c:pt>
                <c:pt idx="26">
                  <c:v>44592</c:v>
                </c:pt>
                <c:pt idx="27">
                  <c:v>44620</c:v>
                </c:pt>
                <c:pt idx="28">
                  <c:v>44651</c:v>
                </c:pt>
                <c:pt idx="29">
                  <c:v>44681</c:v>
                </c:pt>
                <c:pt idx="30">
                  <c:v>44712</c:v>
                </c:pt>
                <c:pt idx="31">
                  <c:v>44742</c:v>
                </c:pt>
                <c:pt idx="32">
                  <c:v>44773</c:v>
                </c:pt>
                <c:pt idx="33">
                  <c:v>44804</c:v>
                </c:pt>
                <c:pt idx="34">
                  <c:v>44834</c:v>
                </c:pt>
                <c:pt idx="35">
                  <c:v>44865</c:v>
                </c:pt>
                <c:pt idx="36">
                  <c:v>44895</c:v>
                </c:pt>
                <c:pt idx="37">
                  <c:v>44926</c:v>
                </c:pt>
                <c:pt idx="38">
                  <c:v>44957</c:v>
                </c:pt>
                <c:pt idx="39">
                  <c:v>44985</c:v>
                </c:pt>
                <c:pt idx="40">
                  <c:v>45016</c:v>
                </c:pt>
                <c:pt idx="41">
                  <c:v>45046</c:v>
                </c:pt>
                <c:pt idx="42">
                  <c:v>45077</c:v>
                </c:pt>
                <c:pt idx="43">
                  <c:v>45107</c:v>
                </c:pt>
                <c:pt idx="44">
                  <c:v>45138</c:v>
                </c:pt>
                <c:pt idx="45">
                  <c:v>45169</c:v>
                </c:pt>
                <c:pt idx="46">
                  <c:v>45199</c:v>
                </c:pt>
                <c:pt idx="47">
                  <c:v>45230</c:v>
                </c:pt>
                <c:pt idx="48">
                  <c:v>45260</c:v>
                </c:pt>
                <c:pt idx="49">
                  <c:v>45291</c:v>
                </c:pt>
                <c:pt idx="50">
                  <c:v>45322</c:v>
                </c:pt>
                <c:pt idx="51">
                  <c:v>45351</c:v>
                </c:pt>
                <c:pt idx="52">
                  <c:v>45382</c:v>
                </c:pt>
                <c:pt idx="53">
                  <c:v>45412</c:v>
                </c:pt>
                <c:pt idx="54">
                  <c:v>45443</c:v>
                </c:pt>
                <c:pt idx="55">
                  <c:v>45473</c:v>
                </c:pt>
                <c:pt idx="56">
                  <c:v>45504</c:v>
                </c:pt>
                <c:pt idx="57">
                  <c:v>45535</c:v>
                </c:pt>
                <c:pt idx="58">
                  <c:v>45565</c:v>
                </c:pt>
                <c:pt idx="59">
                  <c:v>45596</c:v>
                </c:pt>
                <c:pt idx="60">
                  <c:v>45626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99.522759143518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4099999999999999E-2" maxValue="0.12129999999999999"/>
    </cacheField>
    <cacheField name="ActivaL" numFmtId="0">
      <sharedItems containsBlank="1" containsMixedTypes="1" containsNumber="1" minValue="0.1229" maxValue="0.1229"/>
    </cacheField>
    <cacheField name="PasivaL" numFmtId="0">
      <sharedItems containsBlank="1" containsMixedTypes="1" containsNumber="1" minValue="4.8800000000000003E-2" maxValue="4.8800000000000003E-2"/>
    </cacheField>
    <cacheField name="SpreadL" numFmtId="0">
      <sharedItems containsBlank="1" containsMixedTypes="1" containsNumber="1" minValue="7.4099999999999999E-2" maxValue="7.4099999999999999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99.522791087962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3.8100000000000002E-2" maxValue="3.8100000000000002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99.522791435185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99.52279166667" createdVersion="7" refreshedVersion="8" minRefreshableVersion="3" recordCount="175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05-31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499.522792013886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n v="0.1229"/>
    <n v="4.8800000000000003E-2"/>
    <n v="7.4099999999999999E-2"/>
    <x v="1"/>
  </r>
  <r>
    <x v="341"/>
    <e v="#N/A"/>
    <e v="#N/A"/>
    <e v="#N/A"/>
    <e v="#N/A"/>
    <e v="#N/A"/>
    <e v="#N/A"/>
    <x v="0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n v="3.8100000000000002E-2"/>
    <e v="#N/A"/>
    <x v="0"/>
  </r>
  <r>
    <x v="341"/>
    <e v="#N/A"/>
    <e v="#N/A"/>
    <e v="#N/A"/>
    <e v="#N/A"/>
    <e v="#N/A"/>
    <e v="#N/A"/>
    <x v="0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5-05-30T00:00:00"/>
    <n v="0.1"/>
    <x v="4"/>
    <x v="15"/>
  </r>
  <r>
    <m/>
    <m/>
    <x v="12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1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8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0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76" tableType="queryTable" totalsRowShown="0">
  <autoFilter ref="A1:D176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9"/>
    <tableColumn id="31" xr3:uid="{BE8574D0-536A-4980-9B80-08FEFD5ECA5B}" uniqueName="31" name="Column31" queryTableFieldId="31"/>
    <tableColumn id="33" xr3:uid="{AFFE57C9-3E2F-4DD0-AA40-AFFBE7EA8727}" uniqueName="33" name="Column33" queryTableFieldId="39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6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1" tableType="queryTable" totalsRowShown="0">
  <autoFilter ref="A1:C281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421" tableType="queryTable" totalsRowShown="0">
  <autoFilter ref="A1:D6421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1" tableType="queryTable" totalsRowShown="0">
  <autoFilter ref="A1:R121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workbookViewId="0">
      <selection activeCell="P22" sqref="P22"/>
    </sheetView>
  </sheetViews>
  <sheetFormatPr defaultRowHeight="15" x14ac:dyDescent="0.25"/>
  <cols>
    <col min="1" max="1" width="8.42578125" bestFit="1" customWidth="1"/>
    <col min="2" max="25" width="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2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2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2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2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2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2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2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2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2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2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2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2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RowHeight="15" x14ac:dyDescent="0.25"/>
  <cols>
    <col min="1" max="1" width="8.28515625" bestFit="1" customWidth="1"/>
    <col min="2" max="25" width="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2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2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2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2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2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2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2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Y8">
        <v>2.4500000000000001E-2</v>
      </c>
    </row>
    <row r="9" spans="1:25" x14ac:dyDescent="0.2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Y9">
        <v>2.4500000000000001E-2</v>
      </c>
    </row>
    <row r="10" spans="1:25" x14ac:dyDescent="0.2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Y10">
        <v>2.5000000000000001E-2</v>
      </c>
    </row>
    <row r="11" spans="1:25" x14ac:dyDescent="0.2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Y11">
        <v>2.4799999999999999E-2</v>
      </c>
    </row>
    <row r="12" spans="1:25" x14ac:dyDescent="0.2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2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D1" workbookViewId="0">
      <selection activeCell="H10" sqref="H10"/>
    </sheetView>
  </sheetViews>
  <sheetFormatPr defaultRowHeight="15" x14ac:dyDescent="0.25"/>
  <cols>
    <col min="1" max="1" width="8.28515625" bestFit="1" customWidth="1"/>
    <col min="2" max="14" width="7.28515625" bestFit="1" customWidth="1"/>
    <col min="15" max="15" width="8" bestFit="1" customWidth="1"/>
    <col min="16" max="30" width="7.28515625" bestFit="1" customWidth="1"/>
  </cols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2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2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2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2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2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2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2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D8">
        <v>0.12139999999999999</v>
      </c>
    </row>
    <row r="9" spans="1:30" x14ac:dyDescent="0.2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D9">
        <v>0.12139999999999999</v>
      </c>
    </row>
    <row r="10" spans="1:30" x14ac:dyDescent="0.2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D10">
        <v>0.1216</v>
      </c>
    </row>
    <row r="11" spans="1:30" x14ac:dyDescent="0.2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D11">
        <v>0.12130000000000001</v>
      </c>
    </row>
    <row r="12" spans="1:30" x14ac:dyDescent="0.2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2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R25" sqref="R25"/>
    </sheetView>
  </sheetViews>
  <sheetFormatPr defaultRowHeight="15" x14ac:dyDescent="0.25"/>
  <cols>
    <col min="1" max="1" width="8.28515625" bestFit="1" customWidth="1"/>
    <col min="2" max="30" width="7.28515625" bestFit="1" customWidth="1"/>
  </cols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2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2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2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2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2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2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2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D8">
        <v>4.0899999999999999E-2</v>
      </c>
    </row>
    <row r="9" spans="1:30" x14ac:dyDescent="0.2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D9">
        <v>4.07E-2</v>
      </c>
    </row>
    <row r="10" spans="1:30" x14ac:dyDescent="0.2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D10">
        <v>4.0399999999999998E-2</v>
      </c>
    </row>
    <row r="11" spans="1:30" x14ac:dyDescent="0.2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D11">
        <v>4.0300000000000002E-2</v>
      </c>
    </row>
    <row r="12" spans="1:30" x14ac:dyDescent="0.2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2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A43" zoomScale="70" zoomScaleNormal="70" workbookViewId="0">
      <selection activeCell="M341" sqref="M341"/>
    </sheetView>
  </sheetViews>
  <sheetFormatPr defaultRowHeight="15" x14ac:dyDescent="0.25"/>
  <cols>
    <col min="3" max="3" width="11.5703125" bestFit="1" customWidth="1"/>
    <col min="13" max="13" width="17.85546875" bestFit="1" customWidth="1"/>
    <col min="14" max="14" width="12.85546875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2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>
        <v>0.1229</v>
      </c>
      <c r="R80" s="7">
        <v>4.8800000000000003E-2</v>
      </c>
      <c r="S80" s="7">
        <v>7.4099999999999999E-2</v>
      </c>
    </row>
    <row r="81" spans="1:19" x14ac:dyDescent="0.2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4" t="s">
        <v>36</v>
      </c>
      <c r="N81" s="7">
        <v>9.5242999999999967</v>
      </c>
      <c r="O81" s="7">
        <v>3.4864000000000011</v>
      </c>
      <c r="P81" s="7">
        <v>6.0378999999999996</v>
      </c>
      <c r="Q81" s="7" t="e">
        <v>#N/A</v>
      </c>
      <c r="R81" s="7" t="e">
        <v>#N/A</v>
      </c>
      <c r="S81" s="7" t="e">
        <v>#N/A</v>
      </c>
    </row>
    <row r="82" spans="1:19" x14ac:dyDescent="0.2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9" x14ac:dyDescent="0.2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9" x14ac:dyDescent="0.2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9" x14ac:dyDescent="0.2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9" x14ac:dyDescent="0.2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9" x14ac:dyDescent="0.2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9" x14ac:dyDescent="0.2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2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2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2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2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2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2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2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2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2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2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2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2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2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2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2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2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2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2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2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2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2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2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2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2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2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2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2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2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2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2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2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2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2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2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2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2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2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2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2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2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2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2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2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2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2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2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2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2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2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2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2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2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2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2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2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2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2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2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2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2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2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2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2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2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2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2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2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2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2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2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2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2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2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2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2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2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2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2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2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2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2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2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2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2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2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2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2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2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2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2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2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2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2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2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2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2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2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2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2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2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2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2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2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2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2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2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2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2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2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2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2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2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2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2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2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2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2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2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2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2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2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2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2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2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2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2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2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2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2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2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2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2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2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2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2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2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2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2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2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2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2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2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2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2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2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2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2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2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2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2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2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2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2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2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2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2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2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2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2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2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2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2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2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2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2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2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2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2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2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2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2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2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2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2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2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2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2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2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2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2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2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2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2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2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2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2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2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2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2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2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2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2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2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2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2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2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2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2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2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2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2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2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2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2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2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2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2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2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2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2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2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2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2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2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2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2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2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2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2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2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2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2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2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2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2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2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2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2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2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2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2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2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2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2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2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2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2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2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2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2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2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2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2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2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2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2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2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2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2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2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2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2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2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2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2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>
        <f t="shared" si="61"/>
        <v>0.1234</v>
      </c>
      <c r="H343" s="2">
        <f t="shared" si="62"/>
        <v>4.9500000000000002E-2</v>
      </c>
      <c r="I343" s="2">
        <f t="shared" si="63"/>
        <v>7.3899999999999993E-2</v>
      </c>
      <c r="J343">
        <f t="shared" si="64"/>
        <v>1</v>
      </c>
    </row>
    <row r="344" spans="1:10" x14ac:dyDescent="0.2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 t="e">
        <f>IF(VLOOKUP($A344,'Q Activa'!$1:$1048576,MATCH(Q!$B344,'Q Activa'!$1:$1,0),FALSE)="",NA(),VLOOKUP($A344,'Q Activa'!$1:$1048576,MATCH(Q!$B344,'Q Activa'!$1:$1,0),FALSE))</f>
        <v>#N/A</v>
      </c>
      <c r="E344" s="2" t="e">
        <f>IF(VLOOKUP($A344,'Q Pasiva'!$1:$1048576,MATCH(Q!$B344,'Q Pasiva'!$1:$1,0),FALSE)="",NA(),VLOOKUP($A344,'Q Pasiva'!$1:$1048576,MATCH(Q!$B344,'Q Pasiva'!$1:$1,0),FALSE))</f>
        <v>#N/A</v>
      </c>
      <c r="F344" s="2" t="e">
        <f t="shared" si="60"/>
        <v>#N/A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0</v>
      </c>
    </row>
    <row r="345" spans="1:10" x14ac:dyDescent="0.2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 t="e">
        <f>IF(VLOOKUP($A345,'Q Activa'!$1:$1048576,MATCH(Q!$B345,'Q Activa'!$1:$1,0),FALSE)="",NA(),VLOOKUP($A345,'Q Activa'!$1:$1048576,MATCH(Q!$B345,'Q Activa'!$1:$1,0),FALSE))</f>
        <v>#N/A</v>
      </c>
      <c r="E345" s="2" t="e">
        <f>IF(VLOOKUP($A345,'Q Pasiva'!$1:$1048576,MATCH(Q!$B345,'Q Pasiva'!$1:$1,0),FALSE)="",NA(),VLOOKUP($A345,'Q Pasiva'!$1:$1048576,MATCH(Q!$B345,'Q Pasiva'!$1:$1,0),FALSE))</f>
        <v>#N/A</v>
      </c>
      <c r="F345" s="2" t="e">
        <f t="shared" si="60"/>
        <v>#N/A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0</v>
      </c>
    </row>
    <row r="346" spans="1:10" x14ac:dyDescent="0.2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 t="e">
        <f>IF(VLOOKUP($A346,'Q Activa'!$1:$1048576,MATCH(Q!$B346,'Q Activa'!$1:$1,0),FALSE)="",NA(),VLOOKUP($A346,'Q Activa'!$1:$1048576,MATCH(Q!$B346,'Q Activa'!$1:$1,0),FALSE))</f>
        <v>#N/A</v>
      </c>
      <c r="E346" s="2" t="e">
        <f>IF(VLOOKUP($A346,'Q Pasiva'!$1:$1048576,MATCH(Q!$B346,'Q Pasiva'!$1:$1,0),FALSE)="",NA(),VLOOKUP($A346,'Q Pasiva'!$1:$1048576,MATCH(Q!$B346,'Q Pasiva'!$1:$1,0),FALSE))</f>
        <v>#N/A</v>
      </c>
      <c r="F346" s="2" t="e">
        <f t="shared" si="60"/>
        <v>#N/A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0</v>
      </c>
    </row>
    <row r="347" spans="1:10" x14ac:dyDescent="0.2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 t="e">
        <f>IF(VLOOKUP($A347,'Q Activa'!$1:$1048576,MATCH(Q!$B347,'Q Activa'!$1:$1,0),FALSE)="",NA(),VLOOKUP($A347,'Q Activa'!$1:$1048576,MATCH(Q!$B347,'Q Activa'!$1:$1,0),FALSE))</f>
        <v>#N/A</v>
      </c>
      <c r="E347" s="2" t="e">
        <f>IF(VLOOKUP($A347,'Q Pasiva'!$1:$1048576,MATCH(Q!$B347,'Q Pasiva'!$1:$1,0),FALSE)="",NA(),VLOOKUP($A347,'Q Pasiva'!$1:$1048576,MATCH(Q!$B347,'Q Pasiva'!$1:$1,0),FALSE))</f>
        <v>#N/A</v>
      </c>
      <c r="F347" s="2" t="e">
        <f t="shared" si="60"/>
        <v>#N/A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0</v>
      </c>
    </row>
    <row r="348" spans="1:10" x14ac:dyDescent="0.2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2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2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RowHeight="15" x14ac:dyDescent="0.25"/>
  <cols>
    <col min="3" max="3" width="10.5703125" bestFit="1" customWidth="1"/>
    <col min="13" max="13" width="17.85546875" bestFit="1" customWidth="1"/>
    <col min="14" max="14" width="12.85546875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2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36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2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2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2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2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2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2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2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2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2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2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2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2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2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2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2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2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2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2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2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2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2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2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2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2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2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2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2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2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2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2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2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2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2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2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2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2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2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2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2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2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2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2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2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2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2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2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2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2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2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2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2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2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2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2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2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2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2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2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2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2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2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2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2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2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2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2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2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2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2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2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2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2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2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2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2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2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2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2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2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2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2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2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2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2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2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2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2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2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2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2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2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2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2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2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2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2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2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2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2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2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2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2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2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2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2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2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2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2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2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2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2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2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2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2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2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2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2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2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2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2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2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2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2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2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2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2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2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2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2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2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2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2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2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2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2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2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2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2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2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2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2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2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2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2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2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2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2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2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2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2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2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2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2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2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2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2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2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2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2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2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2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2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2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2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2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2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2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2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2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2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2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2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2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2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2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2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2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2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2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2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2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2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2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2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2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2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2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2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2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2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2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2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2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2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2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2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2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2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2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2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2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2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2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2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2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2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2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2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2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2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2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2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2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2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2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2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2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2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2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2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2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2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2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2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2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2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2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2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2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2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2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2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2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2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2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2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2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2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2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2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2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2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2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2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2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2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2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2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2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2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2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2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2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2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2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2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2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2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2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2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2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2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2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>
        <f t="shared" si="49"/>
        <v>3.8300000000000001E-2</v>
      </c>
      <c r="I343" s="2" t="e">
        <f t="shared" si="50"/>
        <v>#N/A</v>
      </c>
      <c r="J343">
        <f t="shared" si="51"/>
        <v>0</v>
      </c>
    </row>
    <row r="344" spans="1:10" x14ac:dyDescent="0.2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 t="e">
        <f>IF(VLOOKUP($A344,'$ Pasiva'!$1:$1048576,MATCH('$'!$B344,'$ Pasiva'!$1:$1,0),FALSE)="",NA(),VLOOKUP($A344,'$ Pasiva'!$1:$1048576,MATCH('$'!$B344,'$ Pasiva'!$1:$1,0),FALSE))</f>
        <v>#N/A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2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 t="e">
        <f>IF(VLOOKUP($A345,'$ Pasiva'!$1:$1048576,MATCH('$'!$B345,'$ Pasiva'!$1:$1,0),FALSE)="",NA(),VLOOKUP($A345,'$ Pasiva'!$1:$1048576,MATCH('$'!$B345,'$ Pasiva'!$1:$1,0),FALSE))</f>
        <v>#N/A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2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 t="e">
        <f>IF(VLOOKUP($A346,'$ Pasiva'!$1:$1048576,MATCH('$'!$B346,'$ Pasiva'!$1:$1,0),FALSE)="",NA(),VLOOKUP($A346,'$ Pasiva'!$1:$1048576,MATCH('$'!$B346,'$ Pasiva'!$1:$1,0),FALSE))</f>
        <v>#N/A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2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 t="e">
        <f>IF(VLOOKUP($A347,'$ Pasiva'!$1:$1048576,MATCH('$'!$B347,'$ Pasiva'!$1:$1,0),FALSE)="",NA(),VLOOKUP($A347,'$ Pasiva'!$1:$1048576,MATCH('$'!$B347,'$ Pasiva'!$1:$1,0),FALSE))</f>
        <v>#N/A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2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2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2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2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2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76"/>
  <sheetViews>
    <sheetView tabSelected="1" topLeftCell="A157" workbookViewId="0">
      <selection activeCell="O169" sqref="O169"/>
    </sheetView>
  </sheetViews>
  <sheetFormatPr defaultRowHeight="15" x14ac:dyDescent="0.25"/>
  <cols>
    <col min="1" max="1" width="10.7109375" style="1" bestFit="1" customWidth="1"/>
    <col min="2" max="2" width="11" style="7" bestFit="1" customWidth="1"/>
    <col min="3" max="3" width="11.42578125" style="7" bestFit="1" customWidth="1"/>
    <col min="4" max="4" width="6.85546875" style="7" bestFit="1" customWidth="1"/>
    <col min="5" max="5" width="10.28515625" style="1" bestFit="1" customWidth="1"/>
    <col min="6" max="6" width="12.7109375" style="1" bestFit="1" customWidth="1"/>
    <col min="7" max="7" width="10.7109375" bestFit="1" customWidth="1"/>
  </cols>
  <sheetData>
    <row r="1" spans="1:6" x14ac:dyDescent="0.25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25">
      <c r="A2" s="1">
        <v>40209</v>
      </c>
      <c r="B2">
        <v>1.43E-2</v>
      </c>
      <c r="C2" s="28" t="s">
        <v>43</v>
      </c>
      <c r="D2">
        <v>2010</v>
      </c>
      <c r="E2"/>
      <c r="F2"/>
    </row>
    <row r="3" spans="1:6" x14ac:dyDescent="0.25">
      <c r="A3" s="1">
        <v>40237</v>
      </c>
      <c r="B3">
        <v>2.4799999999999999E-2</v>
      </c>
      <c r="C3" s="28" t="s">
        <v>44</v>
      </c>
      <c r="D3">
        <v>2010</v>
      </c>
      <c r="E3"/>
      <c r="F3"/>
    </row>
    <row r="4" spans="1:6" x14ac:dyDescent="0.25">
      <c r="A4" s="1">
        <v>40268</v>
      </c>
      <c r="B4">
        <v>3.9300000000000002E-2</v>
      </c>
      <c r="C4" s="28" t="s">
        <v>45</v>
      </c>
      <c r="D4">
        <v>2010</v>
      </c>
      <c r="E4"/>
      <c r="F4"/>
    </row>
    <row r="5" spans="1:6" x14ac:dyDescent="0.25">
      <c r="A5" s="1">
        <v>40298</v>
      </c>
      <c r="B5">
        <v>3.7499999999999999E-2</v>
      </c>
      <c r="C5" s="28" t="s">
        <v>46</v>
      </c>
      <c r="D5">
        <v>2010</v>
      </c>
      <c r="E5"/>
      <c r="F5"/>
    </row>
    <row r="6" spans="1:6" x14ac:dyDescent="0.25">
      <c r="A6" s="1">
        <v>40329</v>
      </c>
      <c r="B6">
        <v>3.5099999999999999E-2</v>
      </c>
      <c r="C6" s="28" t="s">
        <v>47</v>
      </c>
      <c r="D6">
        <v>2010</v>
      </c>
      <c r="E6"/>
      <c r="F6"/>
    </row>
    <row r="7" spans="1:6" x14ac:dyDescent="0.25">
      <c r="A7" s="1">
        <v>40359</v>
      </c>
      <c r="B7">
        <v>4.07E-2</v>
      </c>
      <c r="C7" s="28" t="s">
        <v>48</v>
      </c>
      <c r="D7">
        <v>2010</v>
      </c>
      <c r="E7"/>
      <c r="F7"/>
    </row>
    <row r="8" spans="1:6" x14ac:dyDescent="0.25">
      <c r="A8" s="1">
        <v>40390</v>
      </c>
      <c r="B8">
        <v>4.1200000000000001E-2</v>
      </c>
      <c r="C8" s="28" t="s">
        <v>49</v>
      </c>
      <c r="D8">
        <v>2010</v>
      </c>
      <c r="E8"/>
      <c r="F8"/>
    </row>
    <row r="9" spans="1:6" x14ac:dyDescent="0.25">
      <c r="A9" s="1">
        <v>40421</v>
      </c>
      <c r="B9">
        <v>4.1000000000000002E-2</v>
      </c>
      <c r="C9" s="28" t="s">
        <v>50</v>
      </c>
      <c r="D9">
        <v>2010</v>
      </c>
      <c r="E9"/>
      <c r="F9"/>
    </row>
    <row r="10" spans="1:6" x14ac:dyDescent="0.25">
      <c r="A10" s="1">
        <v>40451</v>
      </c>
      <c r="B10">
        <v>3.7600000000000001E-2</v>
      </c>
      <c r="C10" s="28" t="s">
        <v>51</v>
      </c>
      <c r="D10">
        <v>2010</v>
      </c>
      <c r="E10"/>
      <c r="F10"/>
    </row>
    <row r="11" spans="1:6" x14ac:dyDescent="0.25">
      <c r="A11" s="1">
        <v>40482</v>
      </c>
      <c r="B11">
        <v>4.5100000000000001E-2</v>
      </c>
      <c r="C11" s="28" t="s">
        <v>52</v>
      </c>
      <c r="D11">
        <v>2010</v>
      </c>
      <c r="E11"/>
      <c r="F11"/>
    </row>
    <row r="12" spans="1:6" x14ac:dyDescent="0.25">
      <c r="A12" s="1">
        <v>40512</v>
      </c>
      <c r="B12">
        <v>5.2499999999999998E-2</v>
      </c>
      <c r="C12" s="28" t="s">
        <v>53</v>
      </c>
      <c r="D12">
        <v>2010</v>
      </c>
      <c r="E12"/>
      <c r="F12"/>
    </row>
    <row r="13" spans="1:6" x14ac:dyDescent="0.25">
      <c r="A13" s="1">
        <v>40543</v>
      </c>
      <c r="B13">
        <v>5.3900000000000003E-2</v>
      </c>
      <c r="C13" s="28" t="s">
        <v>54</v>
      </c>
      <c r="D13">
        <v>2010</v>
      </c>
      <c r="E13"/>
      <c r="F13"/>
    </row>
    <row r="14" spans="1:6" x14ac:dyDescent="0.25">
      <c r="A14" s="1">
        <v>40574</v>
      </c>
      <c r="B14">
        <v>4.8399999999999999E-2</v>
      </c>
      <c r="C14" s="28" t="s">
        <v>43</v>
      </c>
      <c r="D14">
        <v>2011</v>
      </c>
      <c r="E14"/>
      <c r="F14"/>
    </row>
    <row r="15" spans="1:6" x14ac:dyDescent="0.25">
      <c r="A15" s="1">
        <v>40602</v>
      </c>
      <c r="B15">
        <v>5.1799999999999999E-2</v>
      </c>
      <c r="C15" s="28" t="s">
        <v>44</v>
      </c>
      <c r="D15">
        <v>2011</v>
      </c>
      <c r="E15"/>
      <c r="F15"/>
    </row>
    <row r="16" spans="1:6" x14ac:dyDescent="0.25">
      <c r="A16" s="1">
        <v>40633</v>
      </c>
      <c r="B16">
        <v>4.8800000000000003E-2</v>
      </c>
      <c r="C16" s="28" t="s">
        <v>45</v>
      </c>
      <c r="D16">
        <v>2011</v>
      </c>
      <c r="E16"/>
      <c r="F16"/>
    </row>
    <row r="17" spans="1:6" x14ac:dyDescent="0.25">
      <c r="A17" s="1">
        <v>40663</v>
      </c>
      <c r="B17">
        <v>5.7700000000000001E-2</v>
      </c>
      <c r="C17" s="28" t="s">
        <v>46</v>
      </c>
      <c r="D17">
        <v>2011</v>
      </c>
      <c r="E17"/>
      <c r="F17"/>
    </row>
    <row r="18" spans="1:6" x14ac:dyDescent="0.25">
      <c r="A18" s="1">
        <v>40694</v>
      </c>
      <c r="B18">
        <v>6.4000000000000001E-2</v>
      </c>
      <c r="C18" s="28" t="s">
        <v>47</v>
      </c>
      <c r="D18">
        <v>2011</v>
      </c>
      <c r="E18"/>
      <c r="F18"/>
    </row>
    <row r="19" spans="1:6" x14ac:dyDescent="0.25">
      <c r="A19" s="1">
        <v>40724</v>
      </c>
      <c r="B19">
        <v>6.4299999999999996E-2</v>
      </c>
      <c r="C19" s="28" t="s">
        <v>48</v>
      </c>
      <c r="D19">
        <v>2011</v>
      </c>
      <c r="E19"/>
      <c r="F19"/>
    </row>
    <row r="20" spans="1:6" x14ac:dyDescent="0.25">
      <c r="A20" s="1">
        <v>40755</v>
      </c>
      <c r="B20">
        <v>7.0300000000000001E-2</v>
      </c>
      <c r="C20" s="28" t="s">
        <v>49</v>
      </c>
      <c r="D20">
        <v>2011</v>
      </c>
      <c r="E20"/>
      <c r="F20"/>
    </row>
    <row r="21" spans="1:6" x14ac:dyDescent="0.25">
      <c r="A21" s="1">
        <v>40786</v>
      </c>
      <c r="B21">
        <v>7.6300000000000007E-2</v>
      </c>
      <c r="C21" s="28" t="s">
        <v>50</v>
      </c>
      <c r="D21">
        <v>2011</v>
      </c>
      <c r="E21"/>
      <c r="F21"/>
    </row>
    <row r="22" spans="1:6" x14ac:dyDescent="0.25">
      <c r="A22" s="1">
        <v>40816</v>
      </c>
      <c r="B22">
        <v>7.2499999999999995E-2</v>
      </c>
      <c r="C22" s="28" t="s">
        <v>51</v>
      </c>
      <c r="D22">
        <v>2011</v>
      </c>
      <c r="E22"/>
      <c r="F22"/>
    </row>
    <row r="23" spans="1:6" x14ac:dyDescent="0.25">
      <c r="A23" s="1">
        <v>40847</v>
      </c>
      <c r="B23">
        <v>6.6400000000000001E-2</v>
      </c>
      <c r="C23" s="28" t="s">
        <v>52</v>
      </c>
      <c r="D23">
        <v>2011</v>
      </c>
      <c r="E23"/>
      <c r="F23"/>
    </row>
    <row r="24" spans="1:6" x14ac:dyDescent="0.25">
      <c r="A24" s="1">
        <v>40877</v>
      </c>
      <c r="B24">
        <v>6.0600000000000001E-2</v>
      </c>
      <c r="C24" s="28" t="s">
        <v>53</v>
      </c>
      <c r="D24">
        <v>2011</v>
      </c>
      <c r="E24"/>
      <c r="F24"/>
    </row>
    <row r="25" spans="1:6" x14ac:dyDescent="0.25">
      <c r="A25" s="1">
        <v>40908</v>
      </c>
      <c r="B25">
        <v>6.2E-2</v>
      </c>
      <c r="C25" s="28" t="s">
        <v>54</v>
      </c>
      <c r="D25">
        <v>2011</v>
      </c>
      <c r="E25"/>
      <c r="F25"/>
    </row>
    <row r="26" spans="1:6" x14ac:dyDescent="0.25">
      <c r="A26" s="1">
        <v>40939</v>
      </c>
      <c r="B26">
        <v>5.5E-2</v>
      </c>
      <c r="C26" s="28" t="s">
        <v>43</v>
      </c>
      <c r="D26">
        <v>2012</v>
      </c>
      <c r="E26"/>
      <c r="F26"/>
    </row>
    <row r="27" spans="1:6" x14ac:dyDescent="0.25">
      <c r="A27" s="1">
        <v>40968</v>
      </c>
      <c r="B27">
        <v>5.2200000000000003E-2</v>
      </c>
      <c r="C27" s="28" t="s">
        <v>44</v>
      </c>
      <c r="D27">
        <v>2012</v>
      </c>
      <c r="E27"/>
      <c r="F27"/>
    </row>
    <row r="28" spans="1:6" x14ac:dyDescent="0.25">
      <c r="A28" s="1">
        <v>40999</v>
      </c>
      <c r="B28">
        <v>4.6600000000000003E-2</v>
      </c>
      <c r="C28" s="28" t="s">
        <v>45</v>
      </c>
      <c r="D28">
        <v>2012</v>
      </c>
      <c r="E28"/>
      <c r="F28"/>
    </row>
    <row r="29" spans="1:6" x14ac:dyDescent="0.25">
      <c r="A29" s="1">
        <v>41029</v>
      </c>
      <c r="B29">
        <v>4.2700000000000002E-2</v>
      </c>
      <c r="C29" s="28" t="s">
        <v>46</v>
      </c>
      <c r="D29">
        <v>2012</v>
      </c>
      <c r="E29"/>
      <c r="F29"/>
    </row>
    <row r="30" spans="1:6" x14ac:dyDescent="0.25">
      <c r="A30" s="1">
        <v>41060</v>
      </c>
      <c r="B30">
        <v>3.9E-2</v>
      </c>
      <c r="C30" s="28" t="s">
        <v>47</v>
      </c>
      <c r="D30">
        <v>2012</v>
      </c>
      <c r="E30"/>
      <c r="F30"/>
    </row>
    <row r="31" spans="1:6" x14ac:dyDescent="0.25">
      <c r="A31" s="1">
        <v>41090</v>
      </c>
      <c r="B31">
        <v>3.4700000000000002E-2</v>
      </c>
      <c r="C31" s="28" t="s">
        <v>48</v>
      </c>
      <c r="D31">
        <v>2012</v>
      </c>
      <c r="E31"/>
      <c r="F31"/>
    </row>
    <row r="32" spans="1:6" x14ac:dyDescent="0.25">
      <c r="A32" s="1">
        <v>41121</v>
      </c>
      <c r="B32">
        <v>2.86E-2</v>
      </c>
      <c r="C32" s="28" t="s">
        <v>49</v>
      </c>
      <c r="D32">
        <v>2012</v>
      </c>
      <c r="E32"/>
      <c r="F32"/>
    </row>
    <row r="33" spans="1:6" x14ac:dyDescent="0.25">
      <c r="A33" s="1">
        <v>41152</v>
      </c>
      <c r="B33">
        <v>2.7099999999999999E-2</v>
      </c>
      <c r="C33" s="28" t="s">
        <v>50</v>
      </c>
      <c r="D33">
        <v>2012</v>
      </c>
      <c r="E33"/>
      <c r="F33"/>
    </row>
    <row r="34" spans="1:6" x14ac:dyDescent="0.25">
      <c r="A34" s="1">
        <v>41182</v>
      </c>
      <c r="B34">
        <v>3.2800000000000003E-2</v>
      </c>
      <c r="C34" s="28" t="s">
        <v>51</v>
      </c>
      <c r="D34">
        <v>2012</v>
      </c>
      <c r="E34"/>
      <c r="F34"/>
    </row>
    <row r="35" spans="1:6" x14ac:dyDescent="0.25">
      <c r="A35" s="1">
        <v>41213</v>
      </c>
      <c r="B35">
        <v>3.3500000000000002E-2</v>
      </c>
      <c r="C35" s="28" t="s">
        <v>52</v>
      </c>
      <c r="D35">
        <v>2012</v>
      </c>
      <c r="E35"/>
      <c r="F35"/>
    </row>
    <row r="36" spans="1:6" x14ac:dyDescent="0.25">
      <c r="A36" s="1">
        <v>41243</v>
      </c>
      <c r="B36">
        <v>3.1099999999999999E-2</v>
      </c>
      <c r="C36" s="28" t="s">
        <v>53</v>
      </c>
      <c r="D36">
        <v>2012</v>
      </c>
      <c r="E36"/>
      <c r="F36"/>
    </row>
    <row r="37" spans="1:6" x14ac:dyDescent="0.25">
      <c r="A37" s="1">
        <v>41274</v>
      </c>
      <c r="B37">
        <v>3.4500000000000003E-2</v>
      </c>
      <c r="C37" s="28" t="s">
        <v>54</v>
      </c>
      <c r="D37">
        <v>2012</v>
      </c>
      <c r="E37"/>
      <c r="F37"/>
    </row>
    <row r="38" spans="1:6" x14ac:dyDescent="0.25">
      <c r="A38" s="1">
        <v>41305</v>
      </c>
      <c r="B38">
        <v>3.8600000000000002E-2</v>
      </c>
      <c r="C38" s="28" t="s">
        <v>43</v>
      </c>
      <c r="D38">
        <v>2013</v>
      </c>
      <c r="E38"/>
      <c r="F38"/>
    </row>
    <row r="39" spans="1:6" x14ac:dyDescent="0.25">
      <c r="A39" s="1">
        <v>41333</v>
      </c>
      <c r="B39">
        <v>4.1799999999999997E-2</v>
      </c>
      <c r="C39" s="28" t="s">
        <v>44</v>
      </c>
      <c r="D39">
        <v>2013</v>
      </c>
      <c r="E39"/>
      <c r="F39"/>
    </row>
    <row r="40" spans="1:6" x14ac:dyDescent="0.25">
      <c r="A40" s="1">
        <v>41364</v>
      </c>
      <c r="B40">
        <v>4.3400000000000001E-2</v>
      </c>
      <c r="C40" s="28" t="s">
        <v>45</v>
      </c>
      <c r="D40">
        <v>2013</v>
      </c>
      <c r="E40"/>
      <c r="F40"/>
    </row>
    <row r="41" spans="1:6" x14ac:dyDescent="0.25">
      <c r="A41" s="1">
        <v>41394</v>
      </c>
      <c r="B41">
        <v>4.1300000000000003E-2</v>
      </c>
      <c r="C41" s="28" t="s">
        <v>46</v>
      </c>
      <c r="D41">
        <v>2013</v>
      </c>
      <c r="E41"/>
      <c r="F41"/>
    </row>
    <row r="42" spans="1:6" x14ac:dyDescent="0.25">
      <c r="A42" s="1">
        <v>41425</v>
      </c>
      <c r="B42">
        <v>4.2700000000000002E-2</v>
      </c>
      <c r="C42" s="28" t="s">
        <v>47</v>
      </c>
      <c r="D42">
        <v>2013</v>
      </c>
      <c r="E42"/>
      <c r="F42"/>
    </row>
    <row r="43" spans="1:6" x14ac:dyDescent="0.25">
      <c r="A43" s="1">
        <v>41455</v>
      </c>
      <c r="B43">
        <v>4.7899999999999998E-2</v>
      </c>
      <c r="C43" s="28" t="s">
        <v>48</v>
      </c>
      <c r="D43">
        <v>2013</v>
      </c>
      <c r="E43"/>
      <c r="F43"/>
    </row>
    <row r="44" spans="1:6" x14ac:dyDescent="0.25">
      <c r="A44" s="1">
        <v>41486</v>
      </c>
      <c r="B44">
        <v>4.7399999999999998E-2</v>
      </c>
      <c r="C44" s="28" t="s">
        <v>49</v>
      </c>
      <c r="D44">
        <v>2013</v>
      </c>
      <c r="E44"/>
      <c r="F44"/>
    </row>
    <row r="45" spans="1:6" x14ac:dyDescent="0.25">
      <c r="A45" s="1">
        <v>41517</v>
      </c>
      <c r="B45">
        <v>4.4200000000000003E-2</v>
      </c>
      <c r="C45" s="28" t="s">
        <v>50</v>
      </c>
      <c r="D45">
        <v>2013</v>
      </c>
      <c r="E45"/>
      <c r="F45"/>
    </row>
    <row r="46" spans="1:6" x14ac:dyDescent="0.25">
      <c r="A46" s="1">
        <v>41547</v>
      </c>
      <c r="B46">
        <v>4.2099999999999999E-2</v>
      </c>
      <c r="C46" s="28" t="s">
        <v>51</v>
      </c>
      <c r="D46">
        <v>2013</v>
      </c>
      <c r="E46"/>
      <c r="F46"/>
    </row>
    <row r="47" spans="1:6" x14ac:dyDescent="0.25">
      <c r="A47" s="1">
        <v>41578</v>
      </c>
      <c r="B47">
        <v>4.1500000000000002E-2</v>
      </c>
      <c r="C47" s="28" t="s">
        <v>52</v>
      </c>
      <c r="D47">
        <v>2013</v>
      </c>
      <c r="E47"/>
      <c r="F47"/>
    </row>
    <row r="48" spans="1:6" x14ac:dyDescent="0.25">
      <c r="A48" s="1">
        <v>41608</v>
      </c>
      <c r="B48">
        <v>4.6300000000000001E-2</v>
      </c>
      <c r="C48" s="28" t="s">
        <v>53</v>
      </c>
      <c r="D48">
        <v>2013</v>
      </c>
      <c r="E48"/>
      <c r="F48"/>
    </row>
    <row r="49" spans="1:6" x14ac:dyDescent="0.25">
      <c r="A49" s="1">
        <v>41639</v>
      </c>
      <c r="B49">
        <v>4.3900000000000002E-2</v>
      </c>
      <c r="C49" s="28" t="s">
        <v>54</v>
      </c>
      <c r="D49">
        <v>2013</v>
      </c>
      <c r="E49"/>
      <c r="F49"/>
    </row>
    <row r="50" spans="1:6" x14ac:dyDescent="0.25">
      <c r="A50" s="1">
        <v>41670</v>
      </c>
      <c r="B50">
        <v>4.1399999999999999E-2</v>
      </c>
      <c r="C50" s="28" t="s">
        <v>43</v>
      </c>
      <c r="D50">
        <v>2014</v>
      </c>
      <c r="E50"/>
      <c r="F50"/>
    </row>
    <row r="51" spans="1:6" x14ac:dyDescent="0.25">
      <c r="A51" s="1">
        <v>41698</v>
      </c>
      <c r="B51">
        <v>3.5000000000000003E-2</v>
      </c>
      <c r="C51" s="28" t="s">
        <v>44</v>
      </c>
      <c r="D51">
        <v>2014</v>
      </c>
      <c r="E51"/>
      <c r="F51"/>
    </row>
    <row r="52" spans="1:6" x14ac:dyDescent="0.25">
      <c r="A52" s="1">
        <v>41729</v>
      </c>
      <c r="B52">
        <v>3.2500000000000001E-2</v>
      </c>
      <c r="C52" s="28" t="s">
        <v>45</v>
      </c>
      <c r="D52">
        <v>2014</v>
      </c>
      <c r="E52"/>
      <c r="F52"/>
    </row>
    <row r="53" spans="1:6" x14ac:dyDescent="0.25">
      <c r="A53" s="1">
        <v>41759</v>
      </c>
      <c r="B53">
        <v>3.27E-2</v>
      </c>
      <c r="C53" s="28" t="s">
        <v>46</v>
      </c>
      <c r="D53">
        <v>2014</v>
      </c>
      <c r="E53"/>
      <c r="F53"/>
    </row>
    <row r="54" spans="1:6" x14ac:dyDescent="0.25">
      <c r="A54" s="1">
        <v>41790</v>
      </c>
      <c r="B54">
        <v>3.2199999999999999E-2</v>
      </c>
      <c r="C54" s="28" t="s">
        <v>47</v>
      </c>
      <c r="D54">
        <v>2014</v>
      </c>
      <c r="E54"/>
      <c r="F54"/>
    </row>
    <row r="55" spans="1:6" x14ac:dyDescent="0.25">
      <c r="A55" s="1">
        <v>41820</v>
      </c>
      <c r="B55">
        <v>3.1300000000000001E-2</v>
      </c>
      <c r="C55" s="28" t="s">
        <v>48</v>
      </c>
      <c r="D55">
        <v>2014</v>
      </c>
      <c r="E55"/>
      <c r="F55"/>
    </row>
    <row r="56" spans="1:6" x14ac:dyDescent="0.25">
      <c r="A56" s="1">
        <v>41851</v>
      </c>
      <c r="B56">
        <v>3.4099999999999998E-2</v>
      </c>
      <c r="C56" s="28" t="s">
        <v>49</v>
      </c>
      <c r="D56">
        <v>2014</v>
      </c>
      <c r="E56"/>
      <c r="F56"/>
    </row>
    <row r="57" spans="1:6" x14ac:dyDescent="0.25">
      <c r="A57" s="1">
        <v>41882</v>
      </c>
      <c r="B57">
        <v>3.6999999999999998E-2</v>
      </c>
      <c r="C57" s="28" t="s">
        <v>50</v>
      </c>
      <c r="D57">
        <v>2014</v>
      </c>
      <c r="E57"/>
      <c r="F57"/>
    </row>
    <row r="58" spans="1:6" x14ac:dyDescent="0.25">
      <c r="A58" s="1">
        <v>41912</v>
      </c>
      <c r="B58">
        <v>3.4500000000000003E-2</v>
      </c>
      <c r="C58" s="28" t="s">
        <v>51</v>
      </c>
      <c r="D58">
        <v>2014</v>
      </c>
      <c r="E58"/>
      <c r="F58"/>
    </row>
    <row r="59" spans="1:6" x14ac:dyDescent="0.25">
      <c r="A59" s="1">
        <v>41943</v>
      </c>
      <c r="B59">
        <v>3.6400000000000002E-2</v>
      </c>
      <c r="C59" s="28" t="s">
        <v>52</v>
      </c>
      <c r="D59">
        <v>2014</v>
      </c>
      <c r="E59"/>
      <c r="F59"/>
    </row>
    <row r="60" spans="1:6" x14ac:dyDescent="0.25">
      <c r="A60" s="1">
        <v>41973</v>
      </c>
      <c r="B60">
        <v>3.3799999999999997E-2</v>
      </c>
      <c r="C60" s="28" t="s">
        <v>53</v>
      </c>
      <c r="D60">
        <v>2014</v>
      </c>
      <c r="E60"/>
      <c r="F60"/>
    </row>
    <row r="61" spans="1:6" x14ac:dyDescent="0.25">
      <c r="A61" s="1">
        <v>42004</v>
      </c>
      <c r="B61">
        <v>2.9499999999999998E-2</v>
      </c>
      <c r="C61" s="28" t="s">
        <v>54</v>
      </c>
      <c r="D61">
        <v>2014</v>
      </c>
      <c r="E61"/>
      <c r="F61"/>
    </row>
    <row r="62" spans="1:6" x14ac:dyDescent="0.25">
      <c r="A62" s="1">
        <v>42035</v>
      </c>
      <c r="B62">
        <v>2.3199999999999998E-2</v>
      </c>
      <c r="C62" s="28" t="s">
        <v>43</v>
      </c>
      <c r="D62">
        <v>2015</v>
      </c>
      <c r="E62"/>
      <c r="F62"/>
    </row>
    <row r="63" spans="1:6" x14ac:dyDescent="0.25">
      <c r="A63" s="1">
        <v>42063</v>
      </c>
      <c r="B63">
        <v>2.4400000000000002E-2</v>
      </c>
      <c r="C63" s="28" t="s">
        <v>44</v>
      </c>
      <c r="D63">
        <v>2015</v>
      </c>
      <c r="E63"/>
      <c r="F63"/>
    </row>
    <row r="64" spans="1:6" x14ac:dyDescent="0.25">
      <c r="A64" s="1">
        <v>42094</v>
      </c>
      <c r="B64">
        <v>2.4299999999999999E-2</v>
      </c>
      <c r="C64" s="28" t="s">
        <v>45</v>
      </c>
      <c r="D64">
        <v>2015</v>
      </c>
      <c r="E64"/>
      <c r="F64"/>
    </row>
    <row r="65" spans="1:6" x14ac:dyDescent="0.25">
      <c r="A65" s="1">
        <v>42124</v>
      </c>
      <c r="B65">
        <v>2.58E-2</v>
      </c>
      <c r="C65" s="28" t="s">
        <v>46</v>
      </c>
      <c r="D65">
        <v>2015</v>
      </c>
      <c r="E65"/>
      <c r="F65"/>
    </row>
    <row r="66" spans="1:6" x14ac:dyDescent="0.25">
      <c r="A66" s="1">
        <v>42155</v>
      </c>
      <c r="B66">
        <v>2.5499999999999998E-2</v>
      </c>
      <c r="C66" s="28" t="s">
        <v>47</v>
      </c>
      <c r="D66">
        <v>2015</v>
      </c>
      <c r="E66"/>
      <c r="F66"/>
    </row>
    <row r="67" spans="1:6" x14ac:dyDescent="0.25">
      <c r="A67" s="1">
        <v>42185</v>
      </c>
      <c r="B67">
        <v>2.3900000000000001E-2</v>
      </c>
      <c r="C67" s="28" t="s">
        <v>48</v>
      </c>
      <c r="D67">
        <v>2015</v>
      </c>
      <c r="E67"/>
      <c r="F67"/>
    </row>
    <row r="68" spans="1:6" x14ac:dyDescent="0.25">
      <c r="A68" s="1">
        <v>42216</v>
      </c>
      <c r="B68">
        <v>2.3199999999999998E-2</v>
      </c>
      <c r="C68" s="28" t="s">
        <v>49</v>
      </c>
      <c r="D68">
        <v>2015</v>
      </c>
      <c r="E68"/>
      <c r="F68"/>
    </row>
    <row r="69" spans="1:6" x14ac:dyDescent="0.25">
      <c r="A69" s="1">
        <v>42247</v>
      </c>
      <c r="B69">
        <v>1.9599999999999999E-2</v>
      </c>
      <c r="C69" s="28" t="s">
        <v>50</v>
      </c>
      <c r="D69">
        <v>2015</v>
      </c>
      <c r="E69"/>
      <c r="F69"/>
    </row>
    <row r="70" spans="1:6" x14ac:dyDescent="0.25">
      <c r="A70" s="1">
        <v>42277</v>
      </c>
      <c r="B70">
        <v>1.8800000000000001E-2</v>
      </c>
      <c r="C70" s="28" t="s">
        <v>51</v>
      </c>
      <c r="D70">
        <v>2015</v>
      </c>
      <c r="E70"/>
      <c r="F70"/>
    </row>
    <row r="71" spans="1:6" x14ac:dyDescent="0.25">
      <c r="A71" s="1">
        <v>42308</v>
      </c>
      <c r="B71">
        <v>2.23E-2</v>
      </c>
      <c r="C71" s="28" t="s">
        <v>52</v>
      </c>
      <c r="D71">
        <v>2015</v>
      </c>
      <c r="E71"/>
      <c r="F71"/>
    </row>
    <row r="72" spans="1:6" x14ac:dyDescent="0.25">
      <c r="A72" s="1">
        <v>42338</v>
      </c>
      <c r="B72">
        <v>2.5100000000000001E-2</v>
      </c>
      <c r="C72" s="28" t="s">
        <v>53</v>
      </c>
      <c r="D72">
        <v>2015</v>
      </c>
      <c r="E72"/>
      <c r="F72"/>
    </row>
    <row r="73" spans="1:6" x14ac:dyDescent="0.25">
      <c r="A73" s="1">
        <v>42369</v>
      </c>
      <c r="B73">
        <v>3.0700000000000002E-2</v>
      </c>
      <c r="C73" s="28" t="s">
        <v>54</v>
      </c>
      <c r="D73">
        <v>2015</v>
      </c>
      <c r="E73"/>
      <c r="F73"/>
    </row>
    <row r="74" spans="1:6" x14ac:dyDescent="0.25">
      <c r="A74" s="1">
        <v>42400</v>
      </c>
      <c r="B74">
        <v>4.3799999999999999E-2</v>
      </c>
      <c r="C74" s="28" t="s">
        <v>43</v>
      </c>
      <c r="D74">
        <v>2016</v>
      </c>
      <c r="E74"/>
      <c r="F74"/>
    </row>
    <row r="75" spans="1:6" x14ac:dyDescent="0.25">
      <c r="A75" s="1">
        <v>42429</v>
      </c>
      <c r="B75">
        <v>4.2700000000000002E-2</v>
      </c>
      <c r="C75" s="28" t="s">
        <v>44</v>
      </c>
      <c r="D75">
        <v>2016</v>
      </c>
      <c r="E75"/>
      <c r="F75"/>
    </row>
    <row r="76" spans="1:6" x14ac:dyDescent="0.25">
      <c r="A76" s="1">
        <v>42460</v>
      </c>
      <c r="B76">
        <v>4.2599999999999999E-2</v>
      </c>
      <c r="C76" s="28" t="s">
        <v>45</v>
      </c>
      <c r="D76">
        <v>2016</v>
      </c>
      <c r="E76"/>
      <c r="F76"/>
    </row>
    <row r="77" spans="1:6" x14ac:dyDescent="0.25">
      <c r="A77" s="1">
        <v>42490</v>
      </c>
      <c r="B77">
        <v>4.0899999999999999E-2</v>
      </c>
      <c r="C77" s="28" t="s">
        <v>46</v>
      </c>
      <c r="D77">
        <v>2016</v>
      </c>
      <c r="E77"/>
      <c r="F77"/>
    </row>
    <row r="78" spans="1:6" x14ac:dyDescent="0.25">
      <c r="A78" s="1">
        <v>42521</v>
      </c>
      <c r="B78">
        <v>4.36E-2</v>
      </c>
      <c r="C78" s="28" t="s">
        <v>47</v>
      </c>
      <c r="D78">
        <v>2016</v>
      </c>
      <c r="E78"/>
      <c r="F78"/>
    </row>
    <row r="79" spans="1:6" x14ac:dyDescent="0.25">
      <c r="A79" s="1">
        <v>42551</v>
      </c>
      <c r="B79">
        <v>4.4299999999999999E-2</v>
      </c>
      <c r="C79" s="28" t="s">
        <v>48</v>
      </c>
      <c r="D79">
        <v>2016</v>
      </c>
      <c r="E79"/>
      <c r="F79"/>
    </row>
    <row r="80" spans="1:6" x14ac:dyDescent="0.25">
      <c r="A80" s="1">
        <v>42582</v>
      </c>
      <c r="B80">
        <v>4.6199999999999998E-2</v>
      </c>
      <c r="C80" s="28" t="s">
        <v>49</v>
      </c>
      <c r="D80">
        <v>2016</v>
      </c>
      <c r="E80"/>
      <c r="F80"/>
    </row>
    <row r="81" spans="1:6" x14ac:dyDescent="0.25">
      <c r="A81" s="1">
        <v>42613</v>
      </c>
      <c r="B81">
        <v>4.7399999999999998E-2</v>
      </c>
      <c r="C81" s="28" t="s">
        <v>50</v>
      </c>
      <c r="D81">
        <v>2016</v>
      </c>
      <c r="E81"/>
      <c r="F81"/>
    </row>
    <row r="82" spans="1:6" x14ac:dyDescent="0.25">
      <c r="A82" s="1">
        <v>42643</v>
      </c>
      <c r="B82">
        <v>4.5600000000000002E-2</v>
      </c>
      <c r="C82" s="28" t="s">
        <v>51</v>
      </c>
      <c r="D82">
        <v>2016</v>
      </c>
      <c r="E82"/>
      <c r="F82"/>
    </row>
    <row r="83" spans="1:6" x14ac:dyDescent="0.25">
      <c r="A83" s="1">
        <v>42674</v>
      </c>
      <c r="B83">
        <v>4.7600000000000003E-2</v>
      </c>
      <c r="C83" s="28" t="s">
        <v>52</v>
      </c>
      <c r="D83">
        <v>2016</v>
      </c>
      <c r="E83"/>
      <c r="F83"/>
    </row>
    <row r="84" spans="1:6" x14ac:dyDescent="0.25">
      <c r="A84" s="1">
        <v>42704</v>
      </c>
      <c r="B84">
        <v>4.6699999999999998E-2</v>
      </c>
      <c r="C84" s="28" t="s">
        <v>53</v>
      </c>
      <c r="D84">
        <v>2016</v>
      </c>
      <c r="E84"/>
      <c r="F84"/>
    </row>
    <row r="85" spans="1:6" x14ac:dyDescent="0.25">
      <c r="A85" s="1">
        <v>42735</v>
      </c>
      <c r="B85">
        <v>4.2299999999999997E-2</v>
      </c>
      <c r="C85" s="28" t="s">
        <v>54</v>
      </c>
      <c r="D85">
        <v>2016</v>
      </c>
      <c r="E85"/>
      <c r="F85"/>
    </row>
    <row r="86" spans="1:6" x14ac:dyDescent="0.25">
      <c r="A86" s="1">
        <v>42766</v>
      </c>
      <c r="B86">
        <v>3.8300000000000001E-2</v>
      </c>
      <c r="C86" s="28" t="s">
        <v>43</v>
      </c>
      <c r="D86">
        <v>2017</v>
      </c>
      <c r="E86"/>
      <c r="F86"/>
    </row>
    <row r="87" spans="1:6" x14ac:dyDescent="0.25">
      <c r="A87" s="1">
        <v>42794</v>
      </c>
      <c r="B87">
        <v>3.9600000000000003E-2</v>
      </c>
      <c r="C87" s="28" t="s">
        <v>44</v>
      </c>
      <c r="D87">
        <v>2017</v>
      </c>
      <c r="E87"/>
      <c r="F87"/>
    </row>
    <row r="88" spans="1:6" x14ac:dyDescent="0.25">
      <c r="A88" s="1">
        <v>42825</v>
      </c>
      <c r="B88">
        <v>0.04</v>
      </c>
      <c r="C88" s="28" t="s">
        <v>45</v>
      </c>
      <c r="D88">
        <v>2017</v>
      </c>
      <c r="E88"/>
      <c r="F88"/>
    </row>
    <row r="89" spans="1:6" x14ac:dyDescent="0.25">
      <c r="A89" s="1">
        <v>42855</v>
      </c>
      <c r="B89">
        <v>4.0899999999999999E-2</v>
      </c>
      <c r="C89" s="28" t="s">
        <v>46</v>
      </c>
      <c r="D89">
        <v>2017</v>
      </c>
      <c r="E89"/>
      <c r="F89"/>
    </row>
    <row r="90" spans="1:6" x14ac:dyDescent="0.25">
      <c r="A90" s="1">
        <v>42886</v>
      </c>
      <c r="B90">
        <v>3.9300000000000002E-2</v>
      </c>
      <c r="C90" s="28" t="s">
        <v>47</v>
      </c>
      <c r="D90">
        <v>2017</v>
      </c>
      <c r="E90"/>
      <c r="F90"/>
    </row>
    <row r="91" spans="1:6" x14ac:dyDescent="0.25">
      <c r="A91" s="1">
        <v>42916</v>
      </c>
      <c r="B91">
        <v>4.36E-2</v>
      </c>
      <c r="C91" s="28" t="s">
        <v>48</v>
      </c>
      <c r="D91">
        <v>2017</v>
      </c>
      <c r="E91"/>
      <c r="F91"/>
    </row>
    <row r="92" spans="1:6" x14ac:dyDescent="0.25">
      <c r="A92" s="1">
        <v>42947</v>
      </c>
      <c r="B92">
        <v>5.2200000000000003E-2</v>
      </c>
      <c r="C92" s="28" t="s">
        <v>49</v>
      </c>
      <c r="D92">
        <v>2017</v>
      </c>
      <c r="E92"/>
      <c r="F92"/>
    </row>
    <row r="93" spans="1:6" x14ac:dyDescent="0.25">
      <c r="A93" s="1">
        <v>42978</v>
      </c>
      <c r="B93">
        <v>4.7199999999999999E-2</v>
      </c>
      <c r="C93" s="28" t="s">
        <v>50</v>
      </c>
      <c r="D93">
        <v>2017</v>
      </c>
      <c r="E93"/>
      <c r="F93"/>
    </row>
    <row r="94" spans="1:6" x14ac:dyDescent="0.25">
      <c r="A94" s="1">
        <v>43008</v>
      </c>
      <c r="B94">
        <v>4.36E-2</v>
      </c>
      <c r="C94" s="28" t="s">
        <v>51</v>
      </c>
      <c r="D94">
        <v>2017</v>
      </c>
      <c r="E94"/>
      <c r="F94"/>
    </row>
    <row r="95" spans="1:6" x14ac:dyDescent="0.25">
      <c r="A95" s="1">
        <v>43039</v>
      </c>
      <c r="B95">
        <v>4.2000000000000003E-2</v>
      </c>
      <c r="C95" s="28" t="s">
        <v>52</v>
      </c>
      <c r="D95">
        <v>2017</v>
      </c>
      <c r="E95"/>
      <c r="F95"/>
    </row>
    <row r="96" spans="1:6" x14ac:dyDescent="0.25">
      <c r="A96" s="1">
        <v>43069</v>
      </c>
      <c r="B96">
        <v>4.6899999999999997E-2</v>
      </c>
      <c r="C96" s="28" t="s">
        <v>53</v>
      </c>
      <c r="D96">
        <v>2017</v>
      </c>
      <c r="E96"/>
      <c r="F96"/>
    </row>
    <row r="97" spans="1:6" x14ac:dyDescent="0.25">
      <c r="A97" s="1">
        <v>43100</v>
      </c>
      <c r="B97">
        <v>5.6800000000000003E-2</v>
      </c>
      <c r="C97" s="28" t="s">
        <v>54</v>
      </c>
      <c r="D97">
        <v>2017</v>
      </c>
      <c r="E97"/>
      <c r="F97"/>
    </row>
    <row r="98" spans="1:6" x14ac:dyDescent="0.25">
      <c r="A98" s="1">
        <v>43131</v>
      </c>
      <c r="B98">
        <v>4.7100000000000003E-2</v>
      </c>
      <c r="C98" s="28" t="s">
        <v>43</v>
      </c>
      <c r="D98">
        <v>2018</v>
      </c>
      <c r="E98"/>
      <c r="F98"/>
    </row>
    <row r="99" spans="1:6" x14ac:dyDescent="0.25">
      <c r="A99" s="1">
        <v>43159</v>
      </c>
      <c r="B99">
        <v>4.1500000000000002E-2</v>
      </c>
      <c r="C99" s="28" t="s">
        <v>44</v>
      </c>
      <c r="D99">
        <v>2018</v>
      </c>
      <c r="E99"/>
      <c r="F99"/>
    </row>
    <row r="100" spans="1:6" x14ac:dyDescent="0.25">
      <c r="A100" s="1">
        <v>43190</v>
      </c>
      <c r="B100">
        <v>4.1399999999999999E-2</v>
      </c>
      <c r="C100" s="28" t="s">
        <v>45</v>
      </c>
      <c r="D100">
        <v>2018</v>
      </c>
      <c r="E100"/>
      <c r="F100"/>
    </row>
    <row r="101" spans="1:6" x14ac:dyDescent="0.25">
      <c r="A101" s="1">
        <v>43220</v>
      </c>
      <c r="B101">
        <v>3.9199999999999999E-2</v>
      </c>
      <c r="C101" s="28" t="s">
        <v>46</v>
      </c>
      <c r="D101">
        <v>2018</v>
      </c>
      <c r="E101"/>
      <c r="F101"/>
    </row>
    <row r="102" spans="1:6" x14ac:dyDescent="0.25">
      <c r="A102" s="1">
        <v>43251</v>
      </c>
      <c r="B102">
        <v>4.0899999999999999E-2</v>
      </c>
      <c r="C102" s="28" t="s">
        <v>47</v>
      </c>
      <c r="D102">
        <v>2018</v>
      </c>
      <c r="E102"/>
      <c r="F102"/>
    </row>
    <row r="103" spans="1:6" x14ac:dyDescent="0.25">
      <c r="A103" s="1">
        <v>43281</v>
      </c>
      <c r="B103">
        <v>3.7900000000000003E-2</v>
      </c>
      <c r="C103" s="28" t="s">
        <v>48</v>
      </c>
      <c r="D103">
        <v>2018</v>
      </c>
      <c r="E103"/>
      <c r="F103"/>
    </row>
    <row r="104" spans="1:6" x14ac:dyDescent="0.25">
      <c r="A104" s="1">
        <v>43312</v>
      </c>
      <c r="B104">
        <v>2.6100000000000002E-2</v>
      </c>
      <c r="C104" s="28" t="s">
        <v>49</v>
      </c>
      <c r="D104">
        <v>2018</v>
      </c>
      <c r="E104"/>
      <c r="F104"/>
    </row>
    <row r="105" spans="1:6" x14ac:dyDescent="0.25">
      <c r="A105" s="1">
        <v>43343</v>
      </c>
      <c r="B105">
        <v>3.3599999999999998E-2</v>
      </c>
      <c r="C105" s="28" t="s">
        <v>50</v>
      </c>
      <c r="D105">
        <v>2018</v>
      </c>
      <c r="E105"/>
      <c r="F105"/>
    </row>
    <row r="106" spans="1:6" x14ac:dyDescent="0.25">
      <c r="A106" s="1">
        <v>43373</v>
      </c>
      <c r="B106">
        <v>4.5499999999999999E-2</v>
      </c>
      <c r="C106" s="28" t="s">
        <v>51</v>
      </c>
      <c r="D106">
        <v>2018</v>
      </c>
      <c r="E106"/>
      <c r="F106"/>
    </row>
    <row r="107" spans="1:6" x14ac:dyDescent="0.25">
      <c r="A107" s="1">
        <v>43404</v>
      </c>
      <c r="B107">
        <v>4.3400000000000001E-2</v>
      </c>
      <c r="C107" s="28" t="s">
        <v>52</v>
      </c>
      <c r="D107">
        <v>2018</v>
      </c>
      <c r="E107"/>
      <c r="F107"/>
    </row>
    <row r="108" spans="1:6" x14ac:dyDescent="0.25">
      <c r="A108" s="1">
        <v>43434</v>
      </c>
      <c r="B108">
        <v>3.15E-2</v>
      </c>
      <c r="C108" s="28" t="s">
        <v>53</v>
      </c>
      <c r="D108">
        <v>2018</v>
      </c>
      <c r="E108"/>
      <c r="F108"/>
    </row>
    <row r="109" spans="1:6" x14ac:dyDescent="0.25">
      <c r="A109" s="1">
        <v>43465</v>
      </c>
      <c r="B109">
        <v>2.3099999999999999E-2</v>
      </c>
      <c r="C109" s="28" t="s">
        <v>54</v>
      </c>
      <c r="D109">
        <v>2018</v>
      </c>
      <c r="E109"/>
      <c r="F109"/>
    </row>
    <row r="110" spans="1:6" x14ac:dyDescent="0.25">
      <c r="A110" s="1">
        <v>43496</v>
      </c>
      <c r="B110">
        <v>4.1000000000000002E-2</v>
      </c>
      <c r="C110" s="28" t="s">
        <v>43</v>
      </c>
      <c r="D110">
        <v>2019</v>
      </c>
      <c r="E110"/>
      <c r="F110"/>
    </row>
    <row r="111" spans="1:6" x14ac:dyDescent="0.25">
      <c r="A111" s="1">
        <v>43524</v>
      </c>
      <c r="B111">
        <v>4.4600000000000001E-2</v>
      </c>
      <c r="C111" s="28" t="s">
        <v>44</v>
      </c>
      <c r="D111">
        <v>2019</v>
      </c>
      <c r="E111"/>
      <c r="F111"/>
    </row>
    <row r="112" spans="1:6" x14ac:dyDescent="0.25">
      <c r="A112" s="1">
        <v>43555</v>
      </c>
      <c r="B112">
        <v>4.1700000000000001E-2</v>
      </c>
      <c r="C112" s="28" t="s">
        <v>45</v>
      </c>
      <c r="D112">
        <v>2019</v>
      </c>
      <c r="E112"/>
      <c r="F112"/>
    </row>
    <row r="113" spans="1:6" x14ac:dyDescent="0.25">
      <c r="A113" s="1">
        <v>43585</v>
      </c>
      <c r="B113">
        <v>4.7500000000000001E-2</v>
      </c>
      <c r="C113" s="28" t="s">
        <v>46</v>
      </c>
      <c r="D113">
        <v>2019</v>
      </c>
      <c r="E113"/>
      <c r="F113"/>
    </row>
    <row r="114" spans="1:6" x14ac:dyDescent="0.25">
      <c r="A114" s="1">
        <v>43616</v>
      </c>
      <c r="B114">
        <v>4.5400000000000003E-2</v>
      </c>
      <c r="C114" s="28" t="s">
        <v>47</v>
      </c>
      <c r="D114">
        <v>2019</v>
      </c>
      <c r="E114"/>
      <c r="F114"/>
    </row>
    <row r="115" spans="1:6" x14ac:dyDescent="0.25">
      <c r="A115" s="1">
        <v>43646</v>
      </c>
      <c r="B115">
        <v>4.8000000000000001E-2</v>
      </c>
      <c r="C115" s="28" t="s">
        <v>48</v>
      </c>
      <c r="D115">
        <v>2019</v>
      </c>
      <c r="E115"/>
      <c r="F115"/>
    </row>
    <row r="116" spans="1:6" x14ac:dyDescent="0.25">
      <c r="A116" s="1">
        <v>43677</v>
      </c>
      <c r="B116">
        <v>4.3700000000000003E-2</v>
      </c>
      <c r="C116" s="28" t="s">
        <v>49</v>
      </c>
      <c r="D116">
        <v>2019</v>
      </c>
      <c r="E116"/>
      <c r="F116"/>
    </row>
    <row r="117" spans="1:6" x14ac:dyDescent="0.25">
      <c r="A117" s="1">
        <v>43708</v>
      </c>
      <c r="B117">
        <v>3.0099999999999998E-2</v>
      </c>
      <c r="C117" s="28" t="s">
        <v>50</v>
      </c>
      <c r="D117">
        <v>2019</v>
      </c>
      <c r="E117"/>
      <c r="F117"/>
    </row>
    <row r="118" spans="1:6" x14ac:dyDescent="0.25">
      <c r="A118" s="1">
        <v>43738</v>
      </c>
      <c r="B118">
        <v>1.7999999999999999E-2</v>
      </c>
      <c r="C118" s="28" t="s">
        <v>51</v>
      </c>
      <c r="D118">
        <v>2019</v>
      </c>
      <c r="E118"/>
      <c r="F118"/>
    </row>
    <row r="119" spans="1:6" x14ac:dyDescent="0.25">
      <c r="A119" s="1">
        <v>43769</v>
      </c>
      <c r="B119">
        <v>2.1700000000000001E-2</v>
      </c>
      <c r="C119" s="28" t="s">
        <v>52</v>
      </c>
      <c r="D119">
        <v>2019</v>
      </c>
      <c r="E119"/>
      <c r="F119"/>
    </row>
    <row r="120" spans="1:6" x14ac:dyDescent="0.25">
      <c r="A120" s="1">
        <v>43799</v>
      </c>
      <c r="B120">
        <v>2.92E-2</v>
      </c>
      <c r="C120" s="28" t="s">
        <v>53</v>
      </c>
      <c r="D120">
        <v>2019</v>
      </c>
      <c r="E120"/>
      <c r="F120"/>
    </row>
    <row r="121" spans="1:6" x14ac:dyDescent="0.25">
      <c r="A121" s="1">
        <v>43830</v>
      </c>
      <c r="B121">
        <v>3.4099999999999998E-2</v>
      </c>
      <c r="C121" s="28" t="s">
        <v>54</v>
      </c>
      <c r="D121">
        <v>2019</v>
      </c>
      <c r="E121"/>
      <c r="F121"/>
    </row>
    <row r="122" spans="1:6" x14ac:dyDescent="0.25">
      <c r="A122" s="1">
        <v>43861</v>
      </c>
      <c r="B122">
        <v>1.78E-2</v>
      </c>
      <c r="C122" s="28" t="s">
        <v>43</v>
      </c>
      <c r="D122">
        <v>2020</v>
      </c>
      <c r="E122"/>
      <c r="F122"/>
    </row>
    <row r="123" spans="1:6" x14ac:dyDescent="0.25">
      <c r="A123" s="1">
        <v>43890</v>
      </c>
      <c r="B123">
        <v>1.24E-2</v>
      </c>
      <c r="C123" s="28" t="s">
        <v>44</v>
      </c>
      <c r="D123">
        <v>2020</v>
      </c>
      <c r="E123"/>
      <c r="F123"/>
    </row>
    <row r="124" spans="1:6" x14ac:dyDescent="0.25">
      <c r="A124" s="1">
        <v>43921</v>
      </c>
      <c r="B124">
        <v>1.77E-2</v>
      </c>
      <c r="C124" s="28" t="s">
        <v>45</v>
      </c>
      <c r="D124">
        <v>2020</v>
      </c>
      <c r="E124"/>
      <c r="F124"/>
    </row>
    <row r="125" spans="1:6" x14ac:dyDescent="0.25">
      <c r="A125" s="1">
        <v>43951</v>
      </c>
      <c r="B125">
        <v>1.8800000000000001E-2</v>
      </c>
      <c r="C125" s="28" t="s">
        <v>46</v>
      </c>
      <c r="D125">
        <v>2020</v>
      </c>
      <c r="E125"/>
      <c r="F125"/>
    </row>
    <row r="126" spans="1:6" x14ac:dyDescent="0.25">
      <c r="A126" s="1">
        <v>43982</v>
      </c>
      <c r="B126">
        <v>1.7999999999999999E-2</v>
      </c>
      <c r="C126" s="28" t="s">
        <v>47</v>
      </c>
      <c r="D126">
        <v>2020</v>
      </c>
      <c r="E126"/>
      <c r="F126"/>
    </row>
    <row r="127" spans="1:6" x14ac:dyDescent="0.25">
      <c r="A127" s="1">
        <v>44012</v>
      </c>
      <c r="B127">
        <v>2.3900000000000001E-2</v>
      </c>
      <c r="C127" s="28" t="s">
        <v>48</v>
      </c>
      <c r="D127">
        <v>2020</v>
      </c>
      <c r="E127"/>
      <c r="F127"/>
    </row>
    <row r="128" spans="1:6" x14ac:dyDescent="0.25">
      <c r="A128" s="1">
        <v>44043</v>
      </c>
      <c r="B128">
        <v>2.8799999999999999E-2</v>
      </c>
      <c r="C128" s="28" t="s">
        <v>49</v>
      </c>
      <c r="D128">
        <v>2020</v>
      </c>
      <c r="E128"/>
      <c r="F128"/>
    </row>
    <row r="129" spans="1:6" x14ac:dyDescent="0.25">
      <c r="A129" s="1">
        <v>44074</v>
      </c>
      <c r="B129">
        <v>4.19E-2</v>
      </c>
      <c r="C129" s="28" t="s">
        <v>50</v>
      </c>
      <c r="D129">
        <v>2020</v>
      </c>
      <c r="E129"/>
      <c r="F129"/>
    </row>
    <row r="130" spans="1:6" x14ac:dyDescent="0.25">
      <c r="A130" s="1">
        <v>44104</v>
      </c>
      <c r="B130">
        <v>4.9700000000000001E-2</v>
      </c>
      <c r="C130" s="28" t="s">
        <v>51</v>
      </c>
      <c r="D130">
        <v>2020</v>
      </c>
      <c r="E130"/>
      <c r="F130"/>
    </row>
    <row r="131" spans="1:6" x14ac:dyDescent="0.25">
      <c r="A131" s="1">
        <v>44135</v>
      </c>
      <c r="B131">
        <v>5.3400000000000003E-2</v>
      </c>
      <c r="C131" s="28" t="s">
        <v>52</v>
      </c>
      <c r="D131">
        <v>2020</v>
      </c>
      <c r="E131"/>
      <c r="F131"/>
    </row>
    <row r="132" spans="1:6" x14ac:dyDescent="0.25">
      <c r="A132" s="1">
        <v>44165</v>
      </c>
      <c r="B132">
        <v>5.4600000000000003E-2</v>
      </c>
      <c r="C132" s="28" t="s">
        <v>53</v>
      </c>
      <c r="D132">
        <v>2020</v>
      </c>
      <c r="E132"/>
      <c r="F132"/>
    </row>
    <row r="133" spans="1:6" x14ac:dyDescent="0.25">
      <c r="A133" s="1">
        <v>44196</v>
      </c>
      <c r="B133">
        <v>4.82E-2</v>
      </c>
      <c r="C133" s="28" t="s">
        <v>54</v>
      </c>
      <c r="D133">
        <v>2020</v>
      </c>
      <c r="E133"/>
      <c r="F133"/>
    </row>
    <row r="134" spans="1:6" x14ac:dyDescent="0.25">
      <c r="A134" s="1">
        <v>44227</v>
      </c>
      <c r="B134">
        <v>5.2400000000000002E-2</v>
      </c>
      <c r="C134" s="28" t="s">
        <v>43</v>
      </c>
      <c r="D134">
        <v>2021</v>
      </c>
      <c r="E134"/>
      <c r="F134"/>
    </row>
    <row r="135" spans="1:6" x14ac:dyDescent="0.25">
      <c r="A135" s="1">
        <v>44255</v>
      </c>
      <c r="B135">
        <v>0.06</v>
      </c>
      <c r="C135" s="28" t="s">
        <v>44</v>
      </c>
      <c r="D135">
        <v>2021</v>
      </c>
      <c r="E135"/>
      <c r="F135"/>
    </row>
    <row r="136" spans="1:6" x14ac:dyDescent="0.25">
      <c r="A136" s="1">
        <v>44286</v>
      </c>
      <c r="B136">
        <v>5.8400000000000001E-2</v>
      </c>
      <c r="C136" s="28" t="s">
        <v>45</v>
      </c>
      <c r="D136">
        <v>2021</v>
      </c>
      <c r="E136"/>
      <c r="F136"/>
    </row>
    <row r="137" spans="1:6" x14ac:dyDescent="0.25">
      <c r="A137" s="1">
        <v>44316</v>
      </c>
      <c r="B137">
        <v>5.1999999999999998E-2</v>
      </c>
      <c r="C137" s="28" t="s">
        <v>46</v>
      </c>
      <c r="D137">
        <v>2021</v>
      </c>
    </row>
    <row r="138" spans="1:6" x14ac:dyDescent="0.25">
      <c r="A138" s="1">
        <v>44347</v>
      </c>
      <c r="B138">
        <v>5.1700000000000003E-2</v>
      </c>
      <c r="C138" s="28" t="s">
        <v>47</v>
      </c>
      <c r="D138">
        <v>2021</v>
      </c>
    </row>
    <row r="139" spans="1:6" x14ac:dyDescent="0.25">
      <c r="A139" s="1">
        <v>44377</v>
      </c>
      <c r="B139">
        <v>3.9100000000000003E-2</v>
      </c>
      <c r="C139" s="28" t="s">
        <v>48</v>
      </c>
      <c r="D139">
        <v>2021</v>
      </c>
    </row>
    <row r="140" spans="1:6" x14ac:dyDescent="0.25">
      <c r="A140" s="1">
        <v>44408</v>
      </c>
      <c r="B140">
        <v>3.8199999999999998E-2</v>
      </c>
      <c r="C140" s="28" t="s">
        <v>49</v>
      </c>
      <c r="D140">
        <v>2021</v>
      </c>
    </row>
    <row r="141" spans="1:6" x14ac:dyDescent="0.25">
      <c r="A141" s="1">
        <v>44439</v>
      </c>
      <c r="B141">
        <v>3.6200000000000003E-2</v>
      </c>
      <c r="C141" s="28" t="s">
        <v>50</v>
      </c>
      <c r="D141">
        <v>2021</v>
      </c>
    </row>
    <row r="142" spans="1:6" x14ac:dyDescent="0.25">
      <c r="A142" s="1">
        <v>44469</v>
      </c>
      <c r="B142">
        <v>3.6700000000000003E-2</v>
      </c>
      <c r="C142" s="28" t="s">
        <v>51</v>
      </c>
      <c r="D142">
        <v>2021</v>
      </c>
    </row>
    <row r="143" spans="1:6" x14ac:dyDescent="0.25">
      <c r="A143" s="1">
        <v>44500</v>
      </c>
      <c r="B143">
        <v>2.9600000000000001E-2</v>
      </c>
      <c r="C143" s="28" t="s">
        <v>52</v>
      </c>
      <c r="D143">
        <v>2021</v>
      </c>
    </row>
    <row r="144" spans="1:6" x14ac:dyDescent="0.25">
      <c r="A144" s="1">
        <v>44530</v>
      </c>
      <c r="B144">
        <v>2.8899999999999999E-2</v>
      </c>
      <c r="C144" s="28" t="s">
        <v>53</v>
      </c>
      <c r="D144">
        <v>2021</v>
      </c>
    </row>
    <row r="145" spans="1:4" x14ac:dyDescent="0.25">
      <c r="A145" s="1">
        <v>44561</v>
      </c>
      <c r="B145">
        <v>3.0700000000000002E-2</v>
      </c>
      <c r="C145" s="28" t="s">
        <v>54</v>
      </c>
      <c r="D145">
        <v>2021</v>
      </c>
    </row>
    <row r="146" spans="1:4" x14ac:dyDescent="0.25">
      <c r="A146" s="1">
        <v>44592</v>
      </c>
      <c r="B146">
        <v>2.87E-2</v>
      </c>
      <c r="C146" s="28" t="s">
        <v>43</v>
      </c>
      <c r="D146">
        <v>2022</v>
      </c>
    </row>
    <row r="147" spans="1:4" x14ac:dyDescent="0.25">
      <c r="A147" s="1">
        <v>44620</v>
      </c>
      <c r="B147">
        <v>2.98E-2</v>
      </c>
      <c r="C147" s="28" t="s">
        <v>44</v>
      </c>
      <c r="D147">
        <v>2022</v>
      </c>
    </row>
    <row r="148" spans="1:4" x14ac:dyDescent="0.25">
      <c r="A148" s="1">
        <v>44651</v>
      </c>
      <c r="B148">
        <v>4.1700000000000001E-2</v>
      </c>
      <c r="C148" s="28" t="s">
        <v>45</v>
      </c>
      <c r="D148">
        <v>2022</v>
      </c>
    </row>
    <row r="149" spans="1:4" x14ac:dyDescent="0.25">
      <c r="A149" s="1">
        <v>44681</v>
      </c>
      <c r="B149">
        <v>4.6199999999999998E-2</v>
      </c>
      <c r="C149" s="28" t="s">
        <v>46</v>
      </c>
      <c r="D149">
        <v>2022</v>
      </c>
    </row>
    <row r="150" spans="1:4" x14ac:dyDescent="0.25">
      <c r="A150" s="1">
        <v>44712</v>
      </c>
      <c r="B150">
        <v>5.8200000000000002E-2</v>
      </c>
      <c r="C150" s="28" t="s">
        <v>47</v>
      </c>
      <c r="D150">
        <v>2022</v>
      </c>
    </row>
    <row r="151" spans="1:4" x14ac:dyDescent="0.25">
      <c r="A151" s="1">
        <v>44742</v>
      </c>
      <c r="B151">
        <v>7.5499999999999998E-2</v>
      </c>
      <c r="C151" s="28" t="s">
        <v>48</v>
      </c>
      <c r="D151">
        <v>2022</v>
      </c>
    </row>
    <row r="152" spans="1:4" x14ac:dyDescent="0.25">
      <c r="A152" s="1">
        <v>44773</v>
      </c>
      <c r="B152">
        <v>8.3599999999999994E-2</v>
      </c>
      <c r="C152" s="28" t="s">
        <v>49</v>
      </c>
      <c r="D152">
        <v>2022</v>
      </c>
    </row>
    <row r="153" spans="1:4" x14ac:dyDescent="0.25">
      <c r="A153" s="1">
        <v>44804</v>
      </c>
      <c r="B153">
        <v>8.8700000000000001E-2</v>
      </c>
      <c r="C153" s="28" t="s">
        <v>50</v>
      </c>
      <c r="D153">
        <v>2022</v>
      </c>
    </row>
    <row r="154" spans="1:4" x14ac:dyDescent="0.25">
      <c r="A154" s="1">
        <v>44834</v>
      </c>
      <c r="B154">
        <v>9.0300000000000005E-2</v>
      </c>
      <c r="C154" s="28" t="s">
        <v>51</v>
      </c>
      <c r="D154">
        <v>2022</v>
      </c>
    </row>
    <row r="155" spans="1:4" x14ac:dyDescent="0.25">
      <c r="A155" s="1">
        <v>44865</v>
      </c>
      <c r="B155">
        <v>9.7000000000000003E-2</v>
      </c>
      <c r="C155" s="28" t="s">
        <v>52</v>
      </c>
      <c r="D155">
        <v>2022</v>
      </c>
    </row>
    <row r="156" spans="1:4" x14ac:dyDescent="0.25">
      <c r="A156" s="1">
        <v>44895</v>
      </c>
      <c r="B156">
        <v>9.1700000000000004E-2</v>
      </c>
      <c r="C156" s="28" t="s">
        <v>53</v>
      </c>
      <c r="D156">
        <v>2022</v>
      </c>
    </row>
    <row r="157" spans="1:4" x14ac:dyDescent="0.25">
      <c r="A157" s="1">
        <v>44926</v>
      </c>
      <c r="B157">
        <v>9.2399999999999996E-2</v>
      </c>
      <c r="C157" s="28" t="s">
        <v>54</v>
      </c>
      <c r="D157">
        <v>2022</v>
      </c>
    </row>
    <row r="158" spans="1:4" x14ac:dyDescent="0.25">
      <c r="A158" s="1">
        <v>44957</v>
      </c>
      <c r="B158">
        <v>9.69E-2</v>
      </c>
      <c r="C158" s="28" t="s">
        <v>43</v>
      </c>
      <c r="D158">
        <v>2023</v>
      </c>
    </row>
    <row r="159" spans="1:4" x14ac:dyDescent="0.25">
      <c r="A159" s="1">
        <v>44985</v>
      </c>
      <c r="B159">
        <v>9.9199999999999997E-2</v>
      </c>
      <c r="C159" s="28" t="s">
        <v>44</v>
      </c>
      <c r="D159">
        <v>2023</v>
      </c>
    </row>
    <row r="160" spans="1:4" x14ac:dyDescent="0.25">
      <c r="A160" s="1">
        <v>45016</v>
      </c>
      <c r="B160">
        <v>8.7099999999999997E-2</v>
      </c>
      <c r="C160" s="28" t="s">
        <v>45</v>
      </c>
      <c r="D160">
        <v>2023</v>
      </c>
    </row>
    <row r="161" spans="1:4" x14ac:dyDescent="0.25">
      <c r="A161" s="1">
        <v>45046</v>
      </c>
      <c r="B161">
        <v>8.3199999999999996E-2</v>
      </c>
      <c r="C161" s="28" t="s">
        <v>46</v>
      </c>
      <c r="D161">
        <v>2023</v>
      </c>
    </row>
    <row r="162" spans="1:4" x14ac:dyDescent="0.25">
      <c r="A162" s="1">
        <v>45077</v>
      </c>
      <c r="B162">
        <v>6.54E-2</v>
      </c>
      <c r="C162" s="28" t="s">
        <v>47</v>
      </c>
      <c r="D162">
        <v>2023</v>
      </c>
    </row>
    <row r="163" spans="1:4" x14ac:dyDescent="0.25">
      <c r="A163" s="1">
        <v>45107</v>
      </c>
      <c r="B163">
        <v>4.9299999999999997E-2</v>
      </c>
      <c r="C163" s="28" t="s">
        <v>48</v>
      </c>
      <c r="D163">
        <v>2023</v>
      </c>
    </row>
    <row r="164" spans="1:4" x14ac:dyDescent="0.25">
      <c r="A164" s="1">
        <v>45138</v>
      </c>
      <c r="B164">
        <v>4.53E-2</v>
      </c>
      <c r="C164" s="28" t="s">
        <v>49</v>
      </c>
      <c r="D164">
        <v>2023</v>
      </c>
    </row>
    <row r="165" spans="1:4" x14ac:dyDescent="0.25">
      <c r="A165" s="1">
        <v>45169</v>
      </c>
      <c r="B165">
        <v>4.4699999999999997E-2</v>
      </c>
      <c r="C165" s="28" t="s">
        <v>50</v>
      </c>
      <c r="D165">
        <v>2023</v>
      </c>
    </row>
    <row r="166" spans="1:4" x14ac:dyDescent="0.25">
      <c r="A166" s="1">
        <v>45199</v>
      </c>
      <c r="B166">
        <v>4.6899999999999997E-2</v>
      </c>
      <c r="C166" s="28" t="s">
        <v>51</v>
      </c>
      <c r="D166">
        <v>2023</v>
      </c>
    </row>
    <row r="167" spans="1:4" x14ac:dyDescent="0.25">
      <c r="A167" s="1">
        <v>45230</v>
      </c>
      <c r="B167">
        <v>4.9799999999999997E-2</v>
      </c>
      <c r="C167" s="28" t="s">
        <v>52</v>
      </c>
      <c r="D167">
        <v>2023</v>
      </c>
    </row>
    <row r="168" spans="1:4" x14ac:dyDescent="0.25">
      <c r="A168" s="1">
        <v>45260</v>
      </c>
      <c r="B168">
        <v>4.2999999999999997E-2</v>
      </c>
      <c r="C168" s="28" t="s">
        <v>53</v>
      </c>
      <c r="D168">
        <v>2023</v>
      </c>
    </row>
    <row r="169" spans="1:4" x14ac:dyDescent="0.25">
      <c r="A169" s="1">
        <v>45291</v>
      </c>
      <c r="B169">
        <v>4.1799999999999997E-2</v>
      </c>
      <c r="C169" s="28" t="s">
        <v>54</v>
      </c>
      <c r="D169">
        <v>2023</v>
      </c>
    </row>
    <row r="170" spans="1:4" x14ac:dyDescent="0.25">
      <c r="A170" s="1">
        <v>45322</v>
      </c>
      <c r="B170">
        <v>3.8199999999999998E-2</v>
      </c>
      <c r="C170" s="28" t="s">
        <v>43</v>
      </c>
      <c r="D170">
        <v>2024</v>
      </c>
    </row>
    <row r="171" spans="1:4" x14ac:dyDescent="0.25">
      <c r="A171" s="1">
        <v>45351</v>
      </c>
      <c r="B171">
        <v>3.3000000000000002E-2</v>
      </c>
      <c r="C171" s="28" t="s">
        <v>44</v>
      </c>
      <c r="D171">
        <v>2024</v>
      </c>
    </row>
    <row r="172" spans="1:4" x14ac:dyDescent="0.25">
      <c r="A172" s="1">
        <v>45382</v>
      </c>
      <c r="B172">
        <v>3.2399999999999998E-2</v>
      </c>
      <c r="C172" s="28" t="s">
        <v>45</v>
      </c>
      <c r="D172">
        <v>2024</v>
      </c>
    </row>
    <row r="173" spans="1:4" x14ac:dyDescent="0.25">
      <c r="A173" s="1">
        <v>45412</v>
      </c>
      <c r="B173">
        <v>3.3599999999999998E-2</v>
      </c>
      <c r="C173" s="28" t="s">
        <v>46</v>
      </c>
      <c r="D173">
        <v>2024</v>
      </c>
    </row>
    <row r="174" spans="1:4" x14ac:dyDescent="0.25">
      <c r="A174" s="1">
        <v>45443</v>
      </c>
      <c r="B174">
        <v>3.7600000000000001E-2</v>
      </c>
      <c r="C174" s="28" t="s">
        <v>47</v>
      </c>
      <c r="D174">
        <v>2024</v>
      </c>
    </row>
    <row r="175" spans="1:4" x14ac:dyDescent="0.25">
      <c r="A175" s="1">
        <v>45473</v>
      </c>
      <c r="B175">
        <v>3.6200000000000003E-2</v>
      </c>
      <c r="C175" s="28" t="s">
        <v>48</v>
      </c>
      <c r="D175">
        <v>2024</v>
      </c>
    </row>
    <row r="176" spans="1:4" x14ac:dyDescent="0.25">
      <c r="A176" s="1">
        <v>45837</v>
      </c>
      <c r="B176">
        <v>0.1</v>
      </c>
      <c r="C176" s="28" t="s">
        <v>48</v>
      </c>
      <c r="D176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21" zoomScale="85" zoomScaleNormal="85" workbookViewId="0">
      <selection activeCell="F169" sqref="F169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8.85546875" style="9"/>
    <col min="4" max="4" width="8.85546875" style="6"/>
    <col min="5" max="6" width="8.85546875" style="9"/>
  </cols>
  <sheetData>
    <row r="1" spans="1:6" x14ac:dyDescent="0.25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2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2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2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2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2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2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2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2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2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2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2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2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2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2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2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2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2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2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2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2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2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2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2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2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2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2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2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2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2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2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2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2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2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2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2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2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2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2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2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2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2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2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2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2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2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2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2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2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2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2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2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2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2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2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2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2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2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2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2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2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2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2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2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2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2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2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2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2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2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2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2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2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2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2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2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2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2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2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2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2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2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2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2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2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2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2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2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2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2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2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2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2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2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2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2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2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2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2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2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2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2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2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2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2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2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2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2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2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2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2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2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2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2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2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2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2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2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2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2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2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2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2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2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2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2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2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2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2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2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2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2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2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2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2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2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2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2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2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2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2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2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2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2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2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2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2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2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2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2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2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2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2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2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2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2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2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2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2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2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2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2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2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2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2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2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2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2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2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2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2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2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2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2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2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>
        <f t="shared" si="16"/>
        <v>3.6200000000000003E-2</v>
      </c>
      <c r="E175" s="9">
        <f t="shared" si="17"/>
        <v>0.03</v>
      </c>
      <c r="F175" s="9">
        <f t="shared" si="18"/>
        <v>0.05</v>
      </c>
    </row>
    <row r="176" spans="1:6" x14ac:dyDescent="0.25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25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25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25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25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2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2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2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2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2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2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2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2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2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2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2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2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2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2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2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2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2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workbookViewId="0">
      <selection activeCell="E20" sqref="E20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8" width="7.140625" bestFit="1" customWidth="1"/>
    <col min="9" max="9" width="11.28515625" bestFit="1" customWidth="1"/>
    <col min="10" max="13" width="7" bestFit="1" customWidth="1"/>
    <col min="14" max="14" width="6" bestFit="1" customWidth="1"/>
    <col min="15" max="15" width="7" bestFit="1" customWidth="1"/>
    <col min="16" max="16" width="10.7109375" bestFit="1" customWidth="1"/>
    <col min="17" max="137" width="6" bestFit="1" customWidth="1"/>
    <col min="138" max="138" width="7" bestFit="1" customWidth="1"/>
    <col min="139" max="139" width="10.7109375" bestFit="1" customWidth="1"/>
  </cols>
  <sheetData>
    <row r="1" spans="1:9" x14ac:dyDescent="0.25">
      <c r="A1" s="3" t="s">
        <v>64</v>
      </c>
      <c r="B1" s="3" t="s">
        <v>60</v>
      </c>
    </row>
    <row r="2" spans="1:9" x14ac:dyDescent="0.25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25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25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25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25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25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25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25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25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25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25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/>
      <c r="I12" s="7">
        <v>0.2949</v>
      </c>
    </row>
    <row r="13" spans="1:9" x14ac:dyDescent="0.25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25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25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0.17479999999999998</v>
      </c>
      <c r="I15" s="7">
        <v>3.5465000000000009</v>
      </c>
    </row>
    <row r="17" spans="8:10" x14ac:dyDescent="0.25">
      <c r="H17" s="7"/>
      <c r="I17" s="7"/>
      <c r="J17" s="7"/>
    </row>
    <row r="18" spans="8:10" x14ac:dyDescent="0.25">
      <c r="H18" s="7"/>
      <c r="I18" s="7"/>
      <c r="J18" s="7"/>
    </row>
    <row r="19" spans="8:10" x14ac:dyDescent="0.25">
      <c r="H19" s="7"/>
      <c r="I19" s="7"/>
      <c r="J19" s="7"/>
    </row>
    <row r="20" spans="8:10" x14ac:dyDescent="0.25">
      <c r="H20" s="7"/>
      <c r="I20" s="7"/>
      <c r="J20" s="7"/>
    </row>
    <row r="21" spans="8:10" x14ac:dyDescent="0.25">
      <c r="H21" s="7"/>
      <c r="I21" s="7"/>
      <c r="J21" s="7"/>
    </row>
    <row r="22" spans="8:10" x14ac:dyDescent="0.25">
      <c r="H22" s="7"/>
      <c r="I22" s="7"/>
      <c r="J22" s="7"/>
    </row>
    <row r="23" spans="8:10" x14ac:dyDescent="0.25">
      <c r="H23" s="7"/>
      <c r="I23" s="7"/>
      <c r="J23" s="7"/>
    </row>
    <row r="24" spans="8:10" x14ac:dyDescent="0.25">
      <c r="H24" s="7"/>
      <c r="I24" s="7"/>
      <c r="J24" s="7"/>
    </row>
    <row r="25" spans="8:10" x14ac:dyDescent="0.25">
      <c r="H25" s="7"/>
      <c r="I25" s="7"/>
      <c r="J25" s="7"/>
    </row>
    <row r="26" spans="8:10" x14ac:dyDescent="0.25">
      <c r="H26" s="7"/>
      <c r="I26" s="7"/>
      <c r="J26" s="7"/>
    </row>
    <row r="27" spans="8:10" x14ac:dyDescent="0.2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RowHeight="15" x14ac:dyDescent="0.25"/>
  <cols>
    <col min="1" max="1" width="7.85546875" bestFit="1" customWidth="1"/>
    <col min="2" max="3" width="12" bestFit="1" customWidth="1"/>
    <col min="4" max="12" width="8" bestFit="1" customWidth="1"/>
    <col min="13" max="15" width="9.140625" bestFit="1" customWidth="1"/>
    <col min="16" max="25" width="8" bestFit="1" customWidth="1"/>
    <col min="26" max="30" width="9" bestFit="1" customWidth="1"/>
    <col min="31" max="34" width="11.7109375" customWidth="1"/>
    <col min="35" max="36" width="11.7109375" bestFit="1" customWidth="1"/>
  </cols>
  <sheetData>
    <row r="1" spans="1:33" x14ac:dyDescent="0.2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122</v>
      </c>
      <c r="AE1" t="s">
        <v>123</v>
      </c>
      <c r="AF1" t="s">
        <v>69</v>
      </c>
      <c r="AG1" t="s">
        <v>125</v>
      </c>
    </row>
    <row r="2" spans="1:33" x14ac:dyDescent="0.2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2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2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2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2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2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2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2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2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2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2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2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2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2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2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2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2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2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2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2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2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2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2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2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24" bestFit="1" customWidth="1"/>
  </cols>
  <sheetData>
    <row r="1" spans="1:2" x14ac:dyDescent="0.25">
      <c r="A1" s="3" t="s">
        <v>72</v>
      </c>
      <c r="B1" s="4">
        <v>1</v>
      </c>
    </row>
    <row r="3" spans="1:2" x14ac:dyDescent="0.25">
      <c r="A3" s="3" t="s">
        <v>35</v>
      </c>
      <c r="B3" t="s">
        <v>74</v>
      </c>
    </row>
    <row r="4" spans="1:2" x14ac:dyDescent="0.25">
      <c r="A4" s="5">
        <v>41943</v>
      </c>
      <c r="B4" s="7">
        <v>7.3968599138868371E-2</v>
      </c>
    </row>
    <row r="5" spans="1:2" x14ac:dyDescent="0.25">
      <c r="A5" s="5">
        <v>42308</v>
      </c>
      <c r="B5" s="7">
        <v>0.13296800487248608</v>
      </c>
    </row>
    <row r="6" spans="1:2" x14ac:dyDescent="0.25">
      <c r="A6" s="5">
        <v>42674</v>
      </c>
      <c r="B6" s="7">
        <v>4.4774967080383865E-2</v>
      </c>
    </row>
    <row r="7" spans="1:2" x14ac:dyDescent="0.25">
      <c r="A7" s="5">
        <v>43039</v>
      </c>
      <c r="B7" s="7">
        <v>7.6776125285324001E-2</v>
      </c>
    </row>
    <row r="8" spans="1:2" x14ac:dyDescent="0.25">
      <c r="A8" s="5">
        <v>43404</v>
      </c>
      <c r="B8" s="7">
        <v>7.1032417786318108E-2</v>
      </c>
    </row>
    <row r="9" spans="1:2" x14ac:dyDescent="0.25">
      <c r="A9" s="5">
        <v>43769</v>
      </c>
      <c r="B9" s="7">
        <v>0.14150204569833782</v>
      </c>
    </row>
    <row r="10" spans="1:2" x14ac:dyDescent="0.25">
      <c r="A10" s="5">
        <v>44135</v>
      </c>
      <c r="B10" s="7">
        <v>0.28652985361655064</v>
      </c>
    </row>
    <row r="11" spans="1:2" x14ac:dyDescent="0.25">
      <c r="A11" s="5">
        <v>44500</v>
      </c>
      <c r="B11" s="7">
        <v>0.10145244878534369</v>
      </c>
    </row>
    <row r="12" spans="1:2" x14ac:dyDescent="0.25">
      <c r="A12" s="5">
        <v>44865</v>
      </c>
      <c r="B12" s="7">
        <v>0.12904316697170989</v>
      </c>
    </row>
    <row r="13" spans="1:2" x14ac:dyDescent="0.25">
      <c r="A13" s="5">
        <v>45230</v>
      </c>
      <c r="B13" s="7">
        <v>0.10755984318169122</v>
      </c>
    </row>
    <row r="14" spans="1:2" x14ac:dyDescent="0.25">
      <c r="A14" s="4" t="s">
        <v>36</v>
      </c>
      <c r="B14" s="7">
        <v>1.1656074724170136</v>
      </c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RowHeight="15" x14ac:dyDescent="0.25"/>
  <cols>
    <col min="1" max="1" width="8.28515625" bestFit="1" customWidth="1"/>
    <col min="2" max="9" width="7.28515625" bestFit="1" customWidth="1"/>
    <col min="10" max="10" width="8" bestFit="1" customWidth="1"/>
    <col min="11" max="11" width="12" bestFit="1" customWidth="1"/>
    <col min="12" max="12" width="8" bestFit="1" customWidth="1"/>
    <col min="13" max="15" width="9.140625" bestFit="1" customWidth="1"/>
    <col min="16" max="16" width="8" bestFit="1" customWidth="1"/>
    <col min="17" max="17" width="12" bestFit="1" customWidth="1"/>
    <col min="18" max="30" width="8" bestFit="1" customWidth="1"/>
    <col min="31" max="31" width="12.140625" bestFit="1" customWidth="1"/>
    <col min="32" max="34" width="8" bestFit="1" customWidth="1"/>
    <col min="35" max="35" width="11.7109375" bestFit="1" customWidth="1"/>
  </cols>
  <sheetData>
    <row r="1" spans="1:32" x14ac:dyDescent="0.2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147</v>
      </c>
      <c r="AE1" t="s">
        <v>69</v>
      </c>
      <c r="AF1" t="s">
        <v>122</v>
      </c>
    </row>
    <row r="2" spans="1:32" x14ac:dyDescent="0.2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2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2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2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2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2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2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F8">
        <v>73290.2</v>
      </c>
    </row>
    <row r="9" spans="1:32" x14ac:dyDescent="0.2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F9">
        <v>72987.7</v>
      </c>
    </row>
    <row r="10" spans="1:32" x14ac:dyDescent="0.2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F10">
        <v>73669.7</v>
      </c>
    </row>
    <row r="11" spans="1:32" x14ac:dyDescent="0.2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F11">
        <v>74848.800000000003</v>
      </c>
    </row>
    <row r="12" spans="1:32" x14ac:dyDescent="0.2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F12">
        <v>74860.800000000003</v>
      </c>
    </row>
    <row r="13" spans="1:32" x14ac:dyDescent="0.2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s="3" t="s">
        <v>72</v>
      </c>
      <c r="B1" s="4">
        <v>1</v>
      </c>
    </row>
    <row r="3" spans="1:2" x14ac:dyDescent="0.25">
      <c r="A3" s="3" t="s">
        <v>35</v>
      </c>
      <c r="B3" t="s">
        <v>74</v>
      </c>
    </row>
    <row r="4" spans="1:2" x14ac:dyDescent="0.25">
      <c r="A4" s="5">
        <v>41578</v>
      </c>
      <c r="B4" s="7">
        <v>4.1306042968968899E-2</v>
      </c>
    </row>
    <row r="5" spans="1:2" x14ac:dyDescent="0.25">
      <c r="A5" s="5">
        <v>41943</v>
      </c>
      <c r="B5" s="7">
        <v>6.8971366395127964E-2</v>
      </c>
    </row>
    <row r="6" spans="1:2" x14ac:dyDescent="0.25">
      <c r="A6" s="5">
        <v>42308</v>
      </c>
      <c r="B6" s="7">
        <v>0.13311788838145366</v>
      </c>
    </row>
    <row r="7" spans="1:2" x14ac:dyDescent="0.25">
      <c r="A7" s="5">
        <v>42674</v>
      </c>
      <c r="B7" s="7">
        <v>6.2013491589104214E-2</v>
      </c>
    </row>
    <row r="8" spans="1:2" x14ac:dyDescent="0.25">
      <c r="A8" s="5">
        <v>43039</v>
      </c>
      <c r="B8" s="7">
        <v>0.14415095310535131</v>
      </c>
    </row>
    <row r="9" spans="1:2" x14ac:dyDescent="0.25">
      <c r="A9" s="5">
        <v>43404</v>
      </c>
      <c r="B9" s="7">
        <v>0.12710539926690512</v>
      </c>
    </row>
    <row r="10" spans="1:2" x14ac:dyDescent="0.25">
      <c r="A10" s="5">
        <v>43769</v>
      </c>
      <c r="B10" s="7">
        <v>0.15168715864029719</v>
      </c>
    </row>
    <row r="11" spans="1:2" x14ac:dyDescent="0.25">
      <c r="A11" s="5">
        <v>44135</v>
      </c>
      <c r="B11" s="7">
        <v>0.24738410366571964</v>
      </c>
    </row>
    <row r="12" spans="1:2" x14ac:dyDescent="0.25">
      <c r="A12" s="5">
        <v>44500</v>
      </c>
      <c r="B12" s="7">
        <v>0.12953099827787348</v>
      </c>
    </row>
    <row r="13" spans="1:2" x14ac:dyDescent="0.25">
      <c r="A13" s="5">
        <v>44865</v>
      </c>
      <c r="B13" s="7">
        <v>0.15037670253870775</v>
      </c>
    </row>
    <row r="14" spans="1:2" x14ac:dyDescent="0.25">
      <c r="A14" s="5" t="s">
        <v>36</v>
      </c>
      <c r="B14" s="7">
        <v>1.2556441048295091</v>
      </c>
    </row>
    <row r="15" spans="1:2" x14ac:dyDescent="0.25">
      <c r="B15" s="7"/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1"/>
  <sheetViews>
    <sheetView topLeftCell="A261" workbookViewId="0">
      <selection activeCell="F273" sqref="F273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8.5703125" bestFit="1" customWidth="1"/>
    <col min="4" max="4" width="10.7109375" bestFit="1" customWidth="1"/>
    <col min="5" max="5" width="12" bestFit="1" customWidth="1"/>
    <col min="6" max="6" width="20.42578125" bestFit="1" customWidth="1"/>
    <col min="7" max="7" width="10.5703125" bestFit="1" customWidth="1"/>
    <col min="8" max="8" width="14" bestFit="1" customWidth="1"/>
    <col min="9" max="10" width="17.7109375" bestFit="1" customWidth="1"/>
  </cols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 s="1">
        <v>36892</v>
      </c>
      <c r="B2">
        <v>67.220672835106697</v>
      </c>
    </row>
    <row r="3" spans="1:3" x14ac:dyDescent="0.25">
      <c r="A3" s="1">
        <v>36923</v>
      </c>
      <c r="B3">
        <v>65.906551096230231</v>
      </c>
    </row>
    <row r="4" spans="1:3" x14ac:dyDescent="0.25">
      <c r="A4" s="1">
        <v>36951</v>
      </c>
      <c r="B4">
        <v>68.809236406561681</v>
      </c>
    </row>
    <row r="5" spans="1:3" x14ac:dyDescent="0.25">
      <c r="A5" s="1">
        <v>36982</v>
      </c>
      <c r="B5">
        <v>67.057700321444941</v>
      </c>
    </row>
    <row r="6" spans="1:3" x14ac:dyDescent="0.25">
      <c r="A6" s="1">
        <v>37012</v>
      </c>
      <c r="B6">
        <v>64.132429097383351</v>
      </c>
    </row>
    <row r="7" spans="1:3" x14ac:dyDescent="0.25">
      <c r="A7" s="1">
        <v>37043</v>
      </c>
      <c r="B7">
        <v>60.557660542753894</v>
      </c>
    </row>
    <row r="8" spans="1:3" x14ac:dyDescent="0.25">
      <c r="A8" s="1">
        <v>37073</v>
      </c>
      <c r="B8">
        <v>64.235668254182016</v>
      </c>
    </row>
    <row r="9" spans="1:3" x14ac:dyDescent="0.25">
      <c r="A9" s="1">
        <v>37104</v>
      </c>
      <c r="B9">
        <v>63.990553025381381</v>
      </c>
    </row>
    <row r="10" spans="1:3" x14ac:dyDescent="0.25">
      <c r="A10" s="1">
        <v>37135</v>
      </c>
      <c r="B10">
        <v>62.879376966947625</v>
      </c>
    </row>
    <row r="11" spans="1:3" x14ac:dyDescent="0.25">
      <c r="A11" s="1">
        <v>37165</v>
      </c>
      <c r="B11">
        <v>64.410699351354836</v>
      </c>
    </row>
    <row r="12" spans="1:3" x14ac:dyDescent="0.25">
      <c r="A12" s="1">
        <v>37196</v>
      </c>
      <c r="B12">
        <v>67.806755791659953</v>
      </c>
    </row>
    <row r="13" spans="1:3" x14ac:dyDescent="0.25">
      <c r="A13" s="1">
        <v>37226</v>
      </c>
      <c r="B13">
        <v>72.625161607188758</v>
      </c>
    </row>
    <row r="14" spans="1:3" x14ac:dyDescent="0.25">
      <c r="A14" s="1">
        <v>37257</v>
      </c>
      <c r="B14">
        <v>69.463954365193146</v>
      </c>
      <c r="C14">
        <v>3.337189937966329</v>
      </c>
    </row>
    <row r="15" spans="1:3" x14ac:dyDescent="0.25">
      <c r="A15" s="1">
        <v>37288</v>
      </c>
      <c r="B15">
        <v>67.828627597677283</v>
      </c>
      <c r="C15">
        <v>2.9163663846415204</v>
      </c>
    </row>
    <row r="16" spans="1:3" x14ac:dyDescent="0.25">
      <c r="A16" s="1">
        <v>37316</v>
      </c>
      <c r="B16">
        <v>70.681830988060156</v>
      </c>
      <c r="C16">
        <v>2.7214290977365181</v>
      </c>
    </row>
    <row r="17" spans="1:3" x14ac:dyDescent="0.25">
      <c r="A17" s="1">
        <v>37347</v>
      </c>
      <c r="B17">
        <v>69.649172678281758</v>
      </c>
      <c r="C17">
        <v>3.864541051086519</v>
      </c>
    </row>
    <row r="18" spans="1:3" x14ac:dyDescent="0.25">
      <c r="A18" s="1">
        <v>37377</v>
      </c>
      <c r="B18">
        <v>67.641230381001478</v>
      </c>
      <c r="C18">
        <v>5.4711810124798319</v>
      </c>
    </row>
    <row r="19" spans="1:3" x14ac:dyDescent="0.25">
      <c r="A19" s="1">
        <v>37408</v>
      </c>
      <c r="B19">
        <v>64.222416358972453</v>
      </c>
      <c r="C19">
        <v>6.0516799747097707</v>
      </c>
    </row>
    <row r="20" spans="1:3" x14ac:dyDescent="0.25">
      <c r="A20" s="1">
        <v>37438</v>
      </c>
      <c r="B20">
        <v>67.969650139862949</v>
      </c>
      <c r="C20">
        <v>5.8129416057531813</v>
      </c>
    </row>
    <row r="21" spans="1:3" x14ac:dyDescent="0.25">
      <c r="A21" s="1">
        <v>37469</v>
      </c>
      <c r="B21">
        <v>67.548708340777864</v>
      </c>
      <c r="C21">
        <v>5.5604384509462932</v>
      </c>
    </row>
    <row r="22" spans="1:3" x14ac:dyDescent="0.25">
      <c r="A22" s="1">
        <v>37500</v>
      </c>
      <c r="B22">
        <v>67.091101690242837</v>
      </c>
      <c r="C22">
        <v>6.6981018681357085</v>
      </c>
    </row>
    <row r="23" spans="1:3" x14ac:dyDescent="0.25">
      <c r="A23" s="1">
        <v>37530</v>
      </c>
      <c r="B23">
        <v>66.523151924170136</v>
      </c>
      <c r="C23">
        <v>3.279660978825973</v>
      </c>
    </row>
    <row r="24" spans="1:3" x14ac:dyDescent="0.25">
      <c r="A24" s="1">
        <v>37561</v>
      </c>
      <c r="B24">
        <v>69.430757813627579</v>
      </c>
      <c r="C24">
        <v>2.3950445689474833</v>
      </c>
    </row>
    <row r="25" spans="1:3" x14ac:dyDescent="0.25">
      <c r="A25" s="1">
        <v>37591</v>
      </c>
      <c r="B25">
        <v>75.106566872051559</v>
      </c>
      <c r="C25">
        <v>3.4167294226263891</v>
      </c>
    </row>
    <row r="26" spans="1:3" x14ac:dyDescent="0.25">
      <c r="A26" s="1">
        <v>37622</v>
      </c>
      <c r="B26">
        <v>72.397643007973286</v>
      </c>
      <c r="C26">
        <v>4.2233251325670835</v>
      </c>
    </row>
    <row r="27" spans="1:3" x14ac:dyDescent="0.25">
      <c r="A27" s="1">
        <v>37653</v>
      </c>
      <c r="B27">
        <v>70.666383076448241</v>
      </c>
      <c r="C27">
        <v>4.1837135429054939</v>
      </c>
    </row>
    <row r="28" spans="1:3" x14ac:dyDescent="0.25">
      <c r="A28" s="1">
        <v>37681</v>
      </c>
      <c r="B28">
        <v>74.38209843824211</v>
      </c>
      <c r="C28">
        <v>5.2351041257080908</v>
      </c>
    </row>
    <row r="29" spans="1:3" x14ac:dyDescent="0.25">
      <c r="A29" s="1">
        <v>37712</v>
      </c>
      <c r="B29">
        <v>71.579703320697931</v>
      </c>
      <c r="C29">
        <v>2.7717926404288136</v>
      </c>
    </row>
    <row r="30" spans="1:3" x14ac:dyDescent="0.25">
      <c r="A30" s="1">
        <v>37742</v>
      </c>
      <c r="B30">
        <v>68.836209705148022</v>
      </c>
      <c r="C30">
        <v>1.766643388086834</v>
      </c>
    </row>
    <row r="31" spans="1:3" x14ac:dyDescent="0.25">
      <c r="A31" s="1">
        <v>37773</v>
      </c>
      <c r="B31">
        <v>65.842341391072324</v>
      </c>
      <c r="C31">
        <v>2.5223669926171368</v>
      </c>
    </row>
    <row r="32" spans="1:3" x14ac:dyDescent="0.25">
      <c r="A32" s="1">
        <v>37803</v>
      </c>
      <c r="B32">
        <v>70.009845737715267</v>
      </c>
      <c r="C32">
        <v>3.0016273346326727</v>
      </c>
    </row>
    <row r="33" spans="1:3" x14ac:dyDescent="0.25">
      <c r="A33" s="1">
        <v>37834</v>
      </c>
      <c r="B33">
        <v>69.54942821317492</v>
      </c>
      <c r="C33">
        <v>2.9618921242780658</v>
      </c>
    </row>
    <row r="34" spans="1:3" x14ac:dyDescent="0.25">
      <c r="A34" s="1">
        <v>37865</v>
      </c>
      <c r="B34">
        <v>67.616406775951646</v>
      </c>
      <c r="C34">
        <v>0.78297281230248927</v>
      </c>
    </row>
    <row r="35" spans="1:3" x14ac:dyDescent="0.25">
      <c r="A35" s="1">
        <v>37895</v>
      </c>
      <c r="B35">
        <v>67.622600478330597</v>
      </c>
      <c r="C35">
        <v>1.6527306995521227</v>
      </c>
    </row>
    <row r="36" spans="1:3" x14ac:dyDescent="0.25">
      <c r="A36" s="1">
        <v>37926</v>
      </c>
      <c r="B36">
        <v>71.053270580361612</v>
      </c>
      <c r="C36">
        <v>2.3368789536898618</v>
      </c>
    </row>
    <row r="37" spans="1:3" x14ac:dyDescent="0.25">
      <c r="A37" s="1">
        <v>37956</v>
      </c>
      <c r="B37">
        <v>75.140392101639478</v>
      </c>
      <c r="C37">
        <v>4.5036314395190402E-2</v>
      </c>
    </row>
    <row r="38" spans="1:3" x14ac:dyDescent="0.25">
      <c r="A38" s="1">
        <v>37987</v>
      </c>
      <c r="B38">
        <v>72.741423901127149</v>
      </c>
      <c r="C38">
        <v>0.47485094661989535</v>
      </c>
    </row>
    <row r="39" spans="1:3" x14ac:dyDescent="0.25">
      <c r="A39" s="1">
        <v>38018</v>
      </c>
      <c r="B39">
        <v>73.022352015365684</v>
      </c>
      <c r="C39">
        <v>3.33393168908718</v>
      </c>
    </row>
    <row r="40" spans="1:3" x14ac:dyDescent="0.25">
      <c r="A40" s="1">
        <v>38047</v>
      </c>
      <c r="B40">
        <v>75.274955960467778</v>
      </c>
      <c r="C40">
        <v>1.2003661377838029</v>
      </c>
    </row>
    <row r="41" spans="1:3" x14ac:dyDescent="0.25">
      <c r="A41" s="1">
        <v>38078</v>
      </c>
      <c r="B41">
        <v>73.199401037148647</v>
      </c>
      <c r="C41">
        <v>2.2627890886806057</v>
      </c>
    </row>
    <row r="42" spans="1:3" x14ac:dyDescent="0.25">
      <c r="A42" s="1">
        <v>38108</v>
      </c>
      <c r="B42">
        <v>70.153469678877343</v>
      </c>
      <c r="C42">
        <v>1.9136149119361081</v>
      </c>
    </row>
    <row r="43" spans="1:3" x14ac:dyDescent="0.25">
      <c r="A43" s="1">
        <v>38139</v>
      </c>
      <c r="B43">
        <v>68.574084882669652</v>
      </c>
      <c r="C43">
        <v>4.1489160833027938</v>
      </c>
    </row>
    <row r="44" spans="1:3" x14ac:dyDescent="0.25">
      <c r="A44" s="1">
        <v>38169</v>
      </c>
      <c r="B44">
        <v>72.214411540172591</v>
      </c>
      <c r="C44">
        <v>3.1489368091403942</v>
      </c>
    </row>
    <row r="45" spans="1:3" x14ac:dyDescent="0.25">
      <c r="A45" s="1">
        <v>38200</v>
      </c>
      <c r="B45">
        <v>71.35104866428685</v>
      </c>
      <c r="C45">
        <v>2.5904173440359841</v>
      </c>
    </row>
    <row r="46" spans="1:3" x14ac:dyDescent="0.25">
      <c r="A46" s="1">
        <v>38231</v>
      </c>
      <c r="B46">
        <v>69.690395523869</v>
      </c>
      <c r="C46">
        <v>3.0672862501989471</v>
      </c>
    </row>
    <row r="47" spans="1:3" x14ac:dyDescent="0.25">
      <c r="A47" s="1">
        <v>38261</v>
      </c>
      <c r="B47">
        <v>71.020471222790391</v>
      </c>
      <c r="C47">
        <v>5.0247561028781149</v>
      </c>
    </row>
    <row r="48" spans="1:3" x14ac:dyDescent="0.25">
      <c r="A48" s="1">
        <v>38292</v>
      </c>
      <c r="B48">
        <v>73.393137450536656</v>
      </c>
      <c r="C48">
        <v>3.2931163492729638</v>
      </c>
    </row>
    <row r="49" spans="1:3" x14ac:dyDescent="0.25">
      <c r="A49" s="1">
        <v>38322</v>
      </c>
      <c r="B49">
        <v>79.137476183151236</v>
      </c>
      <c r="C49">
        <v>5.3194879208309942</v>
      </c>
    </row>
    <row r="50" spans="1:3" x14ac:dyDescent="0.25">
      <c r="A50" s="1">
        <v>38353</v>
      </c>
      <c r="B50">
        <v>74.973983329790798</v>
      </c>
      <c r="C50">
        <v>3.0691720190935854</v>
      </c>
    </row>
    <row r="51" spans="1:3" x14ac:dyDescent="0.25">
      <c r="A51" s="1">
        <v>38384</v>
      </c>
      <c r="B51">
        <v>74.967146563873754</v>
      </c>
      <c r="C51">
        <v>2.6632866442029268</v>
      </c>
    </row>
    <row r="52" spans="1:3" x14ac:dyDescent="0.25">
      <c r="A52" s="1">
        <v>38412</v>
      </c>
      <c r="B52">
        <v>78.523432113241398</v>
      </c>
      <c r="C52">
        <v>4.3154806420340179</v>
      </c>
    </row>
    <row r="53" spans="1:3" x14ac:dyDescent="0.25">
      <c r="A53" s="1">
        <v>38443</v>
      </c>
      <c r="B53">
        <v>76.607225441874846</v>
      </c>
      <c r="C53">
        <v>4.6555359148317876</v>
      </c>
    </row>
    <row r="54" spans="1:3" x14ac:dyDescent="0.25">
      <c r="A54" s="1">
        <v>38473</v>
      </c>
      <c r="B54">
        <v>74.342960473534049</v>
      </c>
      <c r="C54">
        <v>5.9718939260364579</v>
      </c>
    </row>
    <row r="55" spans="1:3" x14ac:dyDescent="0.25">
      <c r="A55" s="1">
        <v>38504</v>
      </c>
      <c r="B55">
        <v>71.473807655871127</v>
      </c>
      <c r="C55">
        <v>4.228598570674194</v>
      </c>
    </row>
    <row r="56" spans="1:3" x14ac:dyDescent="0.25">
      <c r="A56" s="1">
        <v>38534</v>
      </c>
      <c r="B56">
        <v>73.732503341050773</v>
      </c>
      <c r="C56">
        <v>2.1022006113470439</v>
      </c>
    </row>
    <row r="57" spans="1:3" x14ac:dyDescent="0.25">
      <c r="A57" s="1">
        <v>38565</v>
      </c>
      <c r="B57">
        <v>73.03212502546441</v>
      </c>
      <c r="C57">
        <v>2.3560639859509251</v>
      </c>
    </row>
    <row r="58" spans="1:3" x14ac:dyDescent="0.25">
      <c r="A58" s="1">
        <v>38596</v>
      </c>
      <c r="B58">
        <v>71.591677456561257</v>
      </c>
      <c r="C58">
        <v>2.7281835874228335</v>
      </c>
    </row>
    <row r="59" spans="1:3" x14ac:dyDescent="0.25">
      <c r="A59" s="1">
        <v>38626</v>
      </c>
      <c r="B59">
        <v>70.316641183520815</v>
      </c>
      <c r="C59">
        <v>-0.99102417535596032</v>
      </c>
    </row>
    <row r="60" spans="1:3" x14ac:dyDescent="0.25">
      <c r="A60" s="1">
        <v>38657</v>
      </c>
      <c r="B60">
        <v>74.343886207478917</v>
      </c>
      <c r="C60">
        <v>1.2954191494852123</v>
      </c>
    </row>
    <row r="61" spans="1:3" x14ac:dyDescent="0.25">
      <c r="A61" s="1">
        <v>38687</v>
      </c>
      <c r="B61">
        <v>82.534902439193132</v>
      </c>
      <c r="C61">
        <v>4.2930687455575196</v>
      </c>
    </row>
    <row r="62" spans="1:3" x14ac:dyDescent="0.25">
      <c r="A62" s="1">
        <v>38718</v>
      </c>
      <c r="B62">
        <v>78.483334215050562</v>
      </c>
      <c r="C62">
        <v>4.680758216917809</v>
      </c>
    </row>
    <row r="63" spans="1:3" x14ac:dyDescent="0.25">
      <c r="A63" s="1">
        <v>38749</v>
      </c>
      <c r="B63">
        <v>77.542422819194755</v>
      </c>
      <c r="C63">
        <v>3.4352064515711618</v>
      </c>
    </row>
    <row r="64" spans="1:3" x14ac:dyDescent="0.25">
      <c r="A64" s="1">
        <v>38777</v>
      </c>
      <c r="B64">
        <v>83.668768761739202</v>
      </c>
      <c r="C64">
        <v>6.5526130354026435</v>
      </c>
    </row>
    <row r="65" spans="1:3" x14ac:dyDescent="0.25">
      <c r="A65" s="1">
        <v>38808</v>
      </c>
      <c r="B65">
        <v>76.763608177445789</v>
      </c>
      <c r="C65">
        <v>0.20413575177657609</v>
      </c>
    </row>
    <row r="66" spans="1:3" x14ac:dyDescent="0.25">
      <c r="A66" s="1">
        <v>38838</v>
      </c>
      <c r="B66">
        <v>76.86092401997918</v>
      </c>
      <c r="C66">
        <v>3.3869562503386277</v>
      </c>
    </row>
    <row r="67" spans="1:3" x14ac:dyDescent="0.25">
      <c r="A67" s="1">
        <v>38869</v>
      </c>
      <c r="B67">
        <v>75.284834194749408</v>
      </c>
      <c r="C67">
        <v>5.3320603223315564</v>
      </c>
    </row>
    <row r="68" spans="1:3" x14ac:dyDescent="0.25">
      <c r="A68" s="1">
        <v>38899</v>
      </c>
      <c r="B68">
        <v>77.877446575741089</v>
      </c>
      <c r="C68">
        <v>5.6215956964295941</v>
      </c>
    </row>
    <row r="69" spans="1:3" x14ac:dyDescent="0.25">
      <c r="A69" s="1">
        <v>38930</v>
      </c>
      <c r="B69">
        <v>77.627112531436637</v>
      </c>
      <c r="C69">
        <v>6.291734636463147</v>
      </c>
    </row>
    <row r="70" spans="1:3" x14ac:dyDescent="0.25">
      <c r="A70" s="1">
        <v>38961</v>
      </c>
      <c r="B70">
        <v>77.292084421025734</v>
      </c>
      <c r="C70">
        <v>7.9623877620736465</v>
      </c>
    </row>
    <row r="71" spans="1:3" x14ac:dyDescent="0.25">
      <c r="A71" s="1">
        <v>38991</v>
      </c>
      <c r="B71">
        <v>77.445824660888107</v>
      </c>
      <c r="C71">
        <v>10.138686031320375</v>
      </c>
    </row>
    <row r="72" spans="1:3" x14ac:dyDescent="0.25">
      <c r="A72" s="1">
        <v>39022</v>
      </c>
      <c r="B72">
        <v>80.894328425392004</v>
      </c>
      <c r="C72">
        <v>8.811003233853171</v>
      </c>
    </row>
    <row r="73" spans="1:3" x14ac:dyDescent="0.25">
      <c r="A73" s="1">
        <v>39052</v>
      </c>
      <c r="B73">
        <v>86.66348511256156</v>
      </c>
      <c r="C73">
        <v>5.0022263931433315</v>
      </c>
    </row>
    <row r="74" spans="1:3" x14ac:dyDescent="0.25">
      <c r="A74" s="1">
        <v>39083</v>
      </c>
      <c r="B74">
        <v>83.327888741051254</v>
      </c>
      <c r="C74">
        <v>6.1727175258969424</v>
      </c>
    </row>
    <row r="75" spans="1:3" x14ac:dyDescent="0.25">
      <c r="A75" s="1">
        <v>39114</v>
      </c>
      <c r="B75">
        <v>83.034834988454023</v>
      </c>
      <c r="C75">
        <v>7.0831062140860297</v>
      </c>
    </row>
    <row r="76" spans="1:3" x14ac:dyDescent="0.25">
      <c r="A76" s="1">
        <v>39142</v>
      </c>
      <c r="B76">
        <v>88.267263438368389</v>
      </c>
      <c r="C76">
        <v>5.4960706900374845</v>
      </c>
    </row>
    <row r="77" spans="1:3" x14ac:dyDescent="0.25">
      <c r="A77" s="1">
        <v>39173</v>
      </c>
      <c r="B77">
        <v>82.293792469341867</v>
      </c>
      <c r="C77">
        <v>7.2041745082026125</v>
      </c>
    </row>
    <row r="78" spans="1:3" x14ac:dyDescent="0.25">
      <c r="A78" s="1">
        <v>39203</v>
      </c>
      <c r="B78">
        <v>82.372565082675578</v>
      </c>
      <c r="C78">
        <v>7.1709274029332732</v>
      </c>
    </row>
    <row r="79" spans="1:3" x14ac:dyDescent="0.25">
      <c r="A79" s="1">
        <v>39234</v>
      </c>
      <c r="B79">
        <v>81.042612628583626</v>
      </c>
      <c r="C79">
        <v>7.6479924481732828</v>
      </c>
    </row>
    <row r="80" spans="1:3" x14ac:dyDescent="0.25">
      <c r="A80" s="1">
        <v>39264</v>
      </c>
      <c r="B80">
        <v>83.060538805308141</v>
      </c>
      <c r="C80">
        <v>6.6554470613339163</v>
      </c>
    </row>
    <row r="81" spans="1:3" x14ac:dyDescent="0.25">
      <c r="A81" s="1">
        <v>39295</v>
      </c>
      <c r="B81">
        <v>82.703024951418271</v>
      </c>
      <c r="C81">
        <v>6.5388396585355935</v>
      </c>
    </row>
    <row r="82" spans="1:3" x14ac:dyDescent="0.25">
      <c r="A82" s="1">
        <v>39326</v>
      </c>
      <c r="B82">
        <v>80.597697202044813</v>
      </c>
      <c r="C82">
        <v>4.2767804824783013</v>
      </c>
    </row>
    <row r="83" spans="1:3" x14ac:dyDescent="0.25">
      <c r="A83" s="1">
        <v>39356</v>
      </c>
      <c r="B83">
        <v>81.115500174971899</v>
      </c>
      <c r="C83">
        <v>4.7383774789050221</v>
      </c>
    </row>
    <row r="84" spans="1:3" x14ac:dyDescent="0.25">
      <c r="A84" s="1">
        <v>39387</v>
      </c>
      <c r="B84">
        <v>85.663156550816922</v>
      </c>
      <c r="C84">
        <v>5.8951328458374661</v>
      </c>
    </row>
    <row r="85" spans="1:3" x14ac:dyDescent="0.25">
      <c r="A85" s="1">
        <v>39417</v>
      </c>
      <c r="B85">
        <v>90.171368592034241</v>
      </c>
      <c r="C85">
        <v>4.047706453204043</v>
      </c>
    </row>
    <row r="86" spans="1:3" x14ac:dyDescent="0.25">
      <c r="A86" s="1">
        <v>39448</v>
      </c>
      <c r="B86">
        <v>87.297789775367676</v>
      </c>
      <c r="C86">
        <v>4.7641925102089715</v>
      </c>
    </row>
    <row r="87" spans="1:3" x14ac:dyDescent="0.25">
      <c r="A87" s="1">
        <v>39479</v>
      </c>
      <c r="B87">
        <v>86.359065241307377</v>
      </c>
      <c r="C87">
        <v>4.0034164616761245</v>
      </c>
    </row>
    <row r="88" spans="1:3" x14ac:dyDescent="0.25">
      <c r="A88" s="1">
        <v>39508</v>
      </c>
      <c r="B88">
        <v>88.430571979033644</v>
      </c>
      <c r="C88">
        <v>0.18501597795572877</v>
      </c>
    </row>
    <row r="89" spans="1:3" x14ac:dyDescent="0.25">
      <c r="A89" s="1">
        <v>39539</v>
      </c>
      <c r="B89">
        <v>88.895370988249041</v>
      </c>
      <c r="C89">
        <v>8.0219641370478314</v>
      </c>
    </row>
    <row r="90" spans="1:3" x14ac:dyDescent="0.25">
      <c r="A90" s="1">
        <v>39569</v>
      </c>
      <c r="B90">
        <v>86.628682164859399</v>
      </c>
      <c r="C90">
        <v>5.1669109465172482</v>
      </c>
    </row>
    <row r="91" spans="1:3" x14ac:dyDescent="0.25">
      <c r="A91" s="1">
        <v>39600</v>
      </c>
      <c r="B91">
        <v>84.365978059405023</v>
      </c>
      <c r="C91">
        <v>4.1007629480706669</v>
      </c>
    </row>
    <row r="92" spans="1:3" x14ac:dyDescent="0.25">
      <c r="A92" s="1">
        <v>39630</v>
      </c>
      <c r="B92">
        <v>85.187430733995683</v>
      </c>
      <c r="C92">
        <v>2.5606526989584495</v>
      </c>
    </row>
    <row r="93" spans="1:3" x14ac:dyDescent="0.25">
      <c r="A93" s="1">
        <v>39661</v>
      </c>
      <c r="B93">
        <v>85.362991623604103</v>
      </c>
      <c r="C93">
        <v>3.216287038773189</v>
      </c>
    </row>
    <row r="94" spans="1:3" x14ac:dyDescent="0.25">
      <c r="A94" s="1">
        <v>39692</v>
      </c>
      <c r="B94">
        <v>83.603191766720599</v>
      </c>
      <c r="C94">
        <v>3.7290079853541158</v>
      </c>
    </row>
    <row r="95" spans="1:3" x14ac:dyDescent="0.25">
      <c r="A95" s="1">
        <v>39722</v>
      </c>
      <c r="B95">
        <v>84.963244938103315</v>
      </c>
      <c r="C95">
        <v>4.7435382323126447</v>
      </c>
    </row>
    <row r="96" spans="1:3" x14ac:dyDescent="0.25">
      <c r="A96" s="1">
        <v>39753</v>
      </c>
      <c r="B96">
        <v>87.563889735577163</v>
      </c>
      <c r="C96">
        <v>2.2188456056165649</v>
      </c>
    </row>
    <row r="97" spans="1:3" x14ac:dyDescent="0.25">
      <c r="A97" s="1">
        <v>39783</v>
      </c>
      <c r="B97">
        <v>91.749782701221591</v>
      </c>
      <c r="C97">
        <v>1.750460410918933</v>
      </c>
    </row>
    <row r="98" spans="1:3" x14ac:dyDescent="0.25">
      <c r="A98" s="1">
        <v>39814</v>
      </c>
      <c r="B98">
        <v>86.611501241398614</v>
      </c>
      <c r="C98">
        <v>-0.78614651726579154</v>
      </c>
    </row>
    <row r="99" spans="1:3" x14ac:dyDescent="0.25">
      <c r="A99" s="1">
        <v>39845</v>
      </c>
      <c r="B99">
        <v>84.954551215357569</v>
      </c>
      <c r="C99">
        <v>-1.6263654800168013</v>
      </c>
    </row>
    <row r="100" spans="1:3" x14ac:dyDescent="0.25">
      <c r="A100" s="1">
        <v>39873</v>
      </c>
      <c r="B100">
        <v>90.205881850008737</v>
      </c>
      <c r="C100">
        <v>2.0075747914375199</v>
      </c>
    </row>
    <row r="101" spans="1:3" x14ac:dyDescent="0.25">
      <c r="A101" s="1">
        <v>39904</v>
      </c>
      <c r="B101">
        <v>87.818237306367678</v>
      </c>
      <c r="C101">
        <v>-1.2116870315145576</v>
      </c>
    </row>
    <row r="102" spans="1:3" x14ac:dyDescent="0.25">
      <c r="A102" s="1">
        <v>39934</v>
      </c>
      <c r="B102">
        <v>85.70220022388915</v>
      </c>
      <c r="C102">
        <v>-1.0694863615806869</v>
      </c>
    </row>
    <row r="103" spans="1:3" x14ac:dyDescent="0.25">
      <c r="A103" s="1">
        <v>39965</v>
      </c>
      <c r="B103">
        <v>83.892306498815756</v>
      </c>
      <c r="C103">
        <v>-0.56144855009651451</v>
      </c>
    </row>
    <row r="104" spans="1:3" x14ac:dyDescent="0.25">
      <c r="A104" s="1">
        <v>39995</v>
      </c>
      <c r="B104">
        <v>87.136293866264666</v>
      </c>
      <c r="C104">
        <v>2.2877355444073117</v>
      </c>
    </row>
    <row r="105" spans="1:3" x14ac:dyDescent="0.25">
      <c r="A105" s="1">
        <v>40026</v>
      </c>
      <c r="B105">
        <v>85.858589379917404</v>
      </c>
      <c r="C105">
        <v>0.58057683650376646</v>
      </c>
    </row>
    <row r="106" spans="1:3" x14ac:dyDescent="0.25">
      <c r="A106" s="1">
        <v>40057</v>
      </c>
      <c r="B106">
        <v>84.680674069207654</v>
      </c>
      <c r="C106">
        <v>1.288805223481873</v>
      </c>
    </row>
    <row r="107" spans="1:3" x14ac:dyDescent="0.25">
      <c r="A107" s="1">
        <v>40087</v>
      </c>
      <c r="B107">
        <v>87.055977037730543</v>
      </c>
      <c r="C107">
        <v>2.463102840706938</v>
      </c>
    </row>
    <row r="108" spans="1:3" x14ac:dyDescent="0.25">
      <c r="A108" s="1">
        <v>40118</v>
      </c>
      <c r="B108">
        <v>87.905876823563489</v>
      </c>
      <c r="C108">
        <v>0.39055721373163976</v>
      </c>
    </row>
    <row r="109" spans="1:3" x14ac:dyDescent="0.25">
      <c r="A109" s="1">
        <v>40148</v>
      </c>
      <c r="B109">
        <v>95.165614847545811</v>
      </c>
      <c r="C109">
        <v>3.7229866336007542</v>
      </c>
    </row>
    <row r="110" spans="1:3" x14ac:dyDescent="0.25">
      <c r="A110" s="1">
        <v>40179</v>
      </c>
      <c r="B110">
        <v>88.393861657458871</v>
      </c>
      <c r="C110">
        <v>2.0578796008772144</v>
      </c>
    </row>
    <row r="111" spans="1:3" x14ac:dyDescent="0.25">
      <c r="A111" s="1">
        <v>40210</v>
      </c>
      <c r="B111">
        <v>87.100874069454548</v>
      </c>
      <c r="C111">
        <v>2.5264365750766018</v>
      </c>
    </row>
    <row r="112" spans="1:3" x14ac:dyDescent="0.25">
      <c r="A112" s="1">
        <v>40238</v>
      </c>
      <c r="B112">
        <v>94.178655347865188</v>
      </c>
      <c r="C112">
        <v>4.4041180202220431</v>
      </c>
    </row>
    <row r="113" spans="1:3" x14ac:dyDescent="0.25">
      <c r="A113" s="1">
        <v>40269</v>
      </c>
      <c r="B113">
        <v>89.708547118071778</v>
      </c>
      <c r="C113">
        <v>2.1525253406185669</v>
      </c>
    </row>
    <row r="114" spans="1:3" x14ac:dyDescent="0.25">
      <c r="A114" s="1">
        <v>40299</v>
      </c>
      <c r="B114">
        <v>88.293145822015333</v>
      </c>
      <c r="C114">
        <v>3.0231961272377816</v>
      </c>
    </row>
    <row r="115" spans="1:3" x14ac:dyDescent="0.25">
      <c r="A115" s="1">
        <v>40330</v>
      </c>
      <c r="B115">
        <v>87.46686965323731</v>
      </c>
      <c r="C115">
        <v>4.2608950732234518</v>
      </c>
    </row>
    <row r="116" spans="1:3" x14ac:dyDescent="0.25">
      <c r="A116" s="1">
        <v>40360</v>
      </c>
      <c r="B116">
        <v>88.07140441002025</v>
      </c>
      <c r="C116">
        <v>1.0731584994775716</v>
      </c>
    </row>
    <row r="117" spans="1:3" x14ac:dyDescent="0.25">
      <c r="A117" s="1">
        <v>40391</v>
      </c>
      <c r="B117">
        <v>87.303492478363097</v>
      </c>
      <c r="C117">
        <v>1.6828870691691975</v>
      </c>
    </row>
    <row r="118" spans="1:3" x14ac:dyDescent="0.25">
      <c r="A118" s="1">
        <v>40422</v>
      </c>
      <c r="B118">
        <v>86.948206746999006</v>
      </c>
      <c r="C118">
        <v>2.6777451912323613</v>
      </c>
    </row>
    <row r="119" spans="1:3" x14ac:dyDescent="0.25">
      <c r="A119" s="1">
        <v>40452</v>
      </c>
      <c r="B119">
        <v>88.689203604589409</v>
      </c>
      <c r="C119">
        <v>1.876064829128296</v>
      </c>
    </row>
    <row r="120" spans="1:3" x14ac:dyDescent="0.25">
      <c r="A120" s="1">
        <v>40483</v>
      </c>
      <c r="B120">
        <v>91.319207558556215</v>
      </c>
      <c r="C120">
        <v>3.882938045022442</v>
      </c>
    </row>
    <row r="121" spans="1:3" x14ac:dyDescent="0.25">
      <c r="A121" s="1">
        <v>40513</v>
      </c>
      <c r="B121">
        <v>98.888288342545266</v>
      </c>
      <c r="C121">
        <v>3.9117842100459654</v>
      </c>
    </row>
    <row r="122" spans="1:3" x14ac:dyDescent="0.25">
      <c r="A122" s="1">
        <v>40544</v>
      </c>
      <c r="B122">
        <v>92.117849062328162</v>
      </c>
      <c r="C122">
        <v>4.2129479751663865</v>
      </c>
    </row>
    <row r="123" spans="1:3" x14ac:dyDescent="0.25">
      <c r="A123" s="1">
        <v>40575</v>
      </c>
      <c r="B123">
        <v>91.294029776330049</v>
      </c>
      <c r="C123">
        <v>4.8141373455470386</v>
      </c>
    </row>
    <row r="124" spans="1:3" x14ac:dyDescent="0.25">
      <c r="A124" s="1">
        <v>40603</v>
      </c>
      <c r="B124">
        <v>97.005815872489961</v>
      </c>
      <c r="C124">
        <v>3.0019121787013887</v>
      </c>
    </row>
    <row r="125" spans="1:3" x14ac:dyDescent="0.25">
      <c r="A125" s="1">
        <v>40634</v>
      </c>
      <c r="B125">
        <v>93.633756485190091</v>
      </c>
      <c r="C125">
        <v>4.3755132517663782</v>
      </c>
    </row>
    <row r="126" spans="1:3" x14ac:dyDescent="0.25">
      <c r="A126" s="1">
        <v>40664</v>
      </c>
      <c r="B126">
        <v>92.215861159306044</v>
      </c>
      <c r="C126">
        <v>4.4428310949507335</v>
      </c>
    </row>
    <row r="127" spans="1:3" x14ac:dyDescent="0.25">
      <c r="A127" s="1">
        <v>40695</v>
      </c>
      <c r="B127">
        <v>91.573770750844588</v>
      </c>
      <c r="C127">
        <v>4.6953790776886279</v>
      </c>
    </row>
    <row r="128" spans="1:3" x14ac:dyDescent="0.25">
      <c r="A128" s="1">
        <v>40725</v>
      </c>
      <c r="B128">
        <v>92.698035947130919</v>
      </c>
      <c r="C128">
        <v>5.2532732594692959</v>
      </c>
    </row>
    <row r="129" spans="1:3" x14ac:dyDescent="0.25">
      <c r="A129" s="1">
        <v>40756</v>
      </c>
      <c r="B129">
        <v>92.561324459278353</v>
      </c>
      <c r="C129">
        <v>6.0224761136770297</v>
      </c>
    </row>
    <row r="130" spans="1:3" x14ac:dyDescent="0.25">
      <c r="A130" s="1">
        <v>40787</v>
      </c>
      <c r="B130">
        <v>92.108567551632021</v>
      </c>
      <c r="C130">
        <v>5.9349824426495417</v>
      </c>
    </row>
    <row r="131" spans="1:3" x14ac:dyDescent="0.25">
      <c r="A131" s="1">
        <v>40817</v>
      </c>
      <c r="B131">
        <v>91.770954175251745</v>
      </c>
      <c r="C131">
        <v>3.4747753338748737</v>
      </c>
    </row>
    <row r="132" spans="1:3" x14ac:dyDescent="0.25">
      <c r="A132" s="1">
        <v>40848</v>
      </c>
      <c r="B132">
        <v>95.823850592610299</v>
      </c>
      <c r="C132">
        <v>4.9328538370918267</v>
      </c>
    </row>
    <row r="133" spans="1:3" x14ac:dyDescent="0.25">
      <c r="A133" s="1">
        <v>40878</v>
      </c>
      <c r="B133">
        <v>101.40134776018256</v>
      </c>
      <c r="C133">
        <v>2.5413114735408868</v>
      </c>
    </row>
    <row r="134" spans="1:3" x14ac:dyDescent="0.25">
      <c r="A134" s="1">
        <v>40909</v>
      </c>
      <c r="B134">
        <v>95.009834233903959</v>
      </c>
      <c r="C134">
        <v>3.139440619829315</v>
      </c>
    </row>
    <row r="135" spans="1:3" x14ac:dyDescent="0.25">
      <c r="A135" s="1">
        <v>40940</v>
      </c>
      <c r="B135">
        <v>94.962678172098919</v>
      </c>
      <c r="C135">
        <v>4.0184976002889243</v>
      </c>
    </row>
    <row r="136" spans="1:3" x14ac:dyDescent="0.25">
      <c r="A136" s="1">
        <v>40969</v>
      </c>
      <c r="B136">
        <v>101.1465351323652</v>
      </c>
      <c r="C136">
        <v>4.2685268121635431</v>
      </c>
    </row>
    <row r="137" spans="1:3" x14ac:dyDescent="0.25">
      <c r="A137" s="1">
        <v>41000</v>
      </c>
      <c r="B137">
        <v>95.161606994509796</v>
      </c>
      <c r="C137">
        <v>1.6317304428145718</v>
      </c>
    </row>
    <row r="138" spans="1:3" x14ac:dyDescent="0.25">
      <c r="A138" s="1">
        <v>41030</v>
      </c>
      <c r="B138">
        <v>95.589814385794341</v>
      </c>
      <c r="C138">
        <v>3.658755862681474</v>
      </c>
    </row>
    <row r="139" spans="1:3" x14ac:dyDescent="0.25">
      <c r="A139" s="1">
        <v>41061</v>
      </c>
      <c r="B139">
        <v>94.107825658063462</v>
      </c>
      <c r="C139">
        <v>2.767227871519637</v>
      </c>
    </row>
    <row r="140" spans="1:3" x14ac:dyDescent="0.25">
      <c r="A140" s="1">
        <v>41091</v>
      </c>
      <c r="B140">
        <v>95.011473062289795</v>
      </c>
      <c r="C140">
        <v>2.4956700447011997</v>
      </c>
    </row>
    <row r="141" spans="1:3" x14ac:dyDescent="0.25">
      <c r="A141" s="1">
        <v>41122</v>
      </c>
      <c r="B141">
        <v>95.265761064483641</v>
      </c>
      <c r="C141">
        <v>2.9217782059666888</v>
      </c>
    </row>
    <row r="142" spans="1:3" x14ac:dyDescent="0.25">
      <c r="A142" s="1">
        <v>41153</v>
      </c>
      <c r="B142">
        <v>94.048519694391615</v>
      </c>
      <c r="C142">
        <v>2.1061581938858609</v>
      </c>
    </row>
    <row r="143" spans="1:3" x14ac:dyDescent="0.25">
      <c r="A143" s="1">
        <v>41183</v>
      </c>
      <c r="B143">
        <v>96.317679608970494</v>
      </c>
      <c r="C143">
        <v>4.9544275469077377</v>
      </c>
    </row>
    <row r="144" spans="1:3" x14ac:dyDescent="0.25">
      <c r="A144" s="1">
        <v>41214</v>
      </c>
      <c r="B144">
        <v>98.881867522404676</v>
      </c>
      <c r="C144">
        <v>3.1912899668323291</v>
      </c>
    </row>
    <row r="145" spans="1:3" x14ac:dyDescent="0.25">
      <c r="A145" s="1">
        <v>41244</v>
      </c>
      <c r="B145">
        <v>104.08030632579712</v>
      </c>
      <c r="C145">
        <v>2.6419358566617746</v>
      </c>
    </row>
    <row r="146" spans="1:3" x14ac:dyDescent="0.25">
      <c r="A146" s="1">
        <v>41275</v>
      </c>
      <c r="B146">
        <v>99.07569180897714</v>
      </c>
      <c r="C146">
        <v>4.2794070822852888</v>
      </c>
    </row>
    <row r="147" spans="1:3" x14ac:dyDescent="0.25">
      <c r="A147" s="1">
        <v>41306</v>
      </c>
      <c r="B147">
        <v>98.813422099196103</v>
      </c>
      <c r="C147">
        <v>4.055007715892927</v>
      </c>
    </row>
    <row r="148" spans="1:3" x14ac:dyDescent="0.25">
      <c r="A148" s="1">
        <v>41334</v>
      </c>
      <c r="B148">
        <v>101.72011941554076</v>
      </c>
      <c r="C148">
        <v>0.56708248327532829</v>
      </c>
    </row>
    <row r="149" spans="1:3" x14ac:dyDescent="0.25">
      <c r="A149" s="1">
        <v>41365</v>
      </c>
      <c r="B149">
        <v>101.19966083606818</v>
      </c>
      <c r="C149">
        <v>6.3450524137394382</v>
      </c>
    </row>
    <row r="150" spans="1:3" x14ac:dyDescent="0.25">
      <c r="A150" s="1">
        <v>41395</v>
      </c>
      <c r="B150">
        <v>99.504416729331453</v>
      </c>
      <c r="C150">
        <v>4.0952086461200139</v>
      </c>
    </row>
    <row r="151" spans="1:3" x14ac:dyDescent="0.25">
      <c r="A151" s="1">
        <v>41426</v>
      </c>
      <c r="B151">
        <v>96.718005585860539</v>
      </c>
      <c r="C151">
        <v>2.7736056056390623</v>
      </c>
    </row>
    <row r="152" spans="1:3" x14ac:dyDescent="0.25">
      <c r="A152" s="1">
        <v>41456</v>
      </c>
      <c r="B152">
        <v>98.646012394515907</v>
      </c>
      <c r="C152">
        <v>3.8253688897585079</v>
      </c>
    </row>
    <row r="153" spans="1:3" x14ac:dyDescent="0.25">
      <c r="A153" s="1">
        <v>41487</v>
      </c>
      <c r="B153">
        <v>98.671572552799802</v>
      </c>
      <c r="C153">
        <v>3.5750635383165843</v>
      </c>
    </row>
    <row r="154" spans="1:3" x14ac:dyDescent="0.25">
      <c r="A154" s="1">
        <v>41518</v>
      </c>
      <c r="B154">
        <v>97.715899733543935</v>
      </c>
      <c r="C154">
        <v>3.8994553567343506</v>
      </c>
    </row>
    <row r="155" spans="1:3" x14ac:dyDescent="0.25">
      <c r="A155" s="1">
        <v>41548</v>
      </c>
      <c r="B155">
        <v>99.478760196896715</v>
      </c>
      <c r="C155">
        <v>3.2819318330337097</v>
      </c>
    </row>
    <row r="156" spans="1:3" x14ac:dyDescent="0.25">
      <c r="A156" s="1">
        <v>41579</v>
      </c>
      <c r="B156">
        <v>102.16015040010444</v>
      </c>
      <c r="C156">
        <v>3.3153529153936603</v>
      </c>
    </row>
    <row r="157" spans="1:3" x14ac:dyDescent="0.25">
      <c r="A157" s="1">
        <v>41609</v>
      </c>
      <c r="B157">
        <v>106.29628824716528</v>
      </c>
      <c r="C157">
        <v>2.1291078010777369</v>
      </c>
    </row>
    <row r="158" spans="1:3" x14ac:dyDescent="0.25">
      <c r="A158" s="1">
        <v>41640</v>
      </c>
      <c r="B158">
        <v>102.74779512022316</v>
      </c>
      <c r="C158">
        <v>3.7063615143117232</v>
      </c>
    </row>
    <row r="159" spans="1:3" x14ac:dyDescent="0.25">
      <c r="A159" s="1">
        <v>41671</v>
      </c>
      <c r="B159">
        <v>102.57337749818628</v>
      </c>
      <c r="C159">
        <v>3.8051059452385521</v>
      </c>
    </row>
    <row r="160" spans="1:3" x14ac:dyDescent="0.25">
      <c r="A160" s="1">
        <v>41699</v>
      </c>
      <c r="B160">
        <v>106.76502220044809</v>
      </c>
      <c r="C160">
        <v>4.9595918820132283</v>
      </c>
    </row>
    <row r="161" spans="1:3" x14ac:dyDescent="0.25">
      <c r="A161" s="1">
        <v>41730</v>
      </c>
      <c r="B161">
        <v>104.79874316573344</v>
      </c>
      <c r="C161">
        <v>3.5564173831524499</v>
      </c>
    </row>
    <row r="162" spans="1:3" x14ac:dyDescent="0.25">
      <c r="A162" s="1">
        <v>41760</v>
      </c>
      <c r="B162">
        <v>104.39429952592909</v>
      </c>
      <c r="C162">
        <v>4.914236932717202</v>
      </c>
    </row>
    <row r="163" spans="1:3" x14ac:dyDescent="0.25">
      <c r="A163" s="1">
        <v>41791</v>
      </c>
      <c r="B163">
        <v>101.04943926292712</v>
      </c>
      <c r="C163">
        <v>4.4784150074531794</v>
      </c>
    </row>
    <row r="164" spans="1:3" x14ac:dyDescent="0.25">
      <c r="A164" s="1">
        <v>41821</v>
      </c>
      <c r="B164">
        <v>103.77946794458136</v>
      </c>
      <c r="C164">
        <v>5.2039159267129662</v>
      </c>
    </row>
    <row r="165" spans="1:3" x14ac:dyDescent="0.25">
      <c r="A165" s="1">
        <v>41852</v>
      </c>
      <c r="B165">
        <v>102.19794753665856</v>
      </c>
      <c r="C165">
        <v>3.5738510014845133</v>
      </c>
    </row>
    <row r="166" spans="1:3" x14ac:dyDescent="0.25">
      <c r="A166" s="1">
        <v>41883</v>
      </c>
      <c r="B166">
        <v>101.766523207948</v>
      </c>
      <c r="C166">
        <v>4.1453064296081692</v>
      </c>
    </row>
    <row r="167" spans="1:3" x14ac:dyDescent="0.25">
      <c r="A167" s="1">
        <v>41913</v>
      </c>
      <c r="B167">
        <v>103.88655835099084</v>
      </c>
      <c r="C167">
        <v>4.4308937358787261</v>
      </c>
    </row>
    <row r="168" spans="1:3" x14ac:dyDescent="0.25">
      <c r="A168" s="1">
        <v>41944</v>
      </c>
      <c r="B168">
        <v>107.09269267389816</v>
      </c>
      <c r="C168">
        <v>4.8282449217975199</v>
      </c>
    </row>
    <row r="169" spans="1:3" x14ac:dyDescent="0.25">
      <c r="A169" s="1">
        <v>41974</v>
      </c>
      <c r="B169">
        <v>112.27586766546528</v>
      </c>
      <c r="C169">
        <v>5.6253887289046105</v>
      </c>
    </row>
    <row r="170" spans="1:3" x14ac:dyDescent="0.25">
      <c r="A170" s="1">
        <v>42005</v>
      </c>
      <c r="B170">
        <v>107.76400468725808</v>
      </c>
      <c r="C170">
        <v>4.8820605455966728</v>
      </c>
    </row>
    <row r="171" spans="1:3" x14ac:dyDescent="0.25">
      <c r="A171" s="1">
        <v>42036</v>
      </c>
      <c r="B171">
        <v>107.15445130524265</v>
      </c>
      <c r="C171">
        <v>4.4661430858483158</v>
      </c>
    </row>
    <row r="172" spans="1:3" x14ac:dyDescent="0.25">
      <c r="A172" s="1">
        <v>42064</v>
      </c>
      <c r="B172">
        <v>111.73349616636813</v>
      </c>
      <c r="C172">
        <v>4.6536532878641594</v>
      </c>
    </row>
    <row r="173" spans="1:3" x14ac:dyDescent="0.25">
      <c r="A173" s="1">
        <v>42095</v>
      </c>
      <c r="B173">
        <v>107.655331033469</v>
      </c>
      <c r="C173">
        <v>2.725784471687831</v>
      </c>
    </row>
    <row r="174" spans="1:3" x14ac:dyDescent="0.25">
      <c r="A174" s="1">
        <v>42125</v>
      </c>
      <c r="B174">
        <v>106.6703821069602</v>
      </c>
      <c r="C174">
        <v>2.1802747768481225</v>
      </c>
    </row>
    <row r="175" spans="1:3" x14ac:dyDescent="0.25">
      <c r="A175" s="1">
        <v>42156</v>
      </c>
      <c r="B175">
        <v>105.61833873089672</v>
      </c>
      <c r="C175">
        <v>4.5214496006073688</v>
      </c>
    </row>
    <row r="176" spans="1:3" x14ac:dyDescent="0.25">
      <c r="A176" s="1">
        <v>42186</v>
      </c>
      <c r="B176">
        <v>108.70253088620116</v>
      </c>
      <c r="C176">
        <v>4.7437735412641899</v>
      </c>
    </row>
    <row r="177" spans="1:3" x14ac:dyDescent="0.25">
      <c r="A177" s="1">
        <v>42217</v>
      </c>
      <c r="B177">
        <v>107.522437706646</v>
      </c>
      <c r="C177">
        <v>5.2099775957609609</v>
      </c>
    </row>
    <row r="178" spans="1:3" x14ac:dyDescent="0.25">
      <c r="A178" s="1">
        <v>42248</v>
      </c>
      <c r="B178">
        <v>106.65655679965158</v>
      </c>
      <c r="C178">
        <v>4.805149510425295</v>
      </c>
    </row>
    <row r="179" spans="1:3" x14ac:dyDescent="0.25">
      <c r="A179" s="1">
        <v>42278</v>
      </c>
      <c r="B179">
        <v>108.46017477416788</v>
      </c>
      <c r="C179">
        <v>4.4025102917786967</v>
      </c>
    </row>
    <row r="180" spans="1:3" x14ac:dyDescent="0.25">
      <c r="A180" s="1">
        <v>42309</v>
      </c>
      <c r="B180">
        <v>111.44329016251882</v>
      </c>
      <c r="C180">
        <v>4.0624597066285446</v>
      </c>
    </row>
    <row r="181" spans="1:3" x14ac:dyDescent="0.25">
      <c r="A181" s="1">
        <v>42339</v>
      </c>
      <c r="B181">
        <v>115.23505028331417</v>
      </c>
      <c r="C181">
        <v>2.6356354926296461</v>
      </c>
    </row>
    <row r="182" spans="1:3" x14ac:dyDescent="0.25">
      <c r="A182" s="1">
        <v>42370</v>
      </c>
      <c r="B182">
        <v>109.74116578443756</v>
      </c>
      <c r="C182">
        <v>1.8347138294622312</v>
      </c>
    </row>
    <row r="183" spans="1:3" x14ac:dyDescent="0.25">
      <c r="A183" s="1">
        <v>42401</v>
      </c>
      <c r="B183">
        <v>109.43287628459542</v>
      </c>
      <c r="C183">
        <v>2.1262998891781137</v>
      </c>
    </row>
    <row r="184" spans="1:3" x14ac:dyDescent="0.25">
      <c r="A184" s="1">
        <v>42430</v>
      </c>
      <c r="B184">
        <v>112.95201381980614</v>
      </c>
      <c r="C184">
        <v>1.0905571697350922</v>
      </c>
    </row>
    <row r="185" spans="1:3" x14ac:dyDescent="0.25">
      <c r="A185" s="1">
        <v>42461</v>
      </c>
      <c r="B185">
        <v>112.28159825005352</v>
      </c>
      <c r="C185">
        <v>4.2972950546650281</v>
      </c>
    </row>
    <row r="186" spans="1:3" x14ac:dyDescent="0.25">
      <c r="A186" s="1">
        <v>42491</v>
      </c>
      <c r="B186">
        <v>111.11485404703588</v>
      </c>
      <c r="C186">
        <v>4.1665473135918347</v>
      </c>
    </row>
    <row r="187" spans="1:3" x14ac:dyDescent="0.25">
      <c r="A187" s="1">
        <v>42522</v>
      </c>
      <c r="B187">
        <v>108.39303207544856</v>
      </c>
      <c r="C187">
        <v>2.627094288636215</v>
      </c>
    </row>
    <row r="188" spans="1:3" x14ac:dyDescent="0.25">
      <c r="A188" s="1">
        <v>42552</v>
      </c>
      <c r="B188">
        <v>109.34932431522924</v>
      </c>
      <c r="C188">
        <v>0.5950122998563927</v>
      </c>
    </row>
    <row r="189" spans="1:3" x14ac:dyDescent="0.25">
      <c r="A189" s="1">
        <v>42583</v>
      </c>
      <c r="B189">
        <v>110.41431194437392</v>
      </c>
      <c r="C189">
        <v>2.689554198555129</v>
      </c>
    </row>
    <row r="190" spans="1:3" x14ac:dyDescent="0.25">
      <c r="A190" s="1">
        <v>42614</v>
      </c>
      <c r="B190">
        <v>109.80101151863748</v>
      </c>
      <c r="C190">
        <v>2.9482057299979942</v>
      </c>
    </row>
    <row r="191" spans="1:3" x14ac:dyDescent="0.25">
      <c r="A191" s="1">
        <v>42644</v>
      </c>
      <c r="B191">
        <v>110.43075738180362</v>
      </c>
      <c r="C191">
        <v>1.8168720562536436</v>
      </c>
    </row>
    <row r="192" spans="1:3" x14ac:dyDescent="0.25">
      <c r="A192" s="1">
        <v>42675</v>
      </c>
      <c r="B192">
        <v>114.99770159485338</v>
      </c>
      <c r="C192">
        <v>3.1894351173149289</v>
      </c>
    </row>
    <row r="193" spans="1:3" x14ac:dyDescent="0.25">
      <c r="A193" s="1">
        <v>42705</v>
      </c>
      <c r="B193">
        <v>120.64244150393375</v>
      </c>
      <c r="C193">
        <v>4.6924882727305004</v>
      </c>
    </row>
    <row r="194" spans="1:3" x14ac:dyDescent="0.25">
      <c r="A194" s="1">
        <v>42736</v>
      </c>
      <c r="B194">
        <v>115.40880625360413</v>
      </c>
      <c r="C194">
        <v>5.1645528172166593</v>
      </c>
    </row>
    <row r="195" spans="1:3" x14ac:dyDescent="0.25">
      <c r="A195" s="1">
        <v>42767</v>
      </c>
      <c r="B195">
        <v>114.31076399521385</v>
      </c>
      <c r="C195">
        <v>4.4574243830828095</v>
      </c>
    </row>
    <row r="196" spans="1:3" x14ac:dyDescent="0.25">
      <c r="A196" s="1">
        <v>42795</v>
      </c>
      <c r="B196">
        <v>118.07841961275136</v>
      </c>
      <c r="C196">
        <v>4.5385696275618699</v>
      </c>
    </row>
    <row r="197" spans="1:3" x14ac:dyDescent="0.25">
      <c r="A197" s="1">
        <v>42826</v>
      </c>
      <c r="B197">
        <v>114.68538271472352</v>
      </c>
      <c r="C197">
        <v>2.1408534453853463</v>
      </c>
    </row>
    <row r="198" spans="1:3" x14ac:dyDescent="0.25">
      <c r="A198" s="1">
        <v>42856</v>
      </c>
      <c r="B198">
        <v>113.71938810888518</v>
      </c>
      <c r="C198">
        <v>2.3440016946310038</v>
      </c>
    </row>
    <row r="199" spans="1:3" x14ac:dyDescent="0.25">
      <c r="A199" s="1">
        <v>42887</v>
      </c>
      <c r="B199">
        <v>111.6425965377353</v>
      </c>
      <c r="C199">
        <v>2.9979459011948677</v>
      </c>
    </row>
    <row r="200" spans="1:3" x14ac:dyDescent="0.25">
      <c r="A200" s="1">
        <v>42917</v>
      </c>
      <c r="B200">
        <v>113.83537601080656</v>
      </c>
      <c r="C200">
        <v>4.1024960361392289</v>
      </c>
    </row>
    <row r="201" spans="1:3" x14ac:dyDescent="0.25">
      <c r="A201" s="1">
        <v>42948</v>
      </c>
      <c r="B201">
        <v>113.89705384492348</v>
      </c>
      <c r="C201">
        <v>3.1542486107273504</v>
      </c>
    </row>
    <row r="202" spans="1:3" x14ac:dyDescent="0.25">
      <c r="A202" s="1">
        <v>42979</v>
      </c>
      <c r="B202">
        <v>112.06827325983905</v>
      </c>
      <c r="C202">
        <v>2.0648823811761901</v>
      </c>
    </row>
    <row r="203" spans="1:3" x14ac:dyDescent="0.25">
      <c r="A203" s="1">
        <v>43009</v>
      </c>
      <c r="B203">
        <v>113.61639885592382</v>
      </c>
      <c r="C203">
        <v>2.8847411261575928</v>
      </c>
    </row>
    <row r="204" spans="1:3" x14ac:dyDescent="0.25">
      <c r="A204" s="1">
        <v>43040</v>
      </c>
      <c r="B204">
        <v>116.92009242751163</v>
      </c>
      <c r="C204">
        <v>1.6716776126804549</v>
      </c>
    </row>
    <row r="205" spans="1:3" x14ac:dyDescent="0.25">
      <c r="A205" s="1">
        <v>43070</v>
      </c>
      <c r="B205">
        <v>122.62471831770095</v>
      </c>
      <c r="C205">
        <v>1.6431007107084952</v>
      </c>
    </row>
    <row r="206" spans="1:3" x14ac:dyDescent="0.25">
      <c r="A206" s="1">
        <v>43101</v>
      </c>
      <c r="B206">
        <v>117.72534365033199</v>
      </c>
      <c r="C206">
        <v>2.0072449165078581</v>
      </c>
    </row>
    <row r="207" spans="1:3" x14ac:dyDescent="0.25">
      <c r="A207" s="1">
        <v>43132</v>
      </c>
      <c r="B207">
        <v>117.756086523672</v>
      </c>
      <c r="C207">
        <v>3.0139965896845951</v>
      </c>
    </row>
    <row r="208" spans="1:3" x14ac:dyDescent="0.25">
      <c r="A208" s="1">
        <v>43160</v>
      </c>
      <c r="B208">
        <v>121.73820789995769</v>
      </c>
      <c r="C208">
        <v>3.0994556831035851</v>
      </c>
    </row>
    <row r="209" spans="1:3" x14ac:dyDescent="0.25">
      <c r="A209" s="1">
        <v>43191</v>
      </c>
      <c r="B209">
        <v>119.50018913601497</v>
      </c>
      <c r="C209">
        <v>4.1982738404144726</v>
      </c>
    </row>
    <row r="210" spans="1:3" x14ac:dyDescent="0.25">
      <c r="A210" s="1">
        <v>43221</v>
      </c>
      <c r="B210">
        <v>118.66675585551464</v>
      </c>
      <c r="C210">
        <v>4.3505050712130213</v>
      </c>
    </row>
    <row r="211" spans="1:3" x14ac:dyDescent="0.25">
      <c r="A211" s="1">
        <v>43252</v>
      </c>
      <c r="B211">
        <v>116.38568122860708</v>
      </c>
      <c r="C211">
        <v>4.2484542978795901</v>
      </c>
    </row>
    <row r="212" spans="1:3" x14ac:dyDescent="0.25">
      <c r="A212" s="1">
        <v>43282</v>
      </c>
      <c r="B212">
        <v>118.22356352842334</v>
      </c>
      <c r="C212">
        <v>3.8548539754462752</v>
      </c>
    </row>
    <row r="213" spans="1:3" x14ac:dyDescent="0.25">
      <c r="A213" s="1">
        <v>43313</v>
      </c>
      <c r="B213">
        <v>118.0111522517515</v>
      </c>
      <c r="C213">
        <v>3.6121201277335473</v>
      </c>
    </row>
    <row r="214" spans="1:3" x14ac:dyDescent="0.25">
      <c r="A214" s="1">
        <v>43344</v>
      </c>
      <c r="B214">
        <v>115.44461030286448</v>
      </c>
      <c r="C214">
        <v>3.0127501252715092</v>
      </c>
    </row>
    <row r="215" spans="1:3" x14ac:dyDescent="0.25">
      <c r="A215" s="1">
        <v>43374</v>
      </c>
      <c r="B215">
        <v>118.04763683881632</v>
      </c>
      <c r="C215">
        <v>3.9001746468938303</v>
      </c>
    </row>
    <row r="216" spans="1:3" x14ac:dyDescent="0.25">
      <c r="A216" s="1">
        <v>43405</v>
      </c>
      <c r="B216">
        <v>121.15986131439404</v>
      </c>
      <c r="C216">
        <v>3.626210687021981</v>
      </c>
    </row>
    <row r="217" spans="1:3" x14ac:dyDescent="0.25">
      <c r="A217" s="1">
        <v>43435</v>
      </c>
      <c r="B217">
        <v>125.19053799774407</v>
      </c>
      <c r="C217">
        <v>2.0924163702423328</v>
      </c>
    </row>
    <row r="218" spans="1:3" x14ac:dyDescent="0.25">
      <c r="A218" s="1">
        <v>43466</v>
      </c>
      <c r="B218">
        <v>121.91230676938279</v>
      </c>
      <c r="C218">
        <v>3.5565520466747813</v>
      </c>
    </row>
    <row r="219" spans="1:3" x14ac:dyDescent="0.25">
      <c r="A219" s="1">
        <v>43497</v>
      </c>
      <c r="B219">
        <v>122.66354182076066</v>
      </c>
      <c r="C219">
        <v>4.1674748558344135</v>
      </c>
    </row>
    <row r="220" spans="1:3" x14ac:dyDescent="0.25">
      <c r="A220" s="1">
        <v>43525</v>
      </c>
      <c r="B220">
        <v>125.92526496202323</v>
      </c>
      <c r="C220">
        <v>3.4393943645912799</v>
      </c>
    </row>
    <row r="221" spans="1:3" x14ac:dyDescent="0.25">
      <c r="A221" s="1">
        <v>43556</v>
      </c>
      <c r="B221">
        <v>123.95807447782376</v>
      </c>
      <c r="C221">
        <v>3.7304420805015042</v>
      </c>
    </row>
    <row r="222" spans="1:3" x14ac:dyDescent="0.25">
      <c r="A222" s="1">
        <v>43586</v>
      </c>
      <c r="B222">
        <v>123.67356976844891</v>
      </c>
      <c r="C222">
        <v>4.2192220363978379</v>
      </c>
    </row>
    <row r="223" spans="1:3" x14ac:dyDescent="0.25">
      <c r="A223" s="1">
        <v>43617</v>
      </c>
      <c r="B223">
        <v>120.49404877907416</v>
      </c>
      <c r="C223">
        <v>3.5299596196866503</v>
      </c>
    </row>
    <row r="224" spans="1:3" x14ac:dyDescent="0.25">
      <c r="A224" s="1">
        <v>43647</v>
      </c>
      <c r="B224">
        <v>123.03305632066564</v>
      </c>
      <c r="C224">
        <v>4.0681338378757204</v>
      </c>
    </row>
    <row r="225" spans="1:3" x14ac:dyDescent="0.25">
      <c r="A225" s="1">
        <v>43678</v>
      </c>
      <c r="B225">
        <v>121.98634423400102</v>
      </c>
      <c r="C225">
        <v>3.3684884067306768</v>
      </c>
    </row>
    <row r="226" spans="1:3" x14ac:dyDescent="0.25">
      <c r="A226" s="1">
        <v>43709</v>
      </c>
      <c r="B226">
        <v>120.84708706954494</v>
      </c>
      <c r="C226">
        <v>4.67971328631738</v>
      </c>
    </row>
    <row r="227" spans="1:3" x14ac:dyDescent="0.25">
      <c r="A227" s="1">
        <v>43739</v>
      </c>
      <c r="B227">
        <v>122.94414682358266</v>
      </c>
      <c r="C227">
        <v>4.1479102131049643</v>
      </c>
    </row>
    <row r="228" spans="1:3" x14ac:dyDescent="0.25">
      <c r="A228" s="1">
        <v>43770</v>
      </c>
      <c r="B228">
        <v>127.09624631614621</v>
      </c>
      <c r="C228">
        <v>4.8996300733194147</v>
      </c>
    </row>
    <row r="229" spans="1:3" x14ac:dyDescent="0.25">
      <c r="A229" s="1">
        <v>43800</v>
      </c>
      <c r="B229">
        <v>130.68547972217124</v>
      </c>
      <c r="C229">
        <v>4.3892628087644852</v>
      </c>
    </row>
    <row r="230" spans="1:3" x14ac:dyDescent="0.25">
      <c r="A230" s="1">
        <v>43831</v>
      </c>
      <c r="B230">
        <v>127.13281259251532</v>
      </c>
      <c r="C230">
        <v>4.2821811525623588</v>
      </c>
    </row>
    <row r="231" spans="1:3" x14ac:dyDescent="0.25">
      <c r="A231" s="1">
        <v>43862</v>
      </c>
      <c r="B231">
        <v>125.48051690681508</v>
      </c>
      <c r="C231">
        <v>2.2965055828655778</v>
      </c>
    </row>
    <row r="232" spans="1:3" x14ac:dyDescent="0.25">
      <c r="A232" s="1">
        <v>43891</v>
      </c>
      <c r="B232">
        <v>120.9151132428852</v>
      </c>
      <c r="C232">
        <v>-3.9786707779801138</v>
      </c>
    </row>
    <row r="233" spans="1:3" x14ac:dyDescent="0.25">
      <c r="A233" s="1">
        <v>43922</v>
      </c>
      <c r="B233">
        <v>112.08646520506058</v>
      </c>
      <c r="C233">
        <v>-9.5771165555552642</v>
      </c>
    </row>
    <row r="234" spans="1:3" x14ac:dyDescent="0.25">
      <c r="A234" s="1">
        <v>43952</v>
      </c>
      <c r="B234">
        <v>110.9611036141584</v>
      </c>
      <c r="C234">
        <v>-10.279048448340076</v>
      </c>
    </row>
    <row r="235" spans="1:3" x14ac:dyDescent="0.25">
      <c r="A235" s="1">
        <v>43983</v>
      </c>
      <c r="B235">
        <v>111.03498985658167</v>
      </c>
      <c r="C235">
        <v>-7.850229134416125</v>
      </c>
    </row>
    <row r="236" spans="1:3" x14ac:dyDescent="0.25">
      <c r="A236" s="1">
        <v>44013</v>
      </c>
      <c r="B236">
        <v>118.2689504430157</v>
      </c>
      <c r="C236">
        <v>-3.8722161507823358</v>
      </c>
    </row>
    <row r="237" spans="1:3" x14ac:dyDescent="0.25">
      <c r="A237" s="1">
        <v>44044</v>
      </c>
      <c r="B237">
        <v>120.65035663442676</v>
      </c>
      <c r="C237">
        <v>-1.0951943907848405</v>
      </c>
    </row>
    <row r="238" spans="1:3" x14ac:dyDescent="0.25">
      <c r="A238" s="1">
        <v>44075</v>
      </c>
      <c r="B238">
        <v>121.81986910720347</v>
      </c>
      <c r="C238">
        <v>0.80496937182998352</v>
      </c>
    </row>
    <row r="239" spans="1:3" x14ac:dyDescent="0.25">
      <c r="A239" s="1">
        <v>44105</v>
      </c>
      <c r="B239">
        <v>125.6767035891705</v>
      </c>
      <c r="C239">
        <v>2.2226001287470041</v>
      </c>
    </row>
    <row r="240" spans="1:3" x14ac:dyDescent="0.25">
      <c r="A240" s="1">
        <v>44136</v>
      </c>
      <c r="B240">
        <v>128.67383462859732</v>
      </c>
      <c r="C240">
        <v>1.2412548428274874</v>
      </c>
    </row>
    <row r="241" spans="1:3" x14ac:dyDescent="0.25">
      <c r="A241" s="1">
        <v>44166</v>
      </c>
      <c r="B241">
        <v>135.99909149418809</v>
      </c>
      <c r="C241">
        <v>4.0659542156582802</v>
      </c>
    </row>
    <row r="242" spans="1:3" x14ac:dyDescent="0.25">
      <c r="A242" s="1">
        <v>44197</v>
      </c>
      <c r="B242">
        <v>128.8045143657005</v>
      </c>
      <c r="C242">
        <v>1.3149255012105527</v>
      </c>
    </row>
    <row r="243" spans="1:3" x14ac:dyDescent="0.25">
      <c r="A243" s="1">
        <v>44228</v>
      </c>
      <c r="B243">
        <v>128.52144457072188</v>
      </c>
      <c r="C243">
        <v>2.4234261532131427</v>
      </c>
    </row>
    <row r="244" spans="1:3" x14ac:dyDescent="0.25">
      <c r="A244" s="1">
        <v>44256</v>
      </c>
      <c r="B244">
        <v>132.93821705510061</v>
      </c>
      <c r="C244">
        <v>9.9434251763584598</v>
      </c>
    </row>
    <row r="245" spans="1:3" x14ac:dyDescent="0.25">
      <c r="A245" s="1">
        <v>44287</v>
      </c>
      <c r="B245">
        <v>129.55195565481651</v>
      </c>
      <c r="C245">
        <v>15.582158307698492</v>
      </c>
    </row>
    <row r="246" spans="1:3" x14ac:dyDescent="0.25">
      <c r="A246" s="1">
        <v>44317</v>
      </c>
      <c r="B246">
        <v>129.50801694723617</v>
      </c>
      <c r="C246">
        <v>16.7147880914833</v>
      </c>
    </row>
    <row r="247" spans="1:3" x14ac:dyDescent="0.25">
      <c r="A247" s="1">
        <v>44348</v>
      </c>
      <c r="B247">
        <v>127.15594997844356</v>
      </c>
      <c r="C247">
        <v>14.518810820521082</v>
      </c>
    </row>
    <row r="248" spans="1:3" x14ac:dyDescent="0.25">
      <c r="A248" s="1">
        <v>44378</v>
      </c>
      <c r="B248">
        <v>131.28207121036775</v>
      </c>
      <c r="C248">
        <v>11.00298998055456</v>
      </c>
    </row>
    <row r="249" spans="1:3" x14ac:dyDescent="0.25">
      <c r="A249" s="1">
        <v>44409</v>
      </c>
      <c r="B249">
        <v>130.08324374360512</v>
      </c>
      <c r="C249">
        <v>7.8183665364207826</v>
      </c>
    </row>
    <row r="250" spans="1:3" x14ac:dyDescent="0.25">
      <c r="A250" s="1">
        <v>44440</v>
      </c>
      <c r="B250">
        <v>129.0163247924512</v>
      </c>
      <c r="C250">
        <v>5.9074564256137165</v>
      </c>
    </row>
    <row r="251" spans="1:3" x14ac:dyDescent="0.25">
      <c r="A251" s="1">
        <v>44470</v>
      </c>
      <c r="B251">
        <v>131.23515880033142</v>
      </c>
      <c r="C251">
        <v>4.4228206600096485</v>
      </c>
    </row>
    <row r="252" spans="1:3" x14ac:dyDescent="0.25">
      <c r="A252" s="1">
        <v>44501</v>
      </c>
      <c r="B252">
        <v>136.37423174503419</v>
      </c>
      <c r="C252">
        <v>5.9844312083052529</v>
      </c>
    </row>
    <row r="253" spans="1:3" x14ac:dyDescent="0.25">
      <c r="A253" s="1">
        <v>44531</v>
      </c>
      <c r="B253">
        <v>141.40993903597743</v>
      </c>
      <c r="C253">
        <v>3.9785909467053817</v>
      </c>
    </row>
    <row r="254" spans="1:3" x14ac:dyDescent="0.25">
      <c r="A254" s="1">
        <v>44562</v>
      </c>
      <c r="B254">
        <v>134.82945474629395</v>
      </c>
      <c r="C254">
        <v>4.6775847960479808</v>
      </c>
    </row>
    <row r="255" spans="1:3" x14ac:dyDescent="0.25">
      <c r="A255" s="1">
        <v>44593</v>
      </c>
      <c r="B255">
        <v>134.54782322961614</v>
      </c>
      <c r="C255">
        <v>4.6890063203250918</v>
      </c>
    </row>
    <row r="256" spans="1:3" x14ac:dyDescent="0.25">
      <c r="A256" s="1">
        <v>44621</v>
      </c>
      <c r="B256">
        <v>139.36024242621394</v>
      </c>
      <c r="C256">
        <v>4.8308345887108715</v>
      </c>
    </row>
    <row r="257" spans="1:3" x14ac:dyDescent="0.25">
      <c r="A257" s="1">
        <v>44652</v>
      </c>
      <c r="B257">
        <v>135.94086752428709</v>
      </c>
      <c r="C257">
        <v>4.9315441339175692</v>
      </c>
    </row>
    <row r="258" spans="1:3" x14ac:dyDescent="0.25">
      <c r="A258" s="1">
        <v>44682</v>
      </c>
      <c r="B258">
        <v>136.06197334997796</v>
      </c>
      <c r="C258">
        <v>5.0606569054423716</v>
      </c>
    </row>
    <row r="259" spans="1:3" x14ac:dyDescent="0.25">
      <c r="A259" s="1">
        <v>44713</v>
      </c>
      <c r="B259">
        <v>132.57311254662835</v>
      </c>
      <c r="C259">
        <v>4.2602509509803781</v>
      </c>
    </row>
    <row r="260" spans="1:3" x14ac:dyDescent="0.25">
      <c r="A260" s="1">
        <v>44743</v>
      </c>
      <c r="B260">
        <v>135.61583032542191</v>
      </c>
      <c r="C260">
        <v>3.3011050748199295</v>
      </c>
    </row>
    <row r="261" spans="1:3" x14ac:dyDescent="0.25">
      <c r="A261" s="1">
        <v>44774</v>
      </c>
      <c r="B261">
        <v>136.17414097475304</v>
      </c>
      <c r="C261">
        <v>4.6823073101967907</v>
      </c>
    </row>
    <row r="262" spans="1:3" x14ac:dyDescent="0.25">
      <c r="A262" s="1">
        <v>44805</v>
      </c>
      <c r="B262">
        <v>133.96811403059277</v>
      </c>
      <c r="C262">
        <v>3.8381106004279104</v>
      </c>
    </row>
    <row r="263" spans="1:3" x14ac:dyDescent="0.25">
      <c r="A263" s="1">
        <v>44835</v>
      </c>
      <c r="B263">
        <v>135.96768582193607</v>
      </c>
      <c r="C263">
        <v>3.6061426410928448</v>
      </c>
    </row>
    <row r="264" spans="1:3" x14ac:dyDescent="0.25">
      <c r="A264" s="1">
        <v>44866</v>
      </c>
      <c r="B264">
        <v>140.94472961768844</v>
      </c>
      <c r="C264">
        <v>3.3514380350088828</v>
      </c>
    </row>
    <row r="265" spans="1:3" x14ac:dyDescent="0.25">
      <c r="A265" s="1">
        <v>44896</v>
      </c>
      <c r="B265">
        <v>146.08655489335183</v>
      </c>
      <c r="C265">
        <v>3.307133776632611</v>
      </c>
    </row>
    <row r="266" spans="1:3" x14ac:dyDescent="0.25">
      <c r="A266" s="1">
        <v>44927</v>
      </c>
      <c r="B266">
        <v>139.29045846156646</v>
      </c>
      <c r="C266">
        <v>3.3086269789243801</v>
      </c>
    </row>
    <row r="267" spans="1:3" x14ac:dyDescent="0.25">
      <c r="A267" s="1">
        <v>44958</v>
      </c>
      <c r="B267">
        <v>140.92858693482489</v>
      </c>
      <c r="C267">
        <v>4.7423760206952466</v>
      </c>
    </row>
    <row r="268" spans="1:3" x14ac:dyDescent="0.25">
      <c r="A268" s="1">
        <v>44986</v>
      </c>
      <c r="B268">
        <v>144.89052020167247</v>
      </c>
      <c r="C268">
        <v>3.9683324879307809</v>
      </c>
    </row>
    <row r="269" spans="1:3" x14ac:dyDescent="0.25">
      <c r="A269" s="1">
        <v>45017</v>
      </c>
      <c r="B269">
        <v>140.6969217864002</v>
      </c>
      <c r="C269">
        <v>3.4986199137381391</v>
      </c>
    </row>
    <row r="270" spans="1:3" x14ac:dyDescent="0.25">
      <c r="A270" s="1">
        <v>45047</v>
      </c>
      <c r="B270">
        <v>141.23412057102902</v>
      </c>
      <c r="C270">
        <v>3.8013172186965818</v>
      </c>
    </row>
    <row r="271" spans="1:3" x14ac:dyDescent="0.25">
      <c r="A271" s="1">
        <v>45078</v>
      </c>
      <c r="B271">
        <v>139.30205661177527</v>
      </c>
      <c r="C271">
        <v>5.0756476452042563</v>
      </c>
    </row>
    <row r="272" spans="1:3" x14ac:dyDescent="0.25">
      <c r="A272" s="1">
        <v>45108</v>
      </c>
      <c r="B272">
        <v>142.40518615426788</v>
      </c>
      <c r="C272">
        <v>5.0063151274849957</v>
      </c>
    </row>
    <row r="273" spans="1:3" x14ac:dyDescent="0.25">
      <c r="A273" s="1">
        <v>45139</v>
      </c>
      <c r="B273">
        <v>141.10966205142444</v>
      </c>
      <c r="C273">
        <v>3.6244187342341543</v>
      </c>
    </row>
    <row r="274" spans="1:3" x14ac:dyDescent="0.25">
      <c r="A274" s="1">
        <v>45170</v>
      </c>
      <c r="B274">
        <v>138.56599468189549</v>
      </c>
      <c r="C274">
        <v>3.4320708958049124</v>
      </c>
    </row>
    <row r="275" spans="1:3" x14ac:dyDescent="0.25">
      <c r="A275" s="1">
        <v>45200</v>
      </c>
      <c r="B275">
        <v>137.57702746638478</v>
      </c>
      <c r="C275">
        <v>1.1836206777515486</v>
      </c>
    </row>
    <row r="276" spans="1:3" x14ac:dyDescent="0.25">
      <c r="A276" s="1">
        <v>45231</v>
      </c>
      <c r="B276">
        <v>144.2905633683074</v>
      </c>
      <c r="C276">
        <v>2.3738622648001808</v>
      </c>
    </row>
    <row r="277" spans="1:3" x14ac:dyDescent="0.25">
      <c r="A277" s="1">
        <v>45261</v>
      </c>
      <c r="B277">
        <v>149.6918453496759</v>
      </c>
      <c r="C277">
        <v>2.4679139424953007</v>
      </c>
    </row>
    <row r="278" spans="1:3" x14ac:dyDescent="0.25">
      <c r="A278" s="1">
        <v>45292</v>
      </c>
      <c r="B278">
        <v>145.56012591252204</v>
      </c>
      <c r="C278">
        <v>4.5011463959575764</v>
      </c>
    </row>
    <row r="279" spans="1:3" x14ac:dyDescent="0.25">
      <c r="A279" s="1">
        <v>45323</v>
      </c>
      <c r="B279">
        <v>145.35582024457725</v>
      </c>
      <c r="C279">
        <v>3.1414728594417909</v>
      </c>
    </row>
    <row r="280" spans="1:3" x14ac:dyDescent="0.25">
      <c r="A280" s="1">
        <v>45352</v>
      </c>
      <c r="B280">
        <v>148.45244486984021</v>
      </c>
      <c r="C280">
        <v>2.4583559112148379</v>
      </c>
    </row>
    <row r="281" spans="1:3" x14ac:dyDescent="0.25">
      <c r="A281" s="1">
        <v>45383</v>
      </c>
      <c r="B281">
        <v>146.05538487951762</v>
      </c>
      <c r="C281">
        <v>3.808514802656731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5" x14ac:dyDescent="0.25"/>
  <cols>
    <col min="1" max="1" width="7.140625" bestFit="1" customWidth="1"/>
    <col min="2" max="10" width="12" bestFit="1" customWidth="1"/>
    <col min="11" max="11" width="12.710937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5546875" bestFit="1" customWidth="1"/>
    <col min="25" max="25" width="8" customWidth="1"/>
    <col min="26" max="26" width="7.140625" bestFit="1" customWidth="1"/>
    <col min="27" max="27" width="8" bestFit="1" customWidth="1"/>
  </cols>
  <sheetData>
    <row r="1" spans="1:23" x14ac:dyDescent="0.25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</v>
      </c>
      <c r="W1" t="s">
        <v>124</v>
      </c>
    </row>
    <row r="2" spans="1:23" x14ac:dyDescent="0.2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2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2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2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2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2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2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2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2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2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2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2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2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2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2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2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2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2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2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2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2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2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2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421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6.85546875" bestFit="1" customWidth="1"/>
    <col min="4" max="4" width="7.140625" bestFit="1" customWidth="1"/>
    <col min="5" max="6" width="80.85546875" bestFit="1" customWidth="1"/>
  </cols>
  <sheetData>
    <row r="1" spans="1:4" x14ac:dyDescent="0.25">
      <c r="A1" t="s">
        <v>27</v>
      </c>
      <c r="B1" t="s">
        <v>129</v>
      </c>
      <c r="C1" t="s">
        <v>63</v>
      </c>
      <c r="D1" t="s">
        <v>61</v>
      </c>
    </row>
    <row r="2" spans="1:4" x14ac:dyDescent="0.25">
      <c r="A2" s="1">
        <v>39083</v>
      </c>
      <c r="B2">
        <v>7.5961499999999997</v>
      </c>
      <c r="C2">
        <v>2007</v>
      </c>
      <c r="D2">
        <v>1</v>
      </c>
    </row>
    <row r="3" spans="1:4" x14ac:dyDescent="0.25">
      <c r="A3" s="1">
        <v>39084</v>
      </c>
      <c r="B3">
        <v>7.6253399999999996</v>
      </c>
      <c r="C3">
        <v>2007</v>
      </c>
      <c r="D3">
        <v>1</v>
      </c>
    </row>
    <row r="4" spans="1:4" x14ac:dyDescent="0.25">
      <c r="A4" s="1">
        <v>39085</v>
      </c>
      <c r="B4">
        <v>7.63713</v>
      </c>
      <c r="C4">
        <v>2007</v>
      </c>
      <c r="D4">
        <v>1</v>
      </c>
    </row>
    <row r="5" spans="1:4" x14ac:dyDescent="0.25">
      <c r="A5" s="1">
        <v>39086</v>
      </c>
      <c r="B5">
        <v>7.6864600000000003</v>
      </c>
      <c r="C5">
        <v>2007</v>
      </c>
      <c r="D5">
        <v>1</v>
      </c>
    </row>
    <row r="6" spans="1:4" x14ac:dyDescent="0.25">
      <c r="A6" s="1">
        <v>39087</v>
      </c>
      <c r="B6">
        <v>7.6962599999999997</v>
      </c>
      <c r="C6">
        <v>2007</v>
      </c>
      <c r="D6">
        <v>1</v>
      </c>
    </row>
    <row r="7" spans="1:4" x14ac:dyDescent="0.25">
      <c r="A7" s="1">
        <v>39088</v>
      </c>
      <c r="B7">
        <v>7.6962599999999997</v>
      </c>
      <c r="C7">
        <v>2007</v>
      </c>
      <c r="D7">
        <v>1</v>
      </c>
    </row>
    <row r="8" spans="1:4" x14ac:dyDescent="0.25">
      <c r="A8" s="1">
        <v>39089</v>
      </c>
      <c r="B8">
        <v>7.6962599999999997</v>
      </c>
      <c r="C8">
        <v>2007</v>
      </c>
      <c r="D8">
        <v>1</v>
      </c>
    </row>
    <row r="9" spans="1:4" x14ac:dyDescent="0.25">
      <c r="A9" s="1">
        <v>39090</v>
      </c>
      <c r="B9">
        <v>7.6994800000000003</v>
      </c>
      <c r="C9">
        <v>2007</v>
      </c>
      <c r="D9">
        <v>1</v>
      </c>
    </row>
    <row r="10" spans="1:4" x14ac:dyDescent="0.25">
      <c r="A10" s="1">
        <v>39091</v>
      </c>
      <c r="B10">
        <v>7.7040600000000001</v>
      </c>
      <c r="C10">
        <v>2007</v>
      </c>
      <c r="D10">
        <v>1</v>
      </c>
    </row>
    <row r="11" spans="1:4" x14ac:dyDescent="0.25">
      <c r="A11" s="1">
        <v>39092</v>
      </c>
      <c r="B11">
        <v>7.7163199999999996</v>
      </c>
      <c r="C11">
        <v>2007</v>
      </c>
      <c r="D11">
        <v>1</v>
      </c>
    </row>
    <row r="12" spans="1:4" x14ac:dyDescent="0.25">
      <c r="A12" s="1">
        <v>39093</v>
      </c>
      <c r="B12">
        <v>7.7152200000000004</v>
      </c>
      <c r="C12">
        <v>2007</v>
      </c>
      <c r="D12">
        <v>1</v>
      </c>
    </row>
    <row r="13" spans="1:4" x14ac:dyDescent="0.25">
      <c r="A13" s="1">
        <v>39094</v>
      </c>
      <c r="B13">
        <v>7.6840200000000003</v>
      </c>
      <c r="C13">
        <v>2007</v>
      </c>
      <c r="D13">
        <v>1</v>
      </c>
    </row>
    <row r="14" spans="1:4" x14ac:dyDescent="0.25">
      <c r="A14" s="1">
        <v>39095</v>
      </c>
      <c r="B14">
        <v>7.6840200000000003</v>
      </c>
      <c r="C14">
        <v>2007</v>
      </c>
      <c r="D14">
        <v>1</v>
      </c>
    </row>
    <row r="15" spans="1:4" x14ac:dyDescent="0.25">
      <c r="A15" s="1">
        <v>39096</v>
      </c>
      <c r="B15">
        <v>7.6840200000000003</v>
      </c>
      <c r="C15">
        <v>2007</v>
      </c>
      <c r="D15">
        <v>1</v>
      </c>
    </row>
    <row r="16" spans="1:4" x14ac:dyDescent="0.25">
      <c r="A16" s="1">
        <v>39097</v>
      </c>
      <c r="B16">
        <v>7.6663199999999998</v>
      </c>
      <c r="C16">
        <v>2007</v>
      </c>
      <c r="D16">
        <v>1</v>
      </c>
    </row>
    <row r="17" spans="1:4" x14ac:dyDescent="0.25">
      <c r="A17" s="1">
        <v>39098</v>
      </c>
      <c r="B17">
        <v>7.6696299999999997</v>
      </c>
      <c r="C17">
        <v>2007</v>
      </c>
      <c r="D17">
        <v>1</v>
      </c>
    </row>
    <row r="18" spans="1:4" x14ac:dyDescent="0.25">
      <c r="A18" s="1">
        <v>39099</v>
      </c>
      <c r="B18">
        <v>7.6559600000000003</v>
      </c>
      <c r="C18">
        <v>2007</v>
      </c>
      <c r="D18">
        <v>1</v>
      </c>
    </row>
    <row r="19" spans="1:4" x14ac:dyDescent="0.25">
      <c r="A19" s="1">
        <v>39100</v>
      </c>
      <c r="B19">
        <v>7.65632</v>
      </c>
      <c r="C19">
        <v>2007</v>
      </c>
      <c r="D19">
        <v>1</v>
      </c>
    </row>
    <row r="20" spans="1:4" x14ac:dyDescent="0.25">
      <c r="A20" s="1">
        <v>39101</v>
      </c>
      <c r="B20">
        <v>7.6465100000000001</v>
      </c>
      <c r="C20">
        <v>2007</v>
      </c>
      <c r="D20">
        <v>1</v>
      </c>
    </row>
    <row r="21" spans="1:4" x14ac:dyDescent="0.25">
      <c r="A21" s="1">
        <v>39102</v>
      </c>
      <c r="B21">
        <v>7.6465100000000001</v>
      </c>
      <c r="C21">
        <v>2007</v>
      </c>
      <c r="D21">
        <v>1</v>
      </c>
    </row>
    <row r="22" spans="1:4" x14ac:dyDescent="0.25">
      <c r="A22" s="1">
        <v>39103</v>
      </c>
      <c r="B22">
        <v>7.6465100000000001</v>
      </c>
      <c r="C22">
        <v>2007</v>
      </c>
      <c r="D22">
        <v>1</v>
      </c>
    </row>
    <row r="23" spans="1:4" x14ac:dyDescent="0.25">
      <c r="A23" s="1">
        <v>39104</v>
      </c>
      <c r="B23">
        <v>7.6524099999999997</v>
      </c>
      <c r="C23">
        <v>2007</v>
      </c>
      <c r="D23">
        <v>1</v>
      </c>
    </row>
    <row r="24" spans="1:4" x14ac:dyDescent="0.25">
      <c r="A24" s="1">
        <v>39105</v>
      </c>
      <c r="B24">
        <v>7.6535299999999999</v>
      </c>
      <c r="C24">
        <v>2007</v>
      </c>
      <c r="D24">
        <v>1</v>
      </c>
    </row>
    <row r="25" spans="1:4" x14ac:dyDescent="0.25">
      <c r="A25" s="1">
        <v>39106</v>
      </c>
      <c r="B25">
        <v>7.6662699999999999</v>
      </c>
      <c r="C25">
        <v>2007</v>
      </c>
      <c r="D25">
        <v>1</v>
      </c>
    </row>
    <row r="26" spans="1:4" x14ac:dyDescent="0.25">
      <c r="A26" s="1">
        <v>39107</v>
      </c>
      <c r="B26">
        <v>7.6723100000000004</v>
      </c>
      <c r="C26">
        <v>2007</v>
      </c>
      <c r="D26">
        <v>1</v>
      </c>
    </row>
    <row r="27" spans="1:4" x14ac:dyDescent="0.25">
      <c r="A27" s="1">
        <v>39108</v>
      </c>
      <c r="B27">
        <v>7.6846500000000004</v>
      </c>
      <c r="C27">
        <v>2007</v>
      </c>
      <c r="D27">
        <v>1</v>
      </c>
    </row>
    <row r="28" spans="1:4" x14ac:dyDescent="0.25">
      <c r="A28" s="1">
        <v>39109</v>
      </c>
      <c r="B28">
        <v>7.6846500000000004</v>
      </c>
      <c r="C28">
        <v>2007</v>
      </c>
      <c r="D28">
        <v>1</v>
      </c>
    </row>
    <row r="29" spans="1:4" x14ac:dyDescent="0.25">
      <c r="A29" s="1">
        <v>39110</v>
      </c>
      <c r="B29">
        <v>7.6846500000000004</v>
      </c>
      <c r="C29">
        <v>2007</v>
      </c>
      <c r="D29">
        <v>1</v>
      </c>
    </row>
    <row r="30" spans="1:4" x14ac:dyDescent="0.25">
      <c r="A30" s="1">
        <v>39111</v>
      </c>
      <c r="B30">
        <v>7.6856400000000002</v>
      </c>
      <c r="C30">
        <v>2007</v>
      </c>
      <c r="D30">
        <v>1</v>
      </c>
    </row>
    <row r="31" spans="1:4" x14ac:dyDescent="0.25">
      <c r="A31" s="1">
        <v>39112</v>
      </c>
      <c r="B31">
        <v>7.6932499999999999</v>
      </c>
      <c r="C31">
        <v>2007</v>
      </c>
      <c r="D31">
        <v>1</v>
      </c>
    </row>
    <row r="32" spans="1:4" x14ac:dyDescent="0.25">
      <c r="A32" s="1">
        <v>39113</v>
      </c>
      <c r="B32">
        <v>7.7128800000000002</v>
      </c>
      <c r="C32">
        <v>2007</v>
      </c>
      <c r="D32">
        <v>1</v>
      </c>
    </row>
    <row r="33" spans="1:4" x14ac:dyDescent="0.25">
      <c r="A33" s="1">
        <v>39114</v>
      </c>
      <c r="B33">
        <v>7.7423700000000002</v>
      </c>
      <c r="C33">
        <v>2007</v>
      </c>
      <c r="D33">
        <v>2</v>
      </c>
    </row>
    <row r="34" spans="1:4" x14ac:dyDescent="0.25">
      <c r="A34" s="1">
        <v>39115</v>
      </c>
      <c r="B34">
        <v>7.7359499999999999</v>
      </c>
      <c r="C34">
        <v>2007</v>
      </c>
      <c r="D34">
        <v>2</v>
      </c>
    </row>
    <row r="35" spans="1:4" x14ac:dyDescent="0.25">
      <c r="A35" s="1">
        <v>39116</v>
      </c>
      <c r="B35">
        <v>7.7359499999999999</v>
      </c>
      <c r="C35">
        <v>2007</v>
      </c>
      <c r="D35">
        <v>2</v>
      </c>
    </row>
    <row r="36" spans="1:4" x14ac:dyDescent="0.25">
      <c r="A36" s="1">
        <v>39117</v>
      </c>
      <c r="B36">
        <v>7.7359499999999999</v>
      </c>
      <c r="C36">
        <v>2007</v>
      </c>
      <c r="D36">
        <v>2</v>
      </c>
    </row>
    <row r="37" spans="1:4" x14ac:dyDescent="0.25">
      <c r="A37" s="1">
        <v>39118</v>
      </c>
      <c r="B37">
        <v>7.7153499999999999</v>
      </c>
      <c r="C37">
        <v>2007</v>
      </c>
      <c r="D37">
        <v>2</v>
      </c>
    </row>
    <row r="38" spans="1:4" x14ac:dyDescent="0.25">
      <c r="A38" s="1">
        <v>39119</v>
      </c>
      <c r="B38">
        <v>7.7007899999999996</v>
      </c>
      <c r="C38">
        <v>2007</v>
      </c>
      <c r="D38">
        <v>2</v>
      </c>
    </row>
    <row r="39" spans="1:4" x14ac:dyDescent="0.25">
      <c r="A39" s="1">
        <v>39120</v>
      </c>
      <c r="B39">
        <v>7.67788</v>
      </c>
      <c r="C39">
        <v>2007</v>
      </c>
      <c r="D39">
        <v>2</v>
      </c>
    </row>
    <row r="40" spans="1:4" x14ac:dyDescent="0.25">
      <c r="A40" s="1">
        <v>39121</v>
      </c>
      <c r="B40">
        <v>7.6717000000000004</v>
      </c>
      <c r="C40">
        <v>2007</v>
      </c>
      <c r="D40">
        <v>2</v>
      </c>
    </row>
    <row r="41" spans="1:4" x14ac:dyDescent="0.25">
      <c r="A41" s="1">
        <v>39122</v>
      </c>
      <c r="B41">
        <v>7.6773699999999998</v>
      </c>
      <c r="C41">
        <v>2007</v>
      </c>
      <c r="D41">
        <v>2</v>
      </c>
    </row>
    <row r="42" spans="1:4" x14ac:dyDescent="0.25">
      <c r="A42" s="1">
        <v>39123</v>
      </c>
      <c r="B42">
        <v>7.6773699999999998</v>
      </c>
      <c r="C42">
        <v>2007</v>
      </c>
      <c r="D42">
        <v>2</v>
      </c>
    </row>
    <row r="43" spans="1:4" x14ac:dyDescent="0.25">
      <c r="A43" s="1">
        <v>39124</v>
      </c>
      <c r="B43">
        <v>7.6773699999999998</v>
      </c>
      <c r="C43">
        <v>2007</v>
      </c>
      <c r="D43">
        <v>2</v>
      </c>
    </row>
    <row r="44" spans="1:4" x14ac:dyDescent="0.25">
      <c r="A44" s="1">
        <v>39125</v>
      </c>
      <c r="B44">
        <v>7.6858199999999997</v>
      </c>
      <c r="C44">
        <v>2007</v>
      </c>
      <c r="D44">
        <v>2</v>
      </c>
    </row>
    <row r="45" spans="1:4" x14ac:dyDescent="0.25">
      <c r="A45" s="1">
        <v>39126</v>
      </c>
      <c r="B45">
        <v>7.6889900000000004</v>
      </c>
      <c r="C45">
        <v>2007</v>
      </c>
      <c r="D45">
        <v>2</v>
      </c>
    </row>
    <row r="46" spans="1:4" x14ac:dyDescent="0.25">
      <c r="A46" s="1">
        <v>39127</v>
      </c>
      <c r="B46">
        <v>7.6981299999999999</v>
      </c>
      <c r="C46">
        <v>2007</v>
      </c>
      <c r="D46">
        <v>2</v>
      </c>
    </row>
    <row r="47" spans="1:4" x14ac:dyDescent="0.25">
      <c r="A47" s="1">
        <v>39128</v>
      </c>
      <c r="B47">
        <v>7.7011000000000003</v>
      </c>
      <c r="C47">
        <v>2007</v>
      </c>
      <c r="D47">
        <v>2</v>
      </c>
    </row>
    <row r="48" spans="1:4" x14ac:dyDescent="0.25">
      <c r="A48" s="1">
        <v>39129</v>
      </c>
      <c r="B48">
        <v>7.6961500000000003</v>
      </c>
      <c r="C48">
        <v>2007</v>
      </c>
      <c r="D48">
        <v>2</v>
      </c>
    </row>
    <row r="49" spans="1:4" x14ac:dyDescent="0.25">
      <c r="A49" s="1">
        <v>39130</v>
      </c>
      <c r="B49">
        <v>7.6961500000000003</v>
      </c>
      <c r="C49">
        <v>2007</v>
      </c>
      <c r="D49">
        <v>2</v>
      </c>
    </row>
    <row r="50" spans="1:4" x14ac:dyDescent="0.25">
      <c r="A50" s="1">
        <v>39131</v>
      </c>
      <c r="B50">
        <v>7.6961500000000003</v>
      </c>
      <c r="C50">
        <v>2007</v>
      </c>
      <c r="D50">
        <v>2</v>
      </c>
    </row>
    <row r="51" spans="1:4" x14ac:dyDescent="0.25">
      <c r="A51" s="1">
        <v>39132</v>
      </c>
      <c r="B51">
        <v>7.6792299999999996</v>
      </c>
      <c r="C51">
        <v>2007</v>
      </c>
      <c r="D51">
        <v>2</v>
      </c>
    </row>
    <row r="52" spans="1:4" x14ac:dyDescent="0.25">
      <c r="A52" s="1">
        <v>39133</v>
      </c>
      <c r="B52">
        <v>7.6743100000000002</v>
      </c>
      <c r="C52">
        <v>2007</v>
      </c>
      <c r="D52">
        <v>2</v>
      </c>
    </row>
    <row r="53" spans="1:4" x14ac:dyDescent="0.25">
      <c r="A53" s="1">
        <v>39134</v>
      </c>
      <c r="B53">
        <v>7.6757600000000004</v>
      </c>
      <c r="C53">
        <v>2007</v>
      </c>
      <c r="D53">
        <v>2</v>
      </c>
    </row>
    <row r="54" spans="1:4" x14ac:dyDescent="0.25">
      <c r="A54" s="1">
        <v>39135</v>
      </c>
      <c r="B54">
        <v>7.6840400000000004</v>
      </c>
      <c r="C54">
        <v>2007</v>
      </c>
      <c r="D54">
        <v>2</v>
      </c>
    </row>
    <row r="55" spans="1:4" x14ac:dyDescent="0.25">
      <c r="A55" s="1">
        <v>39136</v>
      </c>
      <c r="B55">
        <v>7.6961599999999999</v>
      </c>
      <c r="C55">
        <v>2007</v>
      </c>
      <c r="D55">
        <v>2</v>
      </c>
    </row>
    <row r="56" spans="1:4" x14ac:dyDescent="0.25">
      <c r="A56" s="1">
        <v>39137</v>
      </c>
      <c r="B56">
        <v>7.6961599999999999</v>
      </c>
      <c r="C56">
        <v>2007</v>
      </c>
      <c r="D56">
        <v>2</v>
      </c>
    </row>
    <row r="57" spans="1:4" x14ac:dyDescent="0.25">
      <c r="A57" s="1">
        <v>39138</v>
      </c>
      <c r="B57">
        <v>7.6961599999999999</v>
      </c>
      <c r="C57">
        <v>2007</v>
      </c>
      <c r="D57">
        <v>2</v>
      </c>
    </row>
    <row r="58" spans="1:4" x14ac:dyDescent="0.25">
      <c r="A58" s="1">
        <v>39139</v>
      </c>
      <c r="B58">
        <v>7.7128100000000002</v>
      </c>
      <c r="C58">
        <v>2007</v>
      </c>
      <c r="D58">
        <v>2</v>
      </c>
    </row>
    <row r="59" spans="1:4" x14ac:dyDescent="0.25">
      <c r="A59" s="1">
        <v>39140</v>
      </c>
      <c r="B59">
        <v>7.71333</v>
      </c>
      <c r="C59">
        <v>2007</v>
      </c>
      <c r="D59">
        <v>2</v>
      </c>
    </row>
    <row r="60" spans="1:4" x14ac:dyDescent="0.25">
      <c r="A60" s="1">
        <v>39141</v>
      </c>
      <c r="B60">
        <v>7.7205399999999997</v>
      </c>
      <c r="C60">
        <v>2007</v>
      </c>
      <c r="D60">
        <v>2</v>
      </c>
    </row>
    <row r="61" spans="1:4" x14ac:dyDescent="0.25">
      <c r="A61" s="1">
        <v>39142</v>
      </c>
      <c r="B61">
        <v>7.7235800000000001</v>
      </c>
      <c r="C61">
        <v>2007</v>
      </c>
      <c r="D61">
        <v>3</v>
      </c>
    </row>
    <row r="62" spans="1:4" x14ac:dyDescent="0.25">
      <c r="A62" s="1">
        <v>39143</v>
      </c>
      <c r="B62">
        <v>7.7210400000000003</v>
      </c>
      <c r="C62">
        <v>2007</v>
      </c>
      <c r="D62">
        <v>3</v>
      </c>
    </row>
    <row r="63" spans="1:4" x14ac:dyDescent="0.25">
      <c r="A63" s="1">
        <v>39144</v>
      </c>
      <c r="B63">
        <v>7.7210400000000003</v>
      </c>
      <c r="C63">
        <v>2007</v>
      </c>
      <c r="D63">
        <v>3</v>
      </c>
    </row>
    <row r="64" spans="1:4" x14ac:dyDescent="0.25">
      <c r="A64" s="1">
        <v>39145</v>
      </c>
      <c r="B64">
        <v>7.7210400000000003</v>
      </c>
      <c r="C64">
        <v>2007</v>
      </c>
      <c r="D64">
        <v>3</v>
      </c>
    </row>
    <row r="65" spans="1:4" x14ac:dyDescent="0.25">
      <c r="A65" s="1">
        <v>39146</v>
      </c>
      <c r="B65">
        <v>7.7122900000000003</v>
      </c>
      <c r="C65">
        <v>2007</v>
      </c>
      <c r="D65">
        <v>3</v>
      </c>
    </row>
    <row r="66" spans="1:4" x14ac:dyDescent="0.25">
      <c r="A66" s="1">
        <v>39147</v>
      </c>
      <c r="B66">
        <v>7.7043600000000003</v>
      </c>
      <c r="C66">
        <v>2007</v>
      </c>
      <c r="D66">
        <v>3</v>
      </c>
    </row>
    <row r="67" spans="1:4" x14ac:dyDescent="0.25">
      <c r="A67" s="1">
        <v>39148</v>
      </c>
      <c r="B67">
        <v>7.6855599999999997</v>
      </c>
      <c r="C67">
        <v>2007</v>
      </c>
      <c r="D67">
        <v>3</v>
      </c>
    </row>
    <row r="68" spans="1:4" x14ac:dyDescent="0.25">
      <c r="A68" s="1">
        <v>39149</v>
      </c>
      <c r="B68">
        <v>7.6813599999999997</v>
      </c>
      <c r="C68">
        <v>2007</v>
      </c>
      <c r="D68">
        <v>3</v>
      </c>
    </row>
    <row r="69" spans="1:4" x14ac:dyDescent="0.25">
      <c r="A69" s="1">
        <v>39150</v>
      </c>
      <c r="B69">
        <v>7.68241</v>
      </c>
      <c r="C69">
        <v>2007</v>
      </c>
      <c r="D69">
        <v>3</v>
      </c>
    </row>
    <row r="70" spans="1:4" x14ac:dyDescent="0.25">
      <c r="A70" s="1">
        <v>39151</v>
      </c>
      <c r="B70">
        <v>7.68241</v>
      </c>
      <c r="C70">
        <v>2007</v>
      </c>
      <c r="D70">
        <v>3</v>
      </c>
    </row>
    <row r="71" spans="1:4" x14ac:dyDescent="0.25">
      <c r="A71" s="1">
        <v>39152</v>
      </c>
      <c r="B71">
        <v>7.68241</v>
      </c>
      <c r="C71">
        <v>2007</v>
      </c>
      <c r="D71">
        <v>3</v>
      </c>
    </row>
    <row r="72" spans="1:4" x14ac:dyDescent="0.25">
      <c r="A72" s="1">
        <v>39153</v>
      </c>
      <c r="B72">
        <v>7.6842800000000002</v>
      </c>
      <c r="C72">
        <v>2007</v>
      </c>
      <c r="D72">
        <v>3</v>
      </c>
    </row>
    <row r="73" spans="1:4" x14ac:dyDescent="0.25">
      <c r="A73" s="1">
        <v>39154</v>
      </c>
      <c r="B73">
        <v>7.68635</v>
      </c>
      <c r="C73">
        <v>2007</v>
      </c>
      <c r="D73">
        <v>3</v>
      </c>
    </row>
    <row r="74" spans="1:4" x14ac:dyDescent="0.25">
      <c r="A74" s="1">
        <v>39155</v>
      </c>
      <c r="B74">
        <v>7.68201</v>
      </c>
      <c r="C74">
        <v>2007</v>
      </c>
      <c r="D74">
        <v>3</v>
      </c>
    </row>
    <row r="75" spans="1:4" x14ac:dyDescent="0.25">
      <c r="A75" s="1">
        <v>39156</v>
      </c>
      <c r="B75">
        <v>7.6771700000000003</v>
      </c>
      <c r="C75">
        <v>2007</v>
      </c>
      <c r="D75">
        <v>3</v>
      </c>
    </row>
    <row r="76" spans="1:4" x14ac:dyDescent="0.25">
      <c r="A76" s="1">
        <v>39157</v>
      </c>
      <c r="B76">
        <v>7.6792499999999997</v>
      </c>
      <c r="C76">
        <v>2007</v>
      </c>
      <c r="D76">
        <v>3</v>
      </c>
    </row>
    <row r="77" spans="1:4" x14ac:dyDescent="0.25">
      <c r="A77" s="1">
        <v>39158</v>
      </c>
      <c r="B77">
        <v>7.6792499999999997</v>
      </c>
      <c r="C77">
        <v>2007</v>
      </c>
      <c r="D77">
        <v>3</v>
      </c>
    </row>
    <row r="78" spans="1:4" x14ac:dyDescent="0.25">
      <c r="A78" s="1">
        <v>39159</v>
      </c>
      <c r="B78">
        <v>7.6792499999999997</v>
      </c>
      <c r="C78">
        <v>2007</v>
      </c>
      <c r="D78">
        <v>3</v>
      </c>
    </row>
    <row r="79" spans="1:4" x14ac:dyDescent="0.25">
      <c r="A79" s="1">
        <v>39160</v>
      </c>
      <c r="B79">
        <v>7.6873800000000001</v>
      </c>
      <c r="C79">
        <v>2007</v>
      </c>
      <c r="D79">
        <v>3</v>
      </c>
    </row>
    <row r="80" spans="1:4" x14ac:dyDescent="0.25">
      <c r="A80" s="1">
        <v>39161</v>
      </c>
      <c r="B80">
        <v>7.6897399999999996</v>
      </c>
      <c r="C80">
        <v>2007</v>
      </c>
      <c r="D80">
        <v>3</v>
      </c>
    </row>
    <row r="81" spans="1:4" x14ac:dyDescent="0.25">
      <c r="A81" s="1">
        <v>39162</v>
      </c>
      <c r="B81">
        <v>7.6882900000000003</v>
      </c>
      <c r="C81">
        <v>2007</v>
      </c>
      <c r="D81">
        <v>3</v>
      </c>
    </row>
    <row r="82" spans="1:4" x14ac:dyDescent="0.25">
      <c r="A82" s="1">
        <v>39163</v>
      </c>
      <c r="B82">
        <v>7.6920700000000002</v>
      </c>
      <c r="C82">
        <v>2007</v>
      </c>
      <c r="D82">
        <v>3</v>
      </c>
    </row>
    <row r="83" spans="1:4" x14ac:dyDescent="0.25">
      <c r="A83" s="1">
        <v>39164</v>
      </c>
      <c r="B83">
        <v>7.6919300000000002</v>
      </c>
      <c r="C83">
        <v>2007</v>
      </c>
      <c r="D83">
        <v>3</v>
      </c>
    </row>
    <row r="84" spans="1:4" x14ac:dyDescent="0.25">
      <c r="A84" s="1">
        <v>39165</v>
      </c>
      <c r="B84">
        <v>7.6919300000000002</v>
      </c>
      <c r="C84">
        <v>2007</v>
      </c>
      <c r="D84">
        <v>3</v>
      </c>
    </row>
    <row r="85" spans="1:4" x14ac:dyDescent="0.25">
      <c r="A85" s="1">
        <v>39166</v>
      </c>
      <c r="B85">
        <v>7.6919300000000002</v>
      </c>
      <c r="C85">
        <v>2007</v>
      </c>
      <c r="D85">
        <v>3</v>
      </c>
    </row>
    <row r="86" spans="1:4" x14ac:dyDescent="0.25">
      <c r="A86" s="1">
        <v>39167</v>
      </c>
      <c r="B86">
        <v>7.69062</v>
      </c>
      <c r="C86">
        <v>2007</v>
      </c>
      <c r="D86">
        <v>3</v>
      </c>
    </row>
    <row r="87" spans="1:4" x14ac:dyDescent="0.25">
      <c r="A87" s="1">
        <v>39168</v>
      </c>
      <c r="B87">
        <v>7.6935799999999999</v>
      </c>
      <c r="C87">
        <v>2007</v>
      </c>
      <c r="D87">
        <v>3</v>
      </c>
    </row>
    <row r="88" spans="1:4" x14ac:dyDescent="0.25">
      <c r="A88" s="1">
        <v>39169</v>
      </c>
      <c r="B88">
        <v>7.6978799999999996</v>
      </c>
      <c r="C88">
        <v>2007</v>
      </c>
      <c r="D88">
        <v>3</v>
      </c>
    </row>
    <row r="89" spans="1:4" x14ac:dyDescent="0.25">
      <c r="A89" s="1">
        <v>39170</v>
      </c>
      <c r="B89">
        <v>7.6953399999999998</v>
      </c>
      <c r="C89">
        <v>2007</v>
      </c>
      <c r="D89">
        <v>3</v>
      </c>
    </row>
    <row r="90" spans="1:4" x14ac:dyDescent="0.25">
      <c r="A90" s="1">
        <v>39171</v>
      </c>
      <c r="B90">
        <v>7.6923500000000002</v>
      </c>
      <c r="C90">
        <v>2007</v>
      </c>
      <c r="D90">
        <v>3</v>
      </c>
    </row>
    <row r="91" spans="1:4" x14ac:dyDescent="0.25">
      <c r="A91" s="1">
        <v>39172</v>
      </c>
      <c r="B91">
        <v>7.6923500000000002</v>
      </c>
      <c r="C91">
        <v>2007</v>
      </c>
      <c r="D91">
        <v>3</v>
      </c>
    </row>
    <row r="92" spans="1:4" x14ac:dyDescent="0.25">
      <c r="A92" s="1">
        <v>39173</v>
      </c>
      <c r="B92">
        <v>7.6923500000000002</v>
      </c>
      <c r="C92">
        <v>2007</v>
      </c>
      <c r="D92">
        <v>4</v>
      </c>
    </row>
    <row r="93" spans="1:4" x14ac:dyDescent="0.25">
      <c r="A93" s="1">
        <v>39174</v>
      </c>
      <c r="B93">
        <v>7.6935200000000004</v>
      </c>
      <c r="C93">
        <v>2007</v>
      </c>
      <c r="D93">
        <v>4</v>
      </c>
    </row>
    <row r="94" spans="1:4" x14ac:dyDescent="0.25">
      <c r="A94" s="1">
        <v>39175</v>
      </c>
      <c r="B94">
        <v>7.6873399999999998</v>
      </c>
      <c r="C94">
        <v>2007</v>
      </c>
      <c r="D94">
        <v>4</v>
      </c>
    </row>
    <row r="95" spans="1:4" x14ac:dyDescent="0.25">
      <c r="A95" s="1">
        <v>39176</v>
      </c>
      <c r="B95">
        <v>7.6781100000000002</v>
      </c>
      <c r="C95">
        <v>2007</v>
      </c>
      <c r="D95">
        <v>4</v>
      </c>
    </row>
    <row r="96" spans="1:4" x14ac:dyDescent="0.25">
      <c r="A96" s="1">
        <v>39177</v>
      </c>
      <c r="B96">
        <v>7.6781100000000002</v>
      </c>
      <c r="C96">
        <v>2007</v>
      </c>
      <c r="D96">
        <v>4</v>
      </c>
    </row>
    <row r="97" spans="1:4" x14ac:dyDescent="0.25">
      <c r="A97" s="1">
        <v>39178</v>
      </c>
      <c r="B97">
        <v>7.6781100000000002</v>
      </c>
      <c r="C97">
        <v>2007</v>
      </c>
      <c r="D97">
        <v>4</v>
      </c>
    </row>
    <row r="98" spans="1:4" x14ac:dyDescent="0.25">
      <c r="A98" s="1">
        <v>39179</v>
      </c>
      <c r="B98">
        <v>7.6781100000000002</v>
      </c>
      <c r="C98">
        <v>2007</v>
      </c>
      <c r="D98">
        <v>4</v>
      </c>
    </row>
    <row r="99" spans="1:4" x14ac:dyDescent="0.25">
      <c r="A99" s="1">
        <v>39180</v>
      </c>
      <c r="B99">
        <v>7.6781100000000002</v>
      </c>
      <c r="C99">
        <v>2007</v>
      </c>
      <c r="D99">
        <v>4</v>
      </c>
    </row>
    <row r="100" spans="1:4" x14ac:dyDescent="0.2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2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2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2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2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2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2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2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2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2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2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2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2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2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2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2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2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2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2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2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2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2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2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25">
      <c r="A123" s="1">
        <v>39204</v>
      </c>
      <c r="B123">
        <v>7.65951</v>
      </c>
      <c r="C123">
        <v>2007</v>
      </c>
      <c r="D123">
        <v>5</v>
      </c>
    </row>
    <row r="124" spans="1:4" x14ac:dyDescent="0.2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25">
      <c r="A125" s="1">
        <v>39206</v>
      </c>
      <c r="B125">
        <v>7.64621</v>
      </c>
      <c r="C125">
        <v>2007</v>
      </c>
      <c r="D125">
        <v>5</v>
      </c>
    </row>
    <row r="126" spans="1:4" x14ac:dyDescent="0.25">
      <c r="A126" s="1">
        <v>39207</v>
      </c>
      <c r="B126">
        <v>7.64621</v>
      </c>
      <c r="C126">
        <v>2007</v>
      </c>
      <c r="D126">
        <v>5</v>
      </c>
    </row>
    <row r="127" spans="1:4" x14ac:dyDescent="0.25">
      <c r="A127" s="1">
        <v>39208</v>
      </c>
      <c r="B127">
        <v>7.64621</v>
      </c>
      <c r="C127">
        <v>2007</v>
      </c>
      <c r="D127">
        <v>5</v>
      </c>
    </row>
    <row r="128" spans="1:4" x14ac:dyDescent="0.2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2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25">
      <c r="A130" s="1">
        <v>39211</v>
      </c>
      <c r="B130">
        <v>7.63436</v>
      </c>
      <c r="C130">
        <v>2007</v>
      </c>
      <c r="D130">
        <v>5</v>
      </c>
    </row>
    <row r="131" spans="1:4" x14ac:dyDescent="0.2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2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2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2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2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2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2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2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2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2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2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2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2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2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2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2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2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2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2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25">
      <c r="A150" s="1">
        <v>39231</v>
      </c>
      <c r="B150">
        <v>7.64011</v>
      </c>
      <c r="C150">
        <v>2007</v>
      </c>
      <c r="D150">
        <v>5</v>
      </c>
    </row>
    <row r="151" spans="1:4" x14ac:dyDescent="0.2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2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2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2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2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2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2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2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2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2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2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2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2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2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2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2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2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2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2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2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2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2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2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2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2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2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2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25">
      <c r="A178" s="1">
        <v>39259</v>
      </c>
      <c r="B178">
        <v>7.71183</v>
      </c>
      <c r="C178">
        <v>2007</v>
      </c>
      <c r="D178">
        <v>6</v>
      </c>
    </row>
    <row r="179" spans="1:4" x14ac:dyDescent="0.2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2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2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2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2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2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2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2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2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2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2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2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2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2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25">
      <c r="A193" s="1">
        <v>39274</v>
      </c>
      <c r="B193">
        <v>7.67441</v>
      </c>
      <c r="C193">
        <v>2007</v>
      </c>
      <c r="D193">
        <v>7</v>
      </c>
    </row>
    <row r="194" spans="1:4" x14ac:dyDescent="0.2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2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2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2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25">
      <c r="A198" s="1">
        <v>39279</v>
      </c>
      <c r="B198">
        <v>7.67502</v>
      </c>
      <c r="C198">
        <v>2007</v>
      </c>
      <c r="D198">
        <v>7</v>
      </c>
    </row>
    <row r="199" spans="1:4" x14ac:dyDescent="0.2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2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2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2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2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2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2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2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2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25">
      <c r="A208" s="1">
        <v>39289</v>
      </c>
      <c r="B208">
        <v>7.68161</v>
      </c>
      <c r="C208">
        <v>2007</v>
      </c>
      <c r="D208">
        <v>7</v>
      </c>
    </row>
    <row r="209" spans="1:4" x14ac:dyDescent="0.2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2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2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2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25">
      <c r="A213" s="1">
        <v>39294</v>
      </c>
      <c r="B213">
        <v>7.68506</v>
      </c>
      <c r="C213">
        <v>2007</v>
      </c>
      <c r="D213">
        <v>7</v>
      </c>
    </row>
    <row r="214" spans="1:4" x14ac:dyDescent="0.25">
      <c r="A214" s="1">
        <v>39295</v>
      </c>
      <c r="B214">
        <v>7.67788</v>
      </c>
      <c r="C214">
        <v>2007</v>
      </c>
      <c r="D214">
        <v>8</v>
      </c>
    </row>
    <row r="215" spans="1:4" x14ac:dyDescent="0.2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2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2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2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2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2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2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2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2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2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2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2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2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2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2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2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2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2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2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2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2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25">
      <c r="A236" s="1">
        <v>39317</v>
      </c>
      <c r="B236">
        <v>7.66601</v>
      </c>
      <c r="C236">
        <v>2007</v>
      </c>
      <c r="D236">
        <v>8</v>
      </c>
    </row>
    <row r="237" spans="1:4" x14ac:dyDescent="0.2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2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2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2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2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2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2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2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2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2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2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2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2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2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2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2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2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2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2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2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2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2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2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2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2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2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2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2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2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2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2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2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2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2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2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2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2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2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2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2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2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2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2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2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2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2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2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2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2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2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2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2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2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2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2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2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2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2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2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2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2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2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2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2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2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2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25">
      <c r="A303" s="1">
        <v>39384</v>
      </c>
      <c r="B303">
        <v>7.70878</v>
      </c>
      <c r="C303">
        <v>2007</v>
      </c>
      <c r="D303">
        <v>10</v>
      </c>
    </row>
    <row r="304" spans="1:4" x14ac:dyDescent="0.2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2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2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2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2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2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2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2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2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2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2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2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2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2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2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2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2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2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2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2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2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2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2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2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2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2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2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2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2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2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2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2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2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2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2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2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2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25">
      <c r="A341" s="1">
        <v>39422</v>
      </c>
      <c r="B341">
        <v>7.65402</v>
      </c>
      <c r="C341">
        <v>2007</v>
      </c>
      <c r="D341">
        <v>12</v>
      </c>
    </row>
    <row r="342" spans="1:4" x14ac:dyDescent="0.25">
      <c r="A342" s="1">
        <v>39423</v>
      </c>
      <c r="B342">
        <v>7.63734</v>
      </c>
      <c r="C342">
        <v>2007</v>
      </c>
      <c r="D342">
        <v>12</v>
      </c>
    </row>
    <row r="343" spans="1:4" x14ac:dyDescent="0.25">
      <c r="A343" s="1">
        <v>39424</v>
      </c>
      <c r="B343">
        <v>7.63734</v>
      </c>
      <c r="C343">
        <v>2007</v>
      </c>
      <c r="D343">
        <v>12</v>
      </c>
    </row>
    <row r="344" spans="1:4" x14ac:dyDescent="0.25">
      <c r="A344" s="1">
        <v>39425</v>
      </c>
      <c r="B344">
        <v>7.63734</v>
      </c>
      <c r="C344">
        <v>2007</v>
      </c>
      <c r="D344">
        <v>12</v>
      </c>
    </row>
    <row r="345" spans="1:4" x14ac:dyDescent="0.2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2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2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2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2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2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2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2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2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2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2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2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2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2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2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2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2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25">
      <c r="A362" s="1">
        <v>39443</v>
      </c>
      <c r="B362">
        <v>7.62134</v>
      </c>
      <c r="C362">
        <v>2007</v>
      </c>
      <c r="D362">
        <v>12</v>
      </c>
    </row>
    <row r="363" spans="1:4" x14ac:dyDescent="0.2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2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2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2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2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2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2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2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2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2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2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2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2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2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2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2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2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2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2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2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2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25">
      <c r="A384" s="1">
        <v>39465</v>
      </c>
      <c r="B384">
        <v>7.70709</v>
      </c>
      <c r="C384">
        <v>2008</v>
      </c>
      <c r="D384">
        <v>1</v>
      </c>
    </row>
    <row r="385" spans="1:4" x14ac:dyDescent="0.25">
      <c r="A385" s="1">
        <v>39466</v>
      </c>
      <c r="B385">
        <v>7.70709</v>
      </c>
      <c r="C385">
        <v>2008</v>
      </c>
      <c r="D385">
        <v>1</v>
      </c>
    </row>
    <row r="386" spans="1:4" x14ac:dyDescent="0.25">
      <c r="A386" s="1">
        <v>39467</v>
      </c>
      <c r="B386">
        <v>7.70709</v>
      </c>
      <c r="C386">
        <v>2008</v>
      </c>
      <c r="D386">
        <v>1</v>
      </c>
    </row>
    <row r="387" spans="1:4" x14ac:dyDescent="0.2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2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25">
      <c r="A389" s="1">
        <v>39470</v>
      </c>
      <c r="B389">
        <v>7.7054</v>
      </c>
      <c r="C389">
        <v>2008</v>
      </c>
      <c r="D389">
        <v>1</v>
      </c>
    </row>
    <row r="390" spans="1:4" x14ac:dyDescent="0.2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2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2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2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2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2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2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2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2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2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2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2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2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2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2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2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2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2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2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2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25">
      <c r="A410" s="1">
        <v>39491</v>
      </c>
      <c r="B410">
        <v>7.74186</v>
      </c>
      <c r="C410">
        <v>2008</v>
      </c>
      <c r="D410">
        <v>2</v>
      </c>
    </row>
    <row r="411" spans="1:4" x14ac:dyDescent="0.2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2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2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2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2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2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25">
      <c r="A417" s="1">
        <v>39498</v>
      </c>
      <c r="B417">
        <v>7.7054</v>
      </c>
      <c r="C417">
        <v>2008</v>
      </c>
      <c r="D417">
        <v>2</v>
      </c>
    </row>
    <row r="418" spans="1:4" x14ac:dyDescent="0.2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2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2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2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25">
      <c r="A422" s="1">
        <v>39503</v>
      </c>
      <c r="B422">
        <v>7.70594</v>
      </c>
      <c r="C422">
        <v>2008</v>
      </c>
      <c r="D422">
        <v>2</v>
      </c>
    </row>
    <row r="423" spans="1:4" x14ac:dyDescent="0.2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2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2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2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2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2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2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2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25">
      <c r="A431" s="1">
        <v>39512</v>
      </c>
      <c r="B431">
        <v>7.67462</v>
      </c>
      <c r="C431">
        <v>2008</v>
      </c>
      <c r="D431">
        <v>3</v>
      </c>
    </row>
    <row r="432" spans="1:4" x14ac:dyDescent="0.2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2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2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2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2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2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2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2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2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2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2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2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2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2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2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2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2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2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25">
      <c r="A450" s="1">
        <v>39531</v>
      </c>
      <c r="B450">
        <v>7.60379</v>
      </c>
      <c r="C450">
        <v>2008</v>
      </c>
      <c r="D450">
        <v>3</v>
      </c>
    </row>
    <row r="451" spans="1:4" x14ac:dyDescent="0.2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25">
      <c r="A452" s="1">
        <v>39533</v>
      </c>
      <c r="B452">
        <v>7.60738</v>
      </c>
      <c r="C452">
        <v>2008</v>
      </c>
      <c r="D452">
        <v>3</v>
      </c>
    </row>
    <row r="453" spans="1:4" x14ac:dyDescent="0.2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25">
      <c r="A454" s="1">
        <v>39535</v>
      </c>
      <c r="B454">
        <v>7.62561</v>
      </c>
      <c r="C454">
        <v>2008</v>
      </c>
      <c r="D454">
        <v>3</v>
      </c>
    </row>
    <row r="455" spans="1:4" x14ac:dyDescent="0.25">
      <c r="A455" s="1">
        <v>39536</v>
      </c>
      <c r="B455">
        <v>7.62561</v>
      </c>
      <c r="C455">
        <v>2008</v>
      </c>
      <c r="D455">
        <v>3</v>
      </c>
    </row>
    <row r="456" spans="1:4" x14ac:dyDescent="0.25">
      <c r="A456" s="1">
        <v>39537</v>
      </c>
      <c r="B456">
        <v>7.62561</v>
      </c>
      <c r="C456">
        <v>2008</v>
      </c>
      <c r="D456">
        <v>3</v>
      </c>
    </row>
    <row r="457" spans="1:4" x14ac:dyDescent="0.2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2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2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2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2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2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2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2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2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2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2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2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2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2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25">
      <c r="A471" s="1">
        <v>39552</v>
      </c>
      <c r="B471">
        <v>7.57179</v>
      </c>
      <c r="C471">
        <v>2008</v>
      </c>
      <c r="D471">
        <v>4</v>
      </c>
    </row>
    <row r="472" spans="1:4" x14ac:dyDescent="0.2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2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2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2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2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2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2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2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2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2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2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2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2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2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2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25">
      <c r="A487" s="1">
        <v>39568</v>
      </c>
      <c r="B487">
        <v>7.48597</v>
      </c>
      <c r="C487">
        <v>2008</v>
      </c>
      <c r="D487">
        <v>4</v>
      </c>
    </row>
    <row r="488" spans="1:4" x14ac:dyDescent="0.25">
      <c r="A488" s="1">
        <v>39569</v>
      </c>
      <c r="B488">
        <v>7.48597</v>
      </c>
      <c r="C488">
        <v>2008</v>
      </c>
      <c r="D488">
        <v>5</v>
      </c>
    </row>
    <row r="489" spans="1:4" x14ac:dyDescent="0.25">
      <c r="A489" s="1">
        <v>39570</v>
      </c>
      <c r="B489">
        <v>7.48184</v>
      </c>
      <c r="C489">
        <v>2008</v>
      </c>
      <c r="D489">
        <v>5</v>
      </c>
    </row>
    <row r="490" spans="1:4" x14ac:dyDescent="0.25">
      <c r="A490" s="1">
        <v>39571</v>
      </c>
      <c r="B490">
        <v>7.48184</v>
      </c>
      <c r="C490">
        <v>2008</v>
      </c>
      <c r="D490">
        <v>5</v>
      </c>
    </row>
    <row r="491" spans="1:4" x14ac:dyDescent="0.25">
      <c r="A491" s="1">
        <v>39572</v>
      </c>
      <c r="B491">
        <v>7.48184</v>
      </c>
      <c r="C491">
        <v>2008</v>
      </c>
      <c r="D491">
        <v>5</v>
      </c>
    </row>
    <row r="492" spans="1:4" x14ac:dyDescent="0.2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2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2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2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2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2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2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2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2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25">
      <c r="A501" s="1">
        <v>39582</v>
      </c>
      <c r="B501">
        <v>7.44217</v>
      </c>
      <c r="C501">
        <v>2008</v>
      </c>
      <c r="D501">
        <v>5</v>
      </c>
    </row>
    <row r="502" spans="1:4" x14ac:dyDescent="0.2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2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2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2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2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2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2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2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2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2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2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2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2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2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2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2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2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2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25">
      <c r="A520" s="1">
        <v>39601</v>
      </c>
      <c r="B520">
        <v>7.44008</v>
      </c>
      <c r="C520">
        <v>2008</v>
      </c>
      <c r="D520">
        <v>6</v>
      </c>
    </row>
    <row r="521" spans="1:4" x14ac:dyDescent="0.2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2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2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2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2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2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2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2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2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2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2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2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2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2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2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2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2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2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2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2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2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2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2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2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2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2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2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2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2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2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2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2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2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2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2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2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2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2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2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2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2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25">
      <c r="A562" s="1">
        <v>39643</v>
      </c>
      <c r="B562">
        <v>7.42753</v>
      </c>
      <c r="C562">
        <v>2008</v>
      </c>
      <c r="D562">
        <v>7</v>
      </c>
    </row>
    <row r="563" spans="1:4" x14ac:dyDescent="0.2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2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2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2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2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2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2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25">
      <c r="A570" s="1">
        <v>39651</v>
      </c>
      <c r="B570">
        <v>7.4314</v>
      </c>
      <c r="C570">
        <v>2008</v>
      </c>
      <c r="D570">
        <v>7</v>
      </c>
    </row>
    <row r="571" spans="1:4" x14ac:dyDescent="0.25">
      <c r="A571" s="1">
        <v>39652</v>
      </c>
      <c r="B571">
        <v>7.44252</v>
      </c>
      <c r="C571">
        <v>2008</v>
      </c>
      <c r="D571">
        <v>7</v>
      </c>
    </row>
    <row r="572" spans="1:4" x14ac:dyDescent="0.2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2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2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2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2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2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2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2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2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2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2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2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25">
      <c r="A584" s="1">
        <v>39665</v>
      </c>
      <c r="B584">
        <v>7.40632</v>
      </c>
      <c r="C584">
        <v>2008</v>
      </c>
      <c r="D584">
        <v>8</v>
      </c>
    </row>
    <row r="585" spans="1:4" x14ac:dyDescent="0.2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2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2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2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2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2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2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2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2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2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2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2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2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2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2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2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2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2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2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2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25">
      <c r="A605" s="1">
        <v>39686</v>
      </c>
      <c r="B605">
        <v>7.42354</v>
      </c>
      <c r="C605">
        <v>2008</v>
      </c>
      <c r="D605">
        <v>8</v>
      </c>
    </row>
    <row r="606" spans="1:4" x14ac:dyDescent="0.2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2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2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2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2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2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2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2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2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2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2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2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2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25">
      <c r="A619" s="1">
        <v>39700</v>
      </c>
      <c r="B619">
        <v>7.50936</v>
      </c>
      <c r="C619">
        <v>2008</v>
      </c>
      <c r="D619">
        <v>9</v>
      </c>
    </row>
    <row r="620" spans="1:4" x14ac:dyDescent="0.2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2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2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2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2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2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2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2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2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2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2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2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2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2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2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2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2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2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2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2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2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2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2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2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2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2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2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2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2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2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2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2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2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2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2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2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2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2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2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2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2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2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2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2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25">
      <c r="A664" s="1">
        <v>39745</v>
      </c>
      <c r="B664">
        <v>7.50115</v>
      </c>
      <c r="C664">
        <v>2008</v>
      </c>
      <c r="D664">
        <v>10</v>
      </c>
    </row>
    <row r="665" spans="1:4" x14ac:dyDescent="0.25">
      <c r="A665" s="1">
        <v>39746</v>
      </c>
      <c r="B665">
        <v>7.50115</v>
      </c>
      <c r="C665">
        <v>2008</v>
      </c>
      <c r="D665">
        <v>10</v>
      </c>
    </row>
    <row r="666" spans="1:4" x14ac:dyDescent="0.25">
      <c r="A666" s="1">
        <v>39747</v>
      </c>
      <c r="B666">
        <v>7.50115</v>
      </c>
      <c r="C666">
        <v>2008</v>
      </c>
      <c r="D666">
        <v>10</v>
      </c>
    </row>
    <row r="667" spans="1:4" x14ac:dyDescent="0.2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25">
      <c r="A668" s="1">
        <v>39749</v>
      </c>
      <c r="B668">
        <v>7.5347</v>
      </c>
      <c r="C668">
        <v>2008</v>
      </c>
      <c r="D668">
        <v>10</v>
      </c>
    </row>
    <row r="669" spans="1:4" x14ac:dyDescent="0.2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2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2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2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2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2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2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2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2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2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2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2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25">
      <c r="A681" s="1">
        <v>39762</v>
      </c>
      <c r="B681">
        <v>7.53789</v>
      </c>
      <c r="C681">
        <v>2008</v>
      </c>
      <c r="D681">
        <v>11</v>
      </c>
    </row>
    <row r="682" spans="1:4" x14ac:dyDescent="0.2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2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2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2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2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2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2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2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2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2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2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2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2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2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2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2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2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25">
      <c r="A699" s="1">
        <v>39780</v>
      </c>
      <c r="B699">
        <v>7.69008</v>
      </c>
      <c r="C699">
        <v>2008</v>
      </c>
      <c r="D699">
        <v>11</v>
      </c>
    </row>
    <row r="700" spans="1:4" x14ac:dyDescent="0.25">
      <c r="A700" s="1">
        <v>39781</v>
      </c>
      <c r="B700">
        <v>7.69008</v>
      </c>
      <c r="C700">
        <v>2008</v>
      </c>
      <c r="D700">
        <v>11</v>
      </c>
    </row>
    <row r="701" spans="1:4" x14ac:dyDescent="0.25">
      <c r="A701" s="1">
        <v>39782</v>
      </c>
      <c r="B701">
        <v>7.69008</v>
      </c>
      <c r="C701">
        <v>2008</v>
      </c>
      <c r="D701">
        <v>11</v>
      </c>
    </row>
    <row r="702" spans="1:4" x14ac:dyDescent="0.2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25">
      <c r="A703" s="1">
        <v>39784</v>
      </c>
      <c r="B703">
        <v>7.65707</v>
      </c>
      <c r="C703">
        <v>2008</v>
      </c>
      <c r="D703">
        <v>12</v>
      </c>
    </row>
    <row r="704" spans="1:4" x14ac:dyDescent="0.2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25">
      <c r="A705" s="1">
        <v>39786</v>
      </c>
      <c r="B705">
        <v>7.65787</v>
      </c>
      <c r="C705">
        <v>2008</v>
      </c>
      <c r="D705">
        <v>12</v>
      </c>
    </row>
    <row r="706" spans="1:4" x14ac:dyDescent="0.2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2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2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2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2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2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2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2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2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2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2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25">
      <c r="A717" s="1">
        <v>39798</v>
      </c>
      <c r="B717">
        <v>7.67326</v>
      </c>
      <c r="C717">
        <v>2008</v>
      </c>
      <c r="D717">
        <v>12</v>
      </c>
    </row>
    <row r="718" spans="1:4" x14ac:dyDescent="0.2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2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2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2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2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2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25">
      <c r="A724" s="1">
        <v>39805</v>
      </c>
      <c r="B724">
        <v>7.72682</v>
      </c>
      <c r="C724">
        <v>2008</v>
      </c>
      <c r="D724">
        <v>12</v>
      </c>
    </row>
    <row r="725" spans="1:4" x14ac:dyDescent="0.2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2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2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2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2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25">
      <c r="A730" s="1">
        <v>39811</v>
      </c>
      <c r="B730">
        <v>7.78383</v>
      </c>
      <c r="C730">
        <v>2008</v>
      </c>
      <c r="D730">
        <v>12</v>
      </c>
    </row>
    <row r="731" spans="1:4" x14ac:dyDescent="0.2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2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2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2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2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2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2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2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2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25">
      <c r="A740" s="1">
        <v>39821</v>
      </c>
      <c r="B740">
        <v>7.87486</v>
      </c>
      <c r="C740">
        <v>2009</v>
      </c>
      <c r="D740">
        <v>1</v>
      </c>
    </row>
    <row r="741" spans="1:4" x14ac:dyDescent="0.2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2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2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2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25">
      <c r="A745" s="1">
        <v>39826</v>
      </c>
      <c r="B745">
        <v>7.87737</v>
      </c>
      <c r="C745">
        <v>2009</v>
      </c>
      <c r="D745">
        <v>1</v>
      </c>
    </row>
    <row r="746" spans="1:4" x14ac:dyDescent="0.2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2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2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2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2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25">
      <c r="A751" s="1">
        <v>39832</v>
      </c>
      <c r="B751">
        <v>7.7725</v>
      </c>
      <c r="C751">
        <v>2009</v>
      </c>
      <c r="D751">
        <v>1</v>
      </c>
    </row>
    <row r="752" spans="1:4" x14ac:dyDescent="0.25">
      <c r="A752" s="1">
        <v>39833</v>
      </c>
      <c r="B752">
        <v>7.77684</v>
      </c>
      <c r="C752">
        <v>2009</v>
      </c>
      <c r="D752">
        <v>1</v>
      </c>
    </row>
    <row r="753" spans="1:4" x14ac:dyDescent="0.2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2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2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2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2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2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2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2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2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25">
      <c r="A762" s="1">
        <v>39843</v>
      </c>
      <c r="B762">
        <v>7.95085</v>
      </c>
      <c r="C762">
        <v>2009</v>
      </c>
      <c r="D762">
        <v>1</v>
      </c>
    </row>
    <row r="763" spans="1:4" x14ac:dyDescent="0.25">
      <c r="A763" s="1">
        <v>39844</v>
      </c>
      <c r="B763">
        <v>7.95085</v>
      </c>
      <c r="C763">
        <v>2009</v>
      </c>
      <c r="D763">
        <v>1</v>
      </c>
    </row>
    <row r="764" spans="1:4" x14ac:dyDescent="0.25">
      <c r="A764" s="1">
        <v>39845</v>
      </c>
      <c r="B764">
        <v>7.95085</v>
      </c>
      <c r="C764">
        <v>2009</v>
      </c>
      <c r="D764">
        <v>2</v>
      </c>
    </row>
    <row r="765" spans="1:4" x14ac:dyDescent="0.2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25">
      <c r="A766" s="1">
        <v>39847</v>
      </c>
      <c r="B766">
        <v>7.92178</v>
      </c>
      <c r="C766">
        <v>2009</v>
      </c>
      <c r="D766">
        <v>2</v>
      </c>
    </row>
    <row r="767" spans="1:4" x14ac:dyDescent="0.2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2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2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2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2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2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25">
      <c r="A773" s="1">
        <v>39854</v>
      </c>
      <c r="B773">
        <v>7.91594</v>
      </c>
      <c r="C773">
        <v>2009</v>
      </c>
      <c r="D773">
        <v>2</v>
      </c>
    </row>
    <row r="774" spans="1:4" x14ac:dyDescent="0.2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2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2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2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2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2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2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2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2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2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2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2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25">
      <c r="A786" s="1">
        <v>39867</v>
      </c>
      <c r="B786">
        <v>7.96936</v>
      </c>
      <c r="C786">
        <v>2009</v>
      </c>
      <c r="D786">
        <v>2</v>
      </c>
    </row>
    <row r="787" spans="1:4" x14ac:dyDescent="0.2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2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2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2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2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2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25">
      <c r="A793" s="1">
        <v>39874</v>
      </c>
      <c r="B793">
        <v>8.00291</v>
      </c>
      <c r="C793">
        <v>2009</v>
      </c>
      <c r="D793">
        <v>3</v>
      </c>
    </row>
    <row r="794" spans="1:4" x14ac:dyDescent="0.25">
      <c r="A794" s="1">
        <v>39875</v>
      </c>
      <c r="B794">
        <v>8.00596</v>
      </c>
      <c r="C794">
        <v>2009</v>
      </c>
      <c r="D794">
        <v>3</v>
      </c>
    </row>
    <row r="795" spans="1:4" x14ac:dyDescent="0.2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2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2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2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2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2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2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2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2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2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2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2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2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2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2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2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2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2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2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2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2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2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2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2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2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2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2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2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2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2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2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2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2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2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2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2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2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2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2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2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2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2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2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25">
      <c r="A838" s="1">
        <v>39919</v>
      </c>
      <c r="B838">
        <v>8.10121</v>
      </c>
      <c r="C838">
        <v>2009</v>
      </c>
      <c r="D838">
        <v>4</v>
      </c>
    </row>
    <row r="839" spans="1:4" x14ac:dyDescent="0.2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2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2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2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2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2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2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2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2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2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25">
      <c r="A849" s="1">
        <v>39930</v>
      </c>
      <c r="B849">
        <v>8.10351</v>
      </c>
      <c r="C849">
        <v>2009</v>
      </c>
      <c r="D849">
        <v>4</v>
      </c>
    </row>
    <row r="850" spans="1:4" x14ac:dyDescent="0.2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2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2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2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2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2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2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2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2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2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2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2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2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25">
      <c r="A863" s="1">
        <v>39944</v>
      </c>
      <c r="B863">
        <v>8.08371</v>
      </c>
      <c r="C863">
        <v>2009</v>
      </c>
      <c r="D863">
        <v>5</v>
      </c>
    </row>
    <row r="864" spans="1:4" x14ac:dyDescent="0.2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2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2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2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2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2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2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2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2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2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2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2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2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2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25">
      <c r="A878" s="1">
        <v>39959</v>
      </c>
      <c r="B878">
        <v>8.10853</v>
      </c>
      <c r="C878">
        <v>2009</v>
      </c>
      <c r="D878">
        <v>5</v>
      </c>
    </row>
    <row r="879" spans="1:4" x14ac:dyDescent="0.2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2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2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2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2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2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2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2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2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2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2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2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2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2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2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2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2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2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2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2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2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2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2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2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2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2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2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2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2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2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2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2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2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2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2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2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2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2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2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2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2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2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2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2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2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2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2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2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2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2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2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2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2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2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2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2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2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2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2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2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2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2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2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2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2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2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2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2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2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25">
      <c r="A948" s="1">
        <v>40029</v>
      </c>
      <c r="B948">
        <v>8.2401</v>
      </c>
      <c r="C948">
        <v>2009</v>
      </c>
      <c r="D948">
        <v>8</v>
      </c>
    </row>
    <row r="949" spans="1:4" x14ac:dyDescent="0.2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2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2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2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2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2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2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2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2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2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2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2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2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2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2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2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2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2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2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2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2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2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25">
      <c r="A971" s="1">
        <v>40052</v>
      </c>
      <c r="B971">
        <v>8.26877</v>
      </c>
      <c r="C971">
        <v>2009</v>
      </c>
      <c r="D971">
        <v>8</v>
      </c>
    </row>
    <row r="972" spans="1:4" x14ac:dyDescent="0.2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2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2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2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2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2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2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25">
      <c r="A979" s="1">
        <v>40060</v>
      </c>
      <c r="B979">
        <v>8.2904</v>
      </c>
      <c r="C979">
        <v>2009</v>
      </c>
      <c r="D979">
        <v>9</v>
      </c>
    </row>
    <row r="980" spans="1:4" x14ac:dyDescent="0.25">
      <c r="A980" s="1">
        <v>40061</v>
      </c>
      <c r="B980">
        <v>8.2904</v>
      </c>
      <c r="C980">
        <v>2009</v>
      </c>
      <c r="D980">
        <v>9</v>
      </c>
    </row>
    <row r="981" spans="1:4" x14ac:dyDescent="0.25">
      <c r="A981" s="1">
        <v>40062</v>
      </c>
      <c r="B981">
        <v>8.2904</v>
      </c>
      <c r="C981">
        <v>2009</v>
      </c>
      <c r="D981">
        <v>9</v>
      </c>
    </row>
    <row r="982" spans="1:4" x14ac:dyDescent="0.2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2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2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2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2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2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2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2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2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2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2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2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2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2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2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2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2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2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2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2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2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2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2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2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2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2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2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2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2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2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2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25">
      <c r="A1013" s="1">
        <v>40094</v>
      </c>
      <c r="B1013">
        <v>8.35487</v>
      </c>
      <c r="C1013">
        <v>2009</v>
      </c>
      <c r="D1013">
        <v>10</v>
      </c>
    </row>
    <row r="1014" spans="1:4" x14ac:dyDescent="0.2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2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2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2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2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2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2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2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2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2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2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2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2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2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2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2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2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2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2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2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2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2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2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2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2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2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2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2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2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2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2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2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2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2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2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2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2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2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2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2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2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2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2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2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2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2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2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2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2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2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2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2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2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2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2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2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25">
      <c r="A1070" s="1">
        <v>40151</v>
      </c>
      <c r="B1070">
        <v>8.29711</v>
      </c>
      <c r="C1070">
        <v>2009</v>
      </c>
      <c r="D1070">
        <v>12</v>
      </c>
    </row>
    <row r="1071" spans="1:4" x14ac:dyDescent="0.25">
      <c r="A1071" s="1">
        <v>40152</v>
      </c>
      <c r="B1071">
        <v>8.29711</v>
      </c>
      <c r="C1071">
        <v>2009</v>
      </c>
      <c r="D1071">
        <v>12</v>
      </c>
    </row>
    <row r="1072" spans="1:4" x14ac:dyDescent="0.25">
      <c r="A1072" s="1">
        <v>40153</v>
      </c>
      <c r="B1072">
        <v>8.29711</v>
      </c>
      <c r="C1072">
        <v>2009</v>
      </c>
      <c r="D1072">
        <v>12</v>
      </c>
    </row>
    <row r="1073" spans="1:4" x14ac:dyDescent="0.2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2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25">
      <c r="A1075" s="1">
        <v>40156</v>
      </c>
      <c r="B1075">
        <v>8.31968</v>
      </c>
      <c r="C1075">
        <v>2009</v>
      </c>
      <c r="D1075">
        <v>12</v>
      </c>
    </row>
    <row r="1076" spans="1:4" x14ac:dyDescent="0.2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2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2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2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2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2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2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2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2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2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2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2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2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2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2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2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2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2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2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2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2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2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2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2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2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2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2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2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2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2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2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2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2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2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2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2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2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2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2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2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2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2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2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2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2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2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2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2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2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2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2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2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2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2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25">
      <c r="A1130" s="1">
        <v>40211</v>
      </c>
      <c r="B1130">
        <v>8.30565</v>
      </c>
      <c r="C1130">
        <v>2010</v>
      </c>
      <c r="D1130">
        <v>2</v>
      </c>
    </row>
    <row r="1131" spans="1:4" x14ac:dyDescent="0.2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2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2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2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2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2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2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2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2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2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2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2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2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2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2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2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2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2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2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2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25">
      <c r="A1151" s="1">
        <v>40232</v>
      </c>
      <c r="B1151">
        <v>7.95282</v>
      </c>
      <c r="C1151">
        <v>2010</v>
      </c>
      <c r="D1151">
        <v>2</v>
      </c>
    </row>
    <row r="1152" spans="1:4" x14ac:dyDescent="0.2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2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2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2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2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25">
      <c r="A1157" s="1">
        <v>40238</v>
      </c>
      <c r="B1157">
        <v>8.15212</v>
      </c>
      <c r="C1157">
        <v>2010</v>
      </c>
      <c r="D1157">
        <v>3</v>
      </c>
    </row>
    <row r="1158" spans="1:4" x14ac:dyDescent="0.2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2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2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2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2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2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2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2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2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2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2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2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2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2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2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2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2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2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2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2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2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2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2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2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2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2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2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2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2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2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2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2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2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2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2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25">
      <c r="A1193" s="1">
        <v>40274</v>
      </c>
      <c r="B1193">
        <v>7.97926</v>
      </c>
      <c r="C1193">
        <v>2010</v>
      </c>
      <c r="D1193">
        <v>4</v>
      </c>
    </row>
    <row r="1194" spans="1:4" x14ac:dyDescent="0.2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2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2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2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2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2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2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2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2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2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2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2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2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2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2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25">
      <c r="A1209" s="1">
        <v>40290</v>
      </c>
      <c r="B1209">
        <v>7.99573</v>
      </c>
      <c r="C1209">
        <v>2010</v>
      </c>
      <c r="D1209">
        <v>4</v>
      </c>
    </row>
    <row r="1210" spans="1:4" x14ac:dyDescent="0.2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2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2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2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2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2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2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2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2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2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2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2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2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2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2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2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2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2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2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2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2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2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2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2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2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2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2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2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2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2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2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2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25">
      <c r="A1242" s="1">
        <v>40323</v>
      </c>
      <c r="B1242">
        <v>7.99831</v>
      </c>
      <c r="C1242">
        <v>2010</v>
      </c>
      <c r="D1242">
        <v>5</v>
      </c>
    </row>
    <row r="1243" spans="1:4" x14ac:dyDescent="0.2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2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25">
      <c r="A1245" s="1">
        <v>40326</v>
      </c>
      <c r="B1245">
        <v>8.00474</v>
      </c>
      <c r="C1245">
        <v>2010</v>
      </c>
      <c r="D1245">
        <v>5</v>
      </c>
    </row>
    <row r="1246" spans="1:4" x14ac:dyDescent="0.25">
      <c r="A1246" s="1">
        <v>40327</v>
      </c>
      <c r="B1246">
        <v>8.00474</v>
      </c>
      <c r="C1246">
        <v>2010</v>
      </c>
      <c r="D1246">
        <v>5</v>
      </c>
    </row>
    <row r="1247" spans="1:4" x14ac:dyDescent="0.25">
      <c r="A1247" s="1">
        <v>40328</v>
      </c>
      <c r="B1247">
        <v>8.00474</v>
      </c>
      <c r="C1247">
        <v>2010</v>
      </c>
      <c r="D1247">
        <v>5</v>
      </c>
    </row>
    <row r="1248" spans="1:4" x14ac:dyDescent="0.2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2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2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2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2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2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2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2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2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2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25">
      <c r="A1258" s="1">
        <v>40339</v>
      </c>
      <c r="B1258">
        <v>8.01694</v>
      </c>
      <c r="C1258">
        <v>2010</v>
      </c>
      <c r="D1258">
        <v>6</v>
      </c>
    </row>
    <row r="1259" spans="1:4" x14ac:dyDescent="0.2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2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2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2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2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2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2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2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2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2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2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2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2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2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2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2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2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2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2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2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2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2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2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2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2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2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2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2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2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2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2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2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2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2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2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2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2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2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2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2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2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2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2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2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2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2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25">
      <c r="A1305" s="1">
        <v>40386</v>
      </c>
      <c r="B1305">
        <v>8.02881</v>
      </c>
      <c r="C1305">
        <v>2010</v>
      </c>
      <c r="D1305">
        <v>7</v>
      </c>
    </row>
    <row r="1306" spans="1:4" x14ac:dyDescent="0.2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2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2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2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2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2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2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2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2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2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2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2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25">
      <c r="A1318" s="1">
        <v>40399</v>
      </c>
      <c r="B1318">
        <v>7.99918</v>
      </c>
      <c r="C1318">
        <v>2010</v>
      </c>
      <c r="D1318">
        <v>8</v>
      </c>
    </row>
    <row r="1319" spans="1:4" x14ac:dyDescent="0.2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2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2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2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2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2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2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25">
      <c r="A1326" s="1">
        <v>40407</v>
      </c>
      <c r="B1326">
        <v>7.99383</v>
      </c>
      <c r="C1326">
        <v>2010</v>
      </c>
      <c r="D1326">
        <v>8</v>
      </c>
    </row>
    <row r="1327" spans="1:4" x14ac:dyDescent="0.2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2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2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2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2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2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2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2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2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2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2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2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2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2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2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2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2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2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2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2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2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2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2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2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2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2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2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2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2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2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2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2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2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2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2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2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2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2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2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2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2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2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2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2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2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2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2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2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2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2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2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2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2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2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2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2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2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2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2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2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2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2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2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2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2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2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2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2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2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2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2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2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2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2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2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2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2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2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2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2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2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2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2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2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2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2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2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2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2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2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2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2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2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25">
      <c r="A1420" s="1">
        <v>40501</v>
      </c>
      <c r="B1420">
        <v>8.02454</v>
      </c>
      <c r="C1420">
        <v>2010</v>
      </c>
      <c r="D1420">
        <v>11</v>
      </c>
    </row>
    <row r="1421" spans="1:4" x14ac:dyDescent="0.25">
      <c r="A1421" s="1">
        <v>40502</v>
      </c>
      <c r="B1421">
        <v>8.02454</v>
      </c>
      <c r="C1421">
        <v>2010</v>
      </c>
      <c r="D1421">
        <v>11</v>
      </c>
    </row>
    <row r="1422" spans="1:4" x14ac:dyDescent="0.25">
      <c r="A1422" s="1">
        <v>40503</v>
      </c>
      <c r="B1422">
        <v>8.02454</v>
      </c>
      <c r="C1422">
        <v>2010</v>
      </c>
      <c r="D1422">
        <v>11</v>
      </c>
    </row>
    <row r="1423" spans="1:4" x14ac:dyDescent="0.2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2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2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2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2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2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2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2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2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2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2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2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2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2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2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2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25">
      <c r="A1439" s="1">
        <v>40520</v>
      </c>
      <c r="B1439">
        <v>7.98536</v>
      </c>
      <c r="C1439">
        <v>2010</v>
      </c>
      <c r="D1439">
        <v>12</v>
      </c>
    </row>
    <row r="1440" spans="1:4" x14ac:dyDescent="0.2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2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2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2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2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2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2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2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2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2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2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2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2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2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2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2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2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2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2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2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2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2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2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2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2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2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2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2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2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2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2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2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2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2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2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25">
      <c r="A1475" s="1">
        <v>40556</v>
      </c>
      <c r="B1475">
        <v>7.97811</v>
      </c>
      <c r="C1475">
        <v>2011</v>
      </c>
      <c r="D1475">
        <v>1</v>
      </c>
    </row>
    <row r="1476" spans="1:4" x14ac:dyDescent="0.2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2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2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2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2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2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2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2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2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2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2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2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2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2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2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2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2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2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2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25">
      <c r="A1495" s="1">
        <v>40576</v>
      </c>
      <c r="B1495">
        <v>7.8487</v>
      </c>
      <c r="C1495">
        <v>2011</v>
      </c>
      <c r="D1495">
        <v>2</v>
      </c>
    </row>
    <row r="1496" spans="1:4" x14ac:dyDescent="0.2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2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2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2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2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2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2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2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2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2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2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2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2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2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2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2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2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2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2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2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2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2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2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2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2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2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2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2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2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2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2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2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2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2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2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25">
      <c r="A1531" s="1">
        <v>40612</v>
      </c>
      <c r="B1531">
        <v>7.71455</v>
      </c>
      <c r="C1531">
        <v>2011</v>
      </c>
      <c r="D1531">
        <v>3</v>
      </c>
    </row>
    <row r="1532" spans="1:4" x14ac:dyDescent="0.2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2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2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2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2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2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2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2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2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2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2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2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2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2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2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2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2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2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2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2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2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25">
      <c r="A1553" s="1">
        <v>40634</v>
      </c>
      <c r="B1553">
        <v>7.66045</v>
      </c>
      <c r="C1553">
        <v>2011</v>
      </c>
      <c r="D1553">
        <v>4</v>
      </c>
    </row>
    <row r="1554" spans="1:4" x14ac:dyDescent="0.25">
      <c r="A1554" s="1">
        <v>40635</v>
      </c>
      <c r="B1554">
        <v>7.66045</v>
      </c>
      <c r="C1554">
        <v>2011</v>
      </c>
      <c r="D1554">
        <v>4</v>
      </c>
    </row>
    <row r="1555" spans="1:4" x14ac:dyDescent="0.25">
      <c r="A1555" s="1">
        <v>40636</v>
      </c>
      <c r="B1555">
        <v>7.66045</v>
      </c>
      <c r="C1555">
        <v>2011</v>
      </c>
      <c r="D1555">
        <v>4</v>
      </c>
    </row>
    <row r="1556" spans="1:4" x14ac:dyDescent="0.2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2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2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2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2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2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2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2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2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2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2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2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2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2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2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25">
      <c r="A1571" s="1">
        <v>40652</v>
      </c>
      <c r="B1571">
        <v>7.59748</v>
      </c>
      <c r="C1571">
        <v>2011</v>
      </c>
      <c r="D1571">
        <v>4</v>
      </c>
    </row>
    <row r="1572" spans="1:4" x14ac:dyDescent="0.2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2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2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2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2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2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25">
      <c r="A1578" s="1">
        <v>40659</v>
      </c>
      <c r="B1578">
        <v>7.59842</v>
      </c>
      <c r="C1578">
        <v>2011</v>
      </c>
      <c r="D1578">
        <v>4</v>
      </c>
    </row>
    <row r="1579" spans="1:4" x14ac:dyDescent="0.2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2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2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2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2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2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2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2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2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2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2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2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2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2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2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2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2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2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2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25">
      <c r="A1598" s="1">
        <v>40679</v>
      </c>
      <c r="B1598">
        <v>7.5907</v>
      </c>
      <c r="C1598">
        <v>2011</v>
      </c>
      <c r="D1598">
        <v>5</v>
      </c>
    </row>
    <row r="1599" spans="1:4" x14ac:dyDescent="0.2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2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2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2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2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2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2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2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2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2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2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2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2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2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2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2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2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2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2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2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2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2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2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2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2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2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2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2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2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2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25">
      <c r="A1629" s="1">
        <v>40710</v>
      </c>
      <c r="B1629">
        <v>7.7519</v>
      </c>
      <c r="C1629">
        <v>2011</v>
      </c>
      <c r="D1629">
        <v>6</v>
      </c>
    </row>
    <row r="1630" spans="1:4" x14ac:dyDescent="0.2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2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2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2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2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2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2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2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2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2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2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2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25">
      <c r="A1642" s="1">
        <v>40723</v>
      </c>
      <c r="B1642">
        <v>7.76579</v>
      </c>
      <c r="C1642">
        <v>2011</v>
      </c>
      <c r="D1642">
        <v>6</v>
      </c>
    </row>
    <row r="1643" spans="1:4" x14ac:dyDescent="0.2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2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2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2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2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2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2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2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2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2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2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2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2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2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25">
      <c r="A1657" s="1">
        <v>40738</v>
      </c>
      <c r="B1657">
        <v>7.73245</v>
      </c>
      <c r="C1657">
        <v>2011</v>
      </c>
      <c r="D1657">
        <v>7</v>
      </c>
    </row>
    <row r="1658" spans="1:4" x14ac:dyDescent="0.25">
      <c r="A1658" s="1">
        <v>40739</v>
      </c>
      <c r="B1658">
        <v>7.73489</v>
      </c>
      <c r="C1658">
        <v>2011</v>
      </c>
      <c r="D1658">
        <v>7</v>
      </c>
    </row>
    <row r="1659" spans="1:4" x14ac:dyDescent="0.25">
      <c r="A1659" s="1">
        <v>40740</v>
      </c>
      <c r="B1659">
        <v>7.73489</v>
      </c>
      <c r="C1659">
        <v>2011</v>
      </c>
      <c r="D1659">
        <v>7</v>
      </c>
    </row>
    <row r="1660" spans="1:4" x14ac:dyDescent="0.25">
      <c r="A1660" s="1">
        <v>40741</v>
      </c>
      <c r="B1660">
        <v>7.73489</v>
      </c>
      <c r="C1660">
        <v>2011</v>
      </c>
      <c r="D1660">
        <v>7</v>
      </c>
    </row>
    <row r="1661" spans="1:4" x14ac:dyDescent="0.2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2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25">
      <c r="A1663" s="1">
        <v>40744</v>
      </c>
      <c r="B1663">
        <v>7.74282</v>
      </c>
      <c r="C1663">
        <v>2011</v>
      </c>
      <c r="D1663">
        <v>7</v>
      </c>
    </row>
    <row r="1664" spans="1:4" x14ac:dyDescent="0.25">
      <c r="A1664" s="1">
        <v>40745</v>
      </c>
      <c r="B1664">
        <v>7.77834</v>
      </c>
      <c r="C1664">
        <v>2011</v>
      </c>
      <c r="D1664">
        <v>7</v>
      </c>
    </row>
    <row r="1665" spans="1:4" x14ac:dyDescent="0.2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2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2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2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2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2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2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2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2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2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2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2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2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25">
      <c r="A1678" s="1">
        <v>40759</v>
      </c>
      <c r="B1678">
        <v>7.79941</v>
      </c>
      <c r="C1678">
        <v>2011</v>
      </c>
      <c r="D1678">
        <v>8</v>
      </c>
    </row>
    <row r="1679" spans="1:4" x14ac:dyDescent="0.25">
      <c r="A1679" s="1">
        <v>40760</v>
      </c>
      <c r="B1679">
        <v>7.81271</v>
      </c>
      <c r="C1679">
        <v>2011</v>
      </c>
      <c r="D1679">
        <v>8</v>
      </c>
    </row>
    <row r="1680" spans="1:4" x14ac:dyDescent="0.25">
      <c r="A1680" s="1">
        <v>40761</v>
      </c>
      <c r="B1680">
        <v>7.81271</v>
      </c>
      <c r="C1680">
        <v>2011</v>
      </c>
      <c r="D1680">
        <v>8</v>
      </c>
    </row>
    <row r="1681" spans="1:4" x14ac:dyDescent="0.25">
      <c r="A1681" s="1">
        <v>40762</v>
      </c>
      <c r="B1681">
        <v>7.81271</v>
      </c>
      <c r="C1681">
        <v>2011</v>
      </c>
      <c r="D1681">
        <v>8</v>
      </c>
    </row>
    <row r="1682" spans="1:4" x14ac:dyDescent="0.2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2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2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2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2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2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2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2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2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2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2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2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2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2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2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2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2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2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2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2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2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25">
      <c r="A1703" s="1">
        <v>40784</v>
      </c>
      <c r="B1703">
        <v>7.8544</v>
      </c>
      <c r="C1703">
        <v>2011</v>
      </c>
      <c r="D1703">
        <v>8</v>
      </c>
    </row>
    <row r="1704" spans="1:4" x14ac:dyDescent="0.2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2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2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25">
      <c r="A1707" s="1">
        <v>40788</v>
      </c>
      <c r="B1707">
        <v>7.85</v>
      </c>
      <c r="C1707">
        <v>2011</v>
      </c>
      <c r="D1707">
        <v>9</v>
      </c>
    </row>
    <row r="1708" spans="1:4" x14ac:dyDescent="0.25">
      <c r="A1708" s="1">
        <v>40789</v>
      </c>
      <c r="B1708">
        <v>7.85</v>
      </c>
      <c r="C1708">
        <v>2011</v>
      </c>
      <c r="D1708">
        <v>9</v>
      </c>
    </row>
    <row r="1709" spans="1:4" x14ac:dyDescent="0.25">
      <c r="A1709" s="1">
        <v>40790</v>
      </c>
      <c r="B1709">
        <v>7.85</v>
      </c>
      <c r="C1709">
        <v>2011</v>
      </c>
      <c r="D1709">
        <v>9</v>
      </c>
    </row>
    <row r="1710" spans="1:4" x14ac:dyDescent="0.2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2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25">
      <c r="A1712" s="1">
        <v>40793</v>
      </c>
      <c r="B1712">
        <v>7.86571</v>
      </c>
      <c r="C1712">
        <v>2011</v>
      </c>
      <c r="D1712">
        <v>9</v>
      </c>
    </row>
    <row r="1713" spans="1:4" x14ac:dyDescent="0.2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2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2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2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2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2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2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2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2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2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2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2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2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2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2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2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2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2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2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2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2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2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2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2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2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2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2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2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2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2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2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2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2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2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2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2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2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2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2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2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2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2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2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2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2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2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2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2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25">
      <c r="A1761" s="1">
        <v>40842</v>
      </c>
      <c r="B1761">
        <v>7.8403</v>
      </c>
      <c r="C1761">
        <v>2011</v>
      </c>
      <c r="D1761">
        <v>10</v>
      </c>
    </row>
    <row r="1762" spans="1:4" x14ac:dyDescent="0.2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2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2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2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2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2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2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2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2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2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2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2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2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2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2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2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2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2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2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2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2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2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2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2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2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2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2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2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2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2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2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2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2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2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2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2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2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2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2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2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2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2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2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25">
      <c r="A1805" s="1">
        <v>40886</v>
      </c>
      <c r="B1805">
        <v>7.7782</v>
      </c>
      <c r="C1805">
        <v>2011</v>
      </c>
      <c r="D1805">
        <v>12</v>
      </c>
    </row>
    <row r="1806" spans="1:4" x14ac:dyDescent="0.25">
      <c r="A1806" s="1">
        <v>40887</v>
      </c>
      <c r="B1806">
        <v>7.7782</v>
      </c>
      <c r="C1806">
        <v>2011</v>
      </c>
      <c r="D1806">
        <v>12</v>
      </c>
    </row>
    <row r="1807" spans="1:4" x14ac:dyDescent="0.25">
      <c r="A1807" s="1">
        <v>40888</v>
      </c>
      <c r="B1807">
        <v>7.7782</v>
      </c>
      <c r="C1807">
        <v>2011</v>
      </c>
      <c r="D1807">
        <v>12</v>
      </c>
    </row>
    <row r="1808" spans="1:4" x14ac:dyDescent="0.2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2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25">
      <c r="A1810" s="1">
        <v>40891</v>
      </c>
      <c r="B1810">
        <v>7.78667</v>
      </c>
      <c r="C1810">
        <v>2011</v>
      </c>
      <c r="D1810">
        <v>12</v>
      </c>
    </row>
    <row r="1811" spans="1:4" x14ac:dyDescent="0.2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2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2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2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2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2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2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2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2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2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2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2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2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2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2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2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2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2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2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2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2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2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2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2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2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25">
      <c r="A1836" s="1">
        <v>40917</v>
      </c>
      <c r="B1836">
        <v>7.85276</v>
      </c>
      <c r="C1836">
        <v>2012</v>
      </c>
      <c r="D1836">
        <v>1</v>
      </c>
    </row>
    <row r="1837" spans="1:4" x14ac:dyDescent="0.2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2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2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25">
      <c r="A1840" s="1">
        <v>40921</v>
      </c>
      <c r="B1840">
        <v>7.81996</v>
      </c>
      <c r="C1840">
        <v>2012</v>
      </c>
      <c r="D1840">
        <v>1</v>
      </c>
    </row>
    <row r="1841" spans="1:4" x14ac:dyDescent="0.25">
      <c r="A1841" s="1">
        <v>40922</v>
      </c>
      <c r="B1841">
        <v>7.81996</v>
      </c>
      <c r="C1841">
        <v>2012</v>
      </c>
      <c r="D1841">
        <v>1</v>
      </c>
    </row>
    <row r="1842" spans="1:4" x14ac:dyDescent="0.25">
      <c r="A1842" s="1">
        <v>40923</v>
      </c>
      <c r="B1842">
        <v>7.81996</v>
      </c>
      <c r="C1842">
        <v>2012</v>
      </c>
      <c r="D1842">
        <v>1</v>
      </c>
    </row>
    <row r="1843" spans="1:4" x14ac:dyDescent="0.2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2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2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2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2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2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2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2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2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2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2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25">
      <c r="A1854" s="1">
        <v>40935</v>
      </c>
      <c r="B1854">
        <v>7.81257</v>
      </c>
      <c r="C1854">
        <v>2012</v>
      </c>
      <c r="D1854">
        <v>1</v>
      </c>
    </row>
    <row r="1855" spans="1:4" x14ac:dyDescent="0.25">
      <c r="A1855" s="1">
        <v>40936</v>
      </c>
      <c r="B1855">
        <v>7.81257</v>
      </c>
      <c r="C1855">
        <v>2012</v>
      </c>
      <c r="D1855">
        <v>1</v>
      </c>
    </row>
    <row r="1856" spans="1:4" x14ac:dyDescent="0.25">
      <c r="A1856" s="1">
        <v>40937</v>
      </c>
      <c r="B1856">
        <v>7.81257</v>
      </c>
      <c r="C1856">
        <v>2012</v>
      </c>
      <c r="D1856">
        <v>1</v>
      </c>
    </row>
    <row r="1857" spans="1:4" x14ac:dyDescent="0.25">
      <c r="A1857" s="1">
        <v>40938</v>
      </c>
      <c r="B1857">
        <v>7.806</v>
      </c>
      <c r="C1857">
        <v>2012</v>
      </c>
      <c r="D1857">
        <v>1</v>
      </c>
    </row>
    <row r="1858" spans="1:4" x14ac:dyDescent="0.2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2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2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25">
      <c r="A1861" s="1">
        <v>40942</v>
      </c>
      <c r="B1861">
        <v>7.77013</v>
      </c>
      <c r="C1861">
        <v>2012</v>
      </c>
      <c r="D1861">
        <v>2</v>
      </c>
    </row>
    <row r="1862" spans="1:4" x14ac:dyDescent="0.25">
      <c r="A1862" s="1">
        <v>40943</v>
      </c>
      <c r="B1862">
        <v>7.77013</v>
      </c>
      <c r="C1862">
        <v>2012</v>
      </c>
      <c r="D1862">
        <v>2</v>
      </c>
    </row>
    <row r="1863" spans="1:4" x14ac:dyDescent="0.25">
      <c r="A1863" s="1">
        <v>40944</v>
      </c>
      <c r="B1863">
        <v>7.77013</v>
      </c>
      <c r="C1863">
        <v>2012</v>
      </c>
      <c r="D1863">
        <v>2</v>
      </c>
    </row>
    <row r="1864" spans="1:4" x14ac:dyDescent="0.2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2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2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2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2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2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2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2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25">
      <c r="A1872" s="1">
        <v>40953</v>
      </c>
      <c r="B1872">
        <v>7.76173</v>
      </c>
      <c r="C1872">
        <v>2012</v>
      </c>
      <c r="D1872">
        <v>2</v>
      </c>
    </row>
    <row r="1873" spans="1:4" x14ac:dyDescent="0.2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25">
      <c r="A1874" s="1">
        <v>40955</v>
      </c>
      <c r="B1874">
        <v>7.76274</v>
      </c>
      <c r="C1874">
        <v>2012</v>
      </c>
      <c r="D1874">
        <v>2</v>
      </c>
    </row>
    <row r="1875" spans="1:4" x14ac:dyDescent="0.2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2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2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2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2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2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2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2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2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2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2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2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2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2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2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2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2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2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2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2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2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2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2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2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2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2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2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25">
      <c r="A1902" s="1">
        <v>40983</v>
      </c>
      <c r="B1902">
        <v>7.69313</v>
      </c>
      <c r="C1902">
        <v>2012</v>
      </c>
      <c r="D1902">
        <v>3</v>
      </c>
    </row>
    <row r="1903" spans="1:4" x14ac:dyDescent="0.2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2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2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2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2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2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2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2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2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2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2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2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2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2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2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2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2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2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25">
      <c r="A1921" s="1">
        <v>41002</v>
      </c>
      <c r="B1921">
        <v>7.67821</v>
      </c>
      <c r="C1921">
        <v>2012</v>
      </c>
      <c r="D1921">
        <v>4</v>
      </c>
    </row>
    <row r="1922" spans="1:4" x14ac:dyDescent="0.2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2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2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2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2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2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2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2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2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2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2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2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2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25">
      <c r="A1935" s="1">
        <v>41016</v>
      </c>
      <c r="B1935">
        <v>7.75901</v>
      </c>
      <c r="C1935">
        <v>2012</v>
      </c>
      <c r="D1935">
        <v>4</v>
      </c>
    </row>
    <row r="1936" spans="1:4" x14ac:dyDescent="0.2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2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25">
      <c r="A1938" s="1">
        <v>41019</v>
      </c>
      <c r="B1938">
        <v>7.77881</v>
      </c>
      <c r="C1938">
        <v>2012</v>
      </c>
      <c r="D1938">
        <v>4</v>
      </c>
    </row>
    <row r="1939" spans="1:4" x14ac:dyDescent="0.25">
      <c r="A1939" s="1">
        <v>41020</v>
      </c>
      <c r="B1939">
        <v>7.77881</v>
      </c>
      <c r="C1939">
        <v>2012</v>
      </c>
      <c r="D1939">
        <v>4</v>
      </c>
    </row>
    <row r="1940" spans="1:4" x14ac:dyDescent="0.25">
      <c r="A1940" s="1">
        <v>41021</v>
      </c>
      <c r="B1940">
        <v>7.77881</v>
      </c>
      <c r="C1940">
        <v>2012</v>
      </c>
      <c r="D1940">
        <v>4</v>
      </c>
    </row>
    <row r="1941" spans="1:4" x14ac:dyDescent="0.25">
      <c r="A1941" s="1">
        <v>41022</v>
      </c>
      <c r="B1941">
        <v>7.7965</v>
      </c>
      <c r="C1941">
        <v>2012</v>
      </c>
      <c r="D1941">
        <v>4</v>
      </c>
    </row>
    <row r="1942" spans="1:4" x14ac:dyDescent="0.2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2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2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2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2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2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2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2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2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2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2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2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2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2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2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2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25">
      <c r="A1958" s="1">
        <v>41039</v>
      </c>
      <c r="B1958">
        <v>7.77257</v>
      </c>
      <c r="C1958">
        <v>2012</v>
      </c>
      <c r="D1958">
        <v>5</v>
      </c>
    </row>
    <row r="1959" spans="1:4" x14ac:dyDescent="0.2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2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2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2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2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2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2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2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2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2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2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2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2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25">
      <c r="A1972" s="1">
        <v>41053</v>
      </c>
      <c r="B1972">
        <v>7.78491</v>
      </c>
      <c r="C1972">
        <v>2012</v>
      </c>
      <c r="D1972">
        <v>5</v>
      </c>
    </row>
    <row r="1973" spans="1:4" x14ac:dyDescent="0.2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2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2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2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25">
      <c r="A1977" s="1">
        <v>41058</v>
      </c>
      <c r="B1977">
        <v>7.79678</v>
      </c>
      <c r="C1977">
        <v>2012</v>
      </c>
      <c r="D1977">
        <v>5</v>
      </c>
    </row>
    <row r="1978" spans="1:4" x14ac:dyDescent="0.2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2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2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2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2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2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25">
      <c r="A1984" s="1">
        <v>41065</v>
      </c>
      <c r="B1984">
        <v>7.82944</v>
      </c>
      <c r="C1984">
        <v>2012</v>
      </c>
      <c r="D1984">
        <v>6</v>
      </c>
    </row>
    <row r="1985" spans="1:4" x14ac:dyDescent="0.2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2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2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2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2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2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2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2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25">
      <c r="A1993" s="1">
        <v>41074</v>
      </c>
      <c r="B1993">
        <v>7.87547</v>
      </c>
      <c r="C1993">
        <v>2012</v>
      </c>
      <c r="D1993">
        <v>6</v>
      </c>
    </row>
    <row r="1994" spans="1:4" x14ac:dyDescent="0.2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2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2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2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2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2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2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2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2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2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2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2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25">
      <c r="A2006" s="1">
        <v>41087</v>
      </c>
      <c r="B2006">
        <v>7.84572</v>
      </c>
      <c r="C2006">
        <v>2012</v>
      </c>
      <c r="D2006">
        <v>6</v>
      </c>
    </row>
    <row r="2007" spans="1:4" x14ac:dyDescent="0.2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2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2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2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2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2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2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2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2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2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2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2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2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2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25">
      <c r="A2021" s="1">
        <v>41102</v>
      </c>
      <c r="B2021">
        <v>7.81487</v>
      </c>
      <c r="C2021">
        <v>2012</v>
      </c>
      <c r="D2021">
        <v>7</v>
      </c>
    </row>
    <row r="2022" spans="1:4" x14ac:dyDescent="0.2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2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2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2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2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2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2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2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2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2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2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2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2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2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2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2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2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2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2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2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25">
      <c r="A2042" s="1">
        <v>41123</v>
      </c>
      <c r="B2042">
        <v>7.83622</v>
      </c>
      <c r="C2042">
        <v>2012</v>
      </c>
      <c r="D2042">
        <v>8</v>
      </c>
    </row>
    <row r="2043" spans="1:4" x14ac:dyDescent="0.2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2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2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2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2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2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2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25">
      <c r="A2050" s="1">
        <v>41131</v>
      </c>
      <c r="B2050">
        <v>7.86137</v>
      </c>
      <c r="C2050">
        <v>2012</v>
      </c>
      <c r="D2050">
        <v>8</v>
      </c>
    </row>
    <row r="2051" spans="1:4" x14ac:dyDescent="0.25">
      <c r="A2051" s="1">
        <v>41132</v>
      </c>
      <c r="B2051">
        <v>7.86137</v>
      </c>
      <c r="C2051">
        <v>2012</v>
      </c>
      <c r="D2051">
        <v>8</v>
      </c>
    </row>
    <row r="2052" spans="1:4" x14ac:dyDescent="0.25">
      <c r="A2052" s="1">
        <v>41133</v>
      </c>
      <c r="B2052">
        <v>7.86137</v>
      </c>
      <c r="C2052">
        <v>2012</v>
      </c>
      <c r="D2052">
        <v>8</v>
      </c>
    </row>
    <row r="2053" spans="1:4" x14ac:dyDescent="0.2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2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2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2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2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2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2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2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2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2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2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2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2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2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2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2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2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2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2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2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2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2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2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2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2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25">
      <c r="A2078" s="1">
        <v>41159</v>
      </c>
      <c r="B2078">
        <v>8.01126</v>
      </c>
      <c r="C2078">
        <v>2012</v>
      </c>
      <c r="D2078">
        <v>9</v>
      </c>
    </row>
    <row r="2079" spans="1:4" x14ac:dyDescent="0.25">
      <c r="A2079" s="1">
        <v>41160</v>
      </c>
      <c r="B2079">
        <v>8.01126</v>
      </c>
      <c r="C2079">
        <v>2012</v>
      </c>
      <c r="D2079">
        <v>9</v>
      </c>
    </row>
    <row r="2080" spans="1:4" x14ac:dyDescent="0.25">
      <c r="A2080" s="1">
        <v>41161</v>
      </c>
      <c r="B2080">
        <v>8.01126</v>
      </c>
      <c r="C2080">
        <v>2012</v>
      </c>
      <c r="D2080">
        <v>9</v>
      </c>
    </row>
    <row r="2081" spans="1:4" x14ac:dyDescent="0.2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2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2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2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2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2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2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2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25">
      <c r="A2089" s="1">
        <v>41170</v>
      </c>
      <c r="B2089">
        <v>7.96129</v>
      </c>
      <c r="C2089">
        <v>2012</v>
      </c>
      <c r="D2089">
        <v>9</v>
      </c>
    </row>
    <row r="2090" spans="1:4" x14ac:dyDescent="0.2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2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2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2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2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2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2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2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2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2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2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2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2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2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2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25">
      <c r="A2105" s="1">
        <v>41186</v>
      </c>
      <c r="B2105">
        <v>7.93987</v>
      </c>
      <c r="C2105">
        <v>2012</v>
      </c>
      <c r="D2105">
        <v>10</v>
      </c>
    </row>
    <row r="2106" spans="1:4" x14ac:dyDescent="0.2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2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2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2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2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2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2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2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2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2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2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25">
      <c r="A2117" s="1">
        <v>41198</v>
      </c>
      <c r="B2117">
        <v>7.87127</v>
      </c>
      <c r="C2117">
        <v>2012</v>
      </c>
      <c r="D2117">
        <v>10</v>
      </c>
    </row>
    <row r="2118" spans="1:4" x14ac:dyDescent="0.2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2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2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2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2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2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2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2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2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2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2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2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2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2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2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2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2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2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2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2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25">
      <c r="A2138" s="1">
        <v>41219</v>
      </c>
      <c r="B2138">
        <v>7.81325</v>
      </c>
      <c r="C2138">
        <v>2012</v>
      </c>
      <c r="D2138">
        <v>11</v>
      </c>
    </row>
    <row r="2139" spans="1:4" x14ac:dyDescent="0.2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2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2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2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2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2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2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2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2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2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2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2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2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2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2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2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2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2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2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2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2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25">
      <c r="A2160" s="1">
        <v>41241</v>
      </c>
      <c r="B2160">
        <v>7.93499</v>
      </c>
      <c r="C2160">
        <v>2012</v>
      </c>
      <c r="D2160">
        <v>11</v>
      </c>
    </row>
    <row r="2161" spans="1:4" x14ac:dyDescent="0.2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2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2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2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2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2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25">
      <c r="A2167" s="1">
        <v>41248</v>
      </c>
      <c r="B2167">
        <v>7.86402</v>
      </c>
      <c r="C2167">
        <v>2012</v>
      </c>
      <c r="D2167">
        <v>12</v>
      </c>
    </row>
    <row r="2168" spans="1:4" x14ac:dyDescent="0.25">
      <c r="A2168" s="1">
        <v>41249</v>
      </c>
      <c r="B2168">
        <v>7.85487</v>
      </c>
      <c r="C2168">
        <v>2012</v>
      </c>
      <c r="D2168">
        <v>12</v>
      </c>
    </row>
    <row r="2169" spans="1:4" x14ac:dyDescent="0.2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2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2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2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25">
      <c r="A2173" s="1">
        <v>41254</v>
      </c>
      <c r="B2173">
        <v>7.82233</v>
      </c>
      <c r="C2173">
        <v>2012</v>
      </c>
      <c r="D2173">
        <v>12</v>
      </c>
    </row>
    <row r="2174" spans="1:4" x14ac:dyDescent="0.2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25">
      <c r="A2175" s="1">
        <v>41256</v>
      </c>
      <c r="B2175">
        <v>7.87453</v>
      </c>
      <c r="C2175">
        <v>2012</v>
      </c>
      <c r="D2175">
        <v>12</v>
      </c>
    </row>
    <row r="2176" spans="1:4" x14ac:dyDescent="0.2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2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2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2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2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2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2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2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2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2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2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2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2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2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2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2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2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2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2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25">
      <c r="A2195" s="1">
        <v>41276</v>
      </c>
      <c r="B2195">
        <v>7.90252</v>
      </c>
      <c r="C2195">
        <v>2013</v>
      </c>
      <c r="D2195">
        <v>1</v>
      </c>
    </row>
    <row r="2196" spans="1:4" x14ac:dyDescent="0.2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2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2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2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2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2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2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2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2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2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2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2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2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2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2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2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2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2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2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2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2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2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2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2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2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2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2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2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2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2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2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2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2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2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2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2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2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2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2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2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2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2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2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2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2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2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2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2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2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2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2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2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2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2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2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2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2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2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2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2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2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2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2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2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2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2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2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2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2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2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2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2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2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2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2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2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2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2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2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2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2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2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2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2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2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2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2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2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2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2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2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2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25">
      <c r="A2288" s="1">
        <v>41369</v>
      </c>
      <c r="B2288">
        <v>7.82186</v>
      </c>
      <c r="C2288">
        <v>2013</v>
      </c>
      <c r="D2288">
        <v>4</v>
      </c>
    </row>
    <row r="2289" spans="1:4" x14ac:dyDescent="0.25">
      <c r="A2289" s="1">
        <v>41370</v>
      </c>
      <c r="B2289">
        <v>7.82186</v>
      </c>
      <c r="C2289">
        <v>2013</v>
      </c>
      <c r="D2289">
        <v>4</v>
      </c>
    </row>
    <row r="2290" spans="1:4" x14ac:dyDescent="0.25">
      <c r="A2290" s="1">
        <v>41371</v>
      </c>
      <c r="B2290">
        <v>7.82186</v>
      </c>
      <c r="C2290">
        <v>2013</v>
      </c>
      <c r="D2290">
        <v>4</v>
      </c>
    </row>
    <row r="2291" spans="1:4" x14ac:dyDescent="0.2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2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2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2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2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2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2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2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2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2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2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2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2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2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2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2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2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2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2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2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2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2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2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2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2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2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2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2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2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2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2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2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25">
      <c r="A2323" s="1">
        <v>41404</v>
      </c>
      <c r="B2323">
        <v>7.78322</v>
      </c>
      <c r="C2323">
        <v>2013</v>
      </c>
      <c r="D2323">
        <v>5</v>
      </c>
    </row>
    <row r="2324" spans="1:4" x14ac:dyDescent="0.25">
      <c r="A2324" s="1">
        <v>41405</v>
      </c>
      <c r="B2324">
        <v>7.78322</v>
      </c>
      <c r="C2324">
        <v>2013</v>
      </c>
      <c r="D2324">
        <v>5</v>
      </c>
    </row>
    <row r="2325" spans="1:4" x14ac:dyDescent="0.25">
      <c r="A2325" s="1">
        <v>41406</v>
      </c>
      <c r="B2325">
        <v>7.78322</v>
      </c>
      <c r="C2325">
        <v>2013</v>
      </c>
      <c r="D2325">
        <v>5</v>
      </c>
    </row>
    <row r="2326" spans="1:4" x14ac:dyDescent="0.2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2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2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2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2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2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2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2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2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2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2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2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2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2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2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2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2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2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2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2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2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2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2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2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2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2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2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2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2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2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2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2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25">
      <c r="A2358" s="1">
        <v>41439</v>
      </c>
      <c r="B2358">
        <v>7.82029</v>
      </c>
      <c r="C2358">
        <v>2013</v>
      </c>
      <c r="D2358">
        <v>6</v>
      </c>
    </row>
    <row r="2359" spans="1:4" x14ac:dyDescent="0.25">
      <c r="A2359" s="1">
        <v>41440</v>
      </c>
      <c r="B2359">
        <v>7.82029</v>
      </c>
      <c r="C2359">
        <v>2013</v>
      </c>
      <c r="D2359">
        <v>6</v>
      </c>
    </row>
    <row r="2360" spans="1:4" x14ac:dyDescent="0.25">
      <c r="A2360" s="1">
        <v>41441</v>
      </c>
      <c r="B2360">
        <v>7.82029</v>
      </c>
      <c r="C2360">
        <v>2013</v>
      </c>
      <c r="D2360">
        <v>6</v>
      </c>
    </row>
    <row r="2361" spans="1:4" x14ac:dyDescent="0.25">
      <c r="A2361" s="1">
        <v>41442</v>
      </c>
      <c r="B2361">
        <v>7.80572</v>
      </c>
      <c r="C2361">
        <v>2013</v>
      </c>
      <c r="D2361">
        <v>6</v>
      </c>
    </row>
    <row r="2362" spans="1:4" x14ac:dyDescent="0.25">
      <c r="A2362" s="1">
        <v>41443</v>
      </c>
      <c r="B2362">
        <v>7.80884</v>
      </c>
      <c r="C2362">
        <v>2013</v>
      </c>
      <c r="D2362">
        <v>6</v>
      </c>
    </row>
    <row r="2363" spans="1:4" x14ac:dyDescent="0.2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2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2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2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2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2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2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2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2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2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2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2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2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25">
      <c r="A2376" s="1">
        <v>41457</v>
      </c>
      <c r="B2376">
        <v>7.83596</v>
      </c>
      <c r="C2376">
        <v>2013</v>
      </c>
      <c r="D2376">
        <v>7</v>
      </c>
    </row>
    <row r="2377" spans="1:4" x14ac:dyDescent="0.2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2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2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2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2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2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2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2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25">
      <c r="A2385" s="1">
        <v>41466</v>
      </c>
      <c r="B2385">
        <v>7.82498</v>
      </c>
      <c r="C2385">
        <v>2013</v>
      </c>
      <c r="D2385">
        <v>7</v>
      </c>
    </row>
    <row r="2386" spans="1:4" x14ac:dyDescent="0.2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2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2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2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2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2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2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2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2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2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2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2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2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2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2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2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2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2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2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25">
      <c r="A2405" s="1">
        <v>41486</v>
      </c>
      <c r="B2405">
        <v>7.84368</v>
      </c>
      <c r="C2405">
        <v>2013</v>
      </c>
      <c r="D2405">
        <v>7</v>
      </c>
    </row>
    <row r="2406" spans="1:4" x14ac:dyDescent="0.2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2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2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2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2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2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25">
      <c r="A2412" s="1">
        <v>41493</v>
      </c>
      <c r="B2412">
        <v>7.84558</v>
      </c>
      <c r="C2412">
        <v>2013</v>
      </c>
      <c r="D2412">
        <v>8</v>
      </c>
    </row>
    <row r="2413" spans="1:4" x14ac:dyDescent="0.2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2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2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2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25">
      <c r="A2417" s="1">
        <v>41498</v>
      </c>
      <c r="B2417">
        <v>7.85731</v>
      </c>
      <c r="C2417">
        <v>2013</v>
      </c>
      <c r="D2417">
        <v>8</v>
      </c>
    </row>
    <row r="2418" spans="1:4" x14ac:dyDescent="0.2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2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2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2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2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2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2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2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2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2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2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2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2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2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2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2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2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2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2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2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2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2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2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2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2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2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2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2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2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2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2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2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2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2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2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2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25">
      <c r="A2454" s="1">
        <v>41535</v>
      </c>
      <c r="B2454">
        <v>7.91282</v>
      </c>
      <c r="C2454">
        <v>2013</v>
      </c>
      <c r="D2454">
        <v>9</v>
      </c>
    </row>
    <row r="2455" spans="1:4" x14ac:dyDescent="0.2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2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2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2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2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2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25">
      <c r="A2461" s="1">
        <v>41542</v>
      </c>
      <c r="B2461">
        <v>7.93445</v>
      </c>
      <c r="C2461">
        <v>2013</v>
      </c>
      <c r="D2461">
        <v>9</v>
      </c>
    </row>
    <row r="2462" spans="1:4" x14ac:dyDescent="0.2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2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2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2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2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2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2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2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25">
      <c r="A2470" s="1">
        <v>41551</v>
      </c>
      <c r="B2470">
        <v>7.96096</v>
      </c>
      <c r="C2470">
        <v>2013</v>
      </c>
      <c r="D2470">
        <v>10</v>
      </c>
    </row>
    <row r="2471" spans="1:4" x14ac:dyDescent="0.25">
      <c r="A2471" s="1">
        <v>41552</v>
      </c>
      <c r="B2471">
        <v>7.96096</v>
      </c>
      <c r="C2471">
        <v>2013</v>
      </c>
      <c r="D2471">
        <v>10</v>
      </c>
    </row>
    <row r="2472" spans="1:4" x14ac:dyDescent="0.25">
      <c r="A2472" s="1">
        <v>41553</v>
      </c>
      <c r="B2472">
        <v>7.96096</v>
      </c>
      <c r="C2472">
        <v>2013</v>
      </c>
      <c r="D2472">
        <v>10</v>
      </c>
    </row>
    <row r="2473" spans="1:4" x14ac:dyDescent="0.25">
      <c r="A2473" s="1">
        <v>41554</v>
      </c>
      <c r="B2473">
        <v>7.9657</v>
      </c>
      <c r="C2473">
        <v>2013</v>
      </c>
      <c r="D2473">
        <v>10</v>
      </c>
    </row>
    <row r="2474" spans="1:4" x14ac:dyDescent="0.25">
      <c r="A2474" s="1">
        <v>41555</v>
      </c>
      <c r="B2474">
        <v>7.97553</v>
      </c>
      <c r="C2474">
        <v>2013</v>
      </c>
      <c r="D2474">
        <v>10</v>
      </c>
    </row>
    <row r="2475" spans="1:4" x14ac:dyDescent="0.2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2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2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2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2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2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2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2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25">
      <c r="A2483" s="1">
        <v>41564</v>
      </c>
      <c r="B2483">
        <v>7.9497</v>
      </c>
      <c r="C2483">
        <v>2013</v>
      </c>
      <c r="D2483">
        <v>10</v>
      </c>
    </row>
    <row r="2484" spans="1:4" x14ac:dyDescent="0.2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2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2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2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2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2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2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2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2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2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25">
      <c r="A2494" s="1">
        <v>41575</v>
      </c>
      <c r="B2494">
        <v>7.9619</v>
      </c>
      <c r="C2494">
        <v>2013</v>
      </c>
      <c r="D2494">
        <v>10</v>
      </c>
    </row>
    <row r="2495" spans="1:4" x14ac:dyDescent="0.2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2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2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2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2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2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2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2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2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2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2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2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2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2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2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25">
      <c r="A2510" s="1">
        <v>41591</v>
      </c>
      <c r="B2510">
        <v>7.87941</v>
      </c>
      <c r="C2510">
        <v>2013</v>
      </c>
      <c r="D2510">
        <v>11</v>
      </c>
    </row>
    <row r="2511" spans="1:4" x14ac:dyDescent="0.2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2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2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2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2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2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2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2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2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2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2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2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2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2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2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2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2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2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2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2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2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2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25">
      <c r="A2533" s="1">
        <v>41614</v>
      </c>
      <c r="B2533">
        <v>7.85954</v>
      </c>
      <c r="C2533">
        <v>2013</v>
      </c>
      <c r="D2533">
        <v>12</v>
      </c>
    </row>
    <row r="2534" spans="1:4" x14ac:dyDescent="0.25">
      <c r="A2534" s="1">
        <v>41615</v>
      </c>
      <c r="B2534">
        <v>7.85954</v>
      </c>
      <c r="C2534">
        <v>2013</v>
      </c>
      <c r="D2534">
        <v>12</v>
      </c>
    </row>
    <row r="2535" spans="1:4" x14ac:dyDescent="0.25">
      <c r="A2535" s="1">
        <v>41616</v>
      </c>
      <c r="B2535">
        <v>7.85954</v>
      </c>
      <c r="C2535">
        <v>2013</v>
      </c>
      <c r="D2535">
        <v>12</v>
      </c>
    </row>
    <row r="2536" spans="1:4" x14ac:dyDescent="0.2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2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2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2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2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2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2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25">
      <c r="A2543" s="1">
        <v>41624</v>
      </c>
      <c r="B2543">
        <v>7.87791</v>
      </c>
      <c r="C2543">
        <v>2013</v>
      </c>
      <c r="D2543">
        <v>12</v>
      </c>
    </row>
    <row r="2544" spans="1:4" x14ac:dyDescent="0.2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2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2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25">
      <c r="A2547" s="1">
        <v>41628</v>
      </c>
      <c r="B2547">
        <v>7.87256</v>
      </c>
      <c r="C2547">
        <v>2013</v>
      </c>
      <c r="D2547">
        <v>12</v>
      </c>
    </row>
    <row r="2548" spans="1:4" x14ac:dyDescent="0.25">
      <c r="A2548" s="1">
        <v>41629</v>
      </c>
      <c r="B2548">
        <v>7.87256</v>
      </c>
      <c r="C2548">
        <v>2013</v>
      </c>
      <c r="D2548">
        <v>12</v>
      </c>
    </row>
    <row r="2549" spans="1:4" x14ac:dyDescent="0.25">
      <c r="A2549" s="1">
        <v>41630</v>
      </c>
      <c r="B2549">
        <v>7.87256</v>
      </c>
      <c r="C2549">
        <v>2013</v>
      </c>
      <c r="D2549">
        <v>12</v>
      </c>
    </row>
    <row r="2550" spans="1:4" x14ac:dyDescent="0.2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2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2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2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2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2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2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2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2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2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25">
      <c r="A2560" s="1">
        <v>41641</v>
      </c>
      <c r="B2560">
        <v>7.85738</v>
      </c>
      <c r="C2560">
        <v>2014</v>
      </c>
      <c r="D2560">
        <v>1</v>
      </c>
    </row>
    <row r="2561" spans="1:4" x14ac:dyDescent="0.2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2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2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2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2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25">
      <c r="A2566" s="1">
        <v>41647</v>
      </c>
      <c r="B2566">
        <v>7.88673</v>
      </c>
      <c r="C2566">
        <v>2014</v>
      </c>
      <c r="D2566">
        <v>1</v>
      </c>
    </row>
    <row r="2567" spans="1:4" x14ac:dyDescent="0.2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2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2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2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25">
      <c r="A2571" s="1">
        <v>41652</v>
      </c>
      <c r="B2571">
        <v>7.85968</v>
      </c>
      <c r="C2571">
        <v>2014</v>
      </c>
      <c r="D2571">
        <v>1</v>
      </c>
    </row>
    <row r="2572" spans="1:4" x14ac:dyDescent="0.2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25">
      <c r="A2573" s="1">
        <v>41654</v>
      </c>
      <c r="B2573">
        <v>7.82857</v>
      </c>
      <c r="C2573">
        <v>2014</v>
      </c>
      <c r="D2573">
        <v>1</v>
      </c>
    </row>
    <row r="2574" spans="1:4" x14ac:dyDescent="0.2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25">
      <c r="A2575" s="1">
        <v>41656</v>
      </c>
      <c r="B2575">
        <v>7.83127</v>
      </c>
      <c r="C2575">
        <v>2014</v>
      </c>
      <c r="D2575">
        <v>1</v>
      </c>
    </row>
    <row r="2576" spans="1:4" x14ac:dyDescent="0.25">
      <c r="A2576" s="1">
        <v>41657</v>
      </c>
      <c r="B2576">
        <v>7.83127</v>
      </c>
      <c r="C2576">
        <v>2014</v>
      </c>
      <c r="D2576">
        <v>1</v>
      </c>
    </row>
    <row r="2577" spans="1:4" x14ac:dyDescent="0.25">
      <c r="A2577" s="1">
        <v>41658</v>
      </c>
      <c r="B2577">
        <v>7.83127</v>
      </c>
      <c r="C2577">
        <v>2014</v>
      </c>
      <c r="D2577">
        <v>1</v>
      </c>
    </row>
    <row r="2578" spans="1:4" x14ac:dyDescent="0.2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2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2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2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2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2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2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2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2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2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25">
      <c r="A2588" s="1">
        <v>41669</v>
      </c>
      <c r="B2588">
        <v>7.81555</v>
      </c>
      <c r="C2588">
        <v>2014</v>
      </c>
      <c r="D2588">
        <v>1</v>
      </c>
    </row>
    <row r="2589" spans="1:4" x14ac:dyDescent="0.2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2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2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2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2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2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2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2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2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2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2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2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2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2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2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2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2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25">
      <c r="A2606" s="1">
        <v>41687</v>
      </c>
      <c r="B2606">
        <v>7.73881</v>
      </c>
      <c r="C2606">
        <v>2014</v>
      </c>
      <c r="D2606">
        <v>2</v>
      </c>
    </row>
    <row r="2607" spans="1:4" x14ac:dyDescent="0.25">
      <c r="A2607" s="1">
        <v>41688</v>
      </c>
      <c r="B2607">
        <v>7.75061</v>
      </c>
      <c r="C2607">
        <v>2014</v>
      </c>
      <c r="D2607">
        <v>2</v>
      </c>
    </row>
    <row r="2608" spans="1:4" x14ac:dyDescent="0.2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2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2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2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2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2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2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25">
      <c r="A2615" s="1">
        <v>41696</v>
      </c>
      <c r="B2615">
        <v>7.74437</v>
      </c>
      <c r="C2615">
        <v>2014</v>
      </c>
      <c r="D2615">
        <v>2</v>
      </c>
    </row>
    <row r="2616" spans="1:4" x14ac:dyDescent="0.25">
      <c r="A2616" s="1">
        <v>41697</v>
      </c>
      <c r="B2616">
        <v>7.75169</v>
      </c>
      <c r="C2616">
        <v>2014</v>
      </c>
      <c r="D2616">
        <v>2</v>
      </c>
    </row>
    <row r="2617" spans="1:4" x14ac:dyDescent="0.2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2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2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2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2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2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2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2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2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2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2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2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2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2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25">
      <c r="A2631" s="1">
        <v>41712</v>
      </c>
      <c r="B2631">
        <v>7.71624</v>
      </c>
      <c r="C2631">
        <v>2014</v>
      </c>
      <c r="D2631">
        <v>3</v>
      </c>
    </row>
    <row r="2632" spans="1:4" x14ac:dyDescent="0.25">
      <c r="A2632" s="1">
        <v>41713</v>
      </c>
      <c r="B2632">
        <v>7.71624</v>
      </c>
      <c r="C2632">
        <v>2014</v>
      </c>
      <c r="D2632">
        <v>3</v>
      </c>
    </row>
    <row r="2633" spans="1:4" x14ac:dyDescent="0.25">
      <c r="A2633" s="1">
        <v>41714</v>
      </c>
      <c r="B2633">
        <v>7.71624</v>
      </c>
      <c r="C2633">
        <v>2014</v>
      </c>
      <c r="D2633">
        <v>3</v>
      </c>
    </row>
    <row r="2634" spans="1:4" x14ac:dyDescent="0.2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2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2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2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2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2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2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2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2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2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2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2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2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2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2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2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2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2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2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2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2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2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2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2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2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25">
      <c r="A2659" s="1">
        <v>41740</v>
      </c>
      <c r="B2659">
        <v>7.76607</v>
      </c>
      <c r="C2659">
        <v>2014</v>
      </c>
      <c r="D2659">
        <v>4</v>
      </c>
    </row>
    <row r="2660" spans="1:4" x14ac:dyDescent="0.25">
      <c r="A2660" s="1">
        <v>41741</v>
      </c>
      <c r="B2660">
        <v>7.76607</v>
      </c>
      <c r="C2660">
        <v>2014</v>
      </c>
      <c r="D2660">
        <v>4</v>
      </c>
    </row>
    <row r="2661" spans="1:4" x14ac:dyDescent="0.25">
      <c r="A2661" s="1">
        <v>41742</v>
      </c>
      <c r="B2661">
        <v>7.76607</v>
      </c>
      <c r="C2661">
        <v>2014</v>
      </c>
      <c r="D2661">
        <v>4</v>
      </c>
    </row>
    <row r="2662" spans="1:4" x14ac:dyDescent="0.2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2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2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2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2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2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2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2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2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2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2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2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2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2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2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2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2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2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2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2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2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2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2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2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2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2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2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2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2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2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2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2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2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2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2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25">
      <c r="A2697" s="1">
        <v>41778</v>
      </c>
      <c r="B2697">
        <v>7.71936</v>
      </c>
      <c r="C2697">
        <v>2014</v>
      </c>
      <c r="D2697">
        <v>5</v>
      </c>
    </row>
    <row r="2698" spans="1:4" x14ac:dyDescent="0.2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2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2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25">
      <c r="A2701" s="1">
        <v>41782</v>
      </c>
      <c r="B2701">
        <v>7.75101</v>
      </c>
      <c r="C2701">
        <v>2014</v>
      </c>
      <c r="D2701">
        <v>5</v>
      </c>
    </row>
    <row r="2702" spans="1:4" x14ac:dyDescent="0.25">
      <c r="A2702" s="1">
        <v>41783</v>
      </c>
      <c r="B2702">
        <v>7.75101</v>
      </c>
      <c r="C2702">
        <v>2014</v>
      </c>
      <c r="D2702">
        <v>5</v>
      </c>
    </row>
    <row r="2703" spans="1:4" x14ac:dyDescent="0.25">
      <c r="A2703" s="1">
        <v>41784</v>
      </c>
      <c r="B2703">
        <v>7.75101</v>
      </c>
      <c r="C2703">
        <v>2014</v>
      </c>
      <c r="D2703">
        <v>5</v>
      </c>
    </row>
    <row r="2704" spans="1:4" x14ac:dyDescent="0.2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2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2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25">
      <c r="A2707" s="1">
        <v>41788</v>
      </c>
      <c r="B2707">
        <v>7.77644</v>
      </c>
      <c r="C2707">
        <v>2014</v>
      </c>
      <c r="D2707">
        <v>5</v>
      </c>
    </row>
    <row r="2708" spans="1:4" x14ac:dyDescent="0.2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2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2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2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2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2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2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25">
      <c r="A2715" s="1">
        <v>41796</v>
      </c>
      <c r="B2715">
        <v>7.83643</v>
      </c>
      <c r="C2715">
        <v>2014</v>
      </c>
      <c r="D2715">
        <v>6</v>
      </c>
    </row>
    <row r="2716" spans="1:4" x14ac:dyDescent="0.25">
      <c r="A2716" s="1">
        <v>41797</v>
      </c>
      <c r="B2716">
        <v>7.83643</v>
      </c>
      <c r="C2716">
        <v>2014</v>
      </c>
      <c r="D2716">
        <v>6</v>
      </c>
    </row>
    <row r="2717" spans="1:4" x14ac:dyDescent="0.25">
      <c r="A2717" s="1">
        <v>41798</v>
      </c>
      <c r="B2717">
        <v>7.83643</v>
      </c>
      <c r="C2717">
        <v>2014</v>
      </c>
      <c r="D2717">
        <v>6</v>
      </c>
    </row>
    <row r="2718" spans="1:4" x14ac:dyDescent="0.2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2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2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2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2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2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2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2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25">
      <c r="A2726" s="1">
        <v>41807</v>
      </c>
      <c r="B2726">
        <v>7.81311</v>
      </c>
      <c r="C2726">
        <v>2014</v>
      </c>
      <c r="D2726">
        <v>6</v>
      </c>
    </row>
    <row r="2727" spans="1:4" x14ac:dyDescent="0.2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2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25">
      <c r="A2729" s="1">
        <v>41810</v>
      </c>
      <c r="B2729">
        <v>7.81372</v>
      </c>
      <c r="C2729">
        <v>2014</v>
      </c>
      <c r="D2729">
        <v>6</v>
      </c>
    </row>
    <row r="2730" spans="1:4" x14ac:dyDescent="0.25">
      <c r="A2730" s="1">
        <v>41811</v>
      </c>
      <c r="B2730">
        <v>7.81372</v>
      </c>
      <c r="C2730">
        <v>2014</v>
      </c>
      <c r="D2730">
        <v>6</v>
      </c>
    </row>
    <row r="2731" spans="1:4" x14ac:dyDescent="0.25">
      <c r="A2731" s="1">
        <v>41812</v>
      </c>
      <c r="B2731">
        <v>7.81372</v>
      </c>
      <c r="C2731">
        <v>2014</v>
      </c>
      <c r="D2731">
        <v>6</v>
      </c>
    </row>
    <row r="2732" spans="1:4" x14ac:dyDescent="0.2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2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2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2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2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2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2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2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2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2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2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2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2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2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2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2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2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2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2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2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2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2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25">
      <c r="A2754" s="1">
        <v>41835</v>
      </c>
      <c r="B2754">
        <v>7.74376</v>
      </c>
      <c r="C2754">
        <v>2014</v>
      </c>
      <c r="D2754">
        <v>7</v>
      </c>
    </row>
    <row r="2755" spans="1:4" x14ac:dyDescent="0.2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2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2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2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2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2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2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2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2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2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2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2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2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2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2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2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2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2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2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2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2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2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2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2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2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2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2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2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2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2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2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2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2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2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2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2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2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25">
      <c r="A2792" s="1">
        <v>41873</v>
      </c>
      <c r="B2792">
        <v>7.80016</v>
      </c>
      <c r="C2792">
        <v>2014</v>
      </c>
      <c r="D2792">
        <v>8</v>
      </c>
    </row>
    <row r="2793" spans="1:4" x14ac:dyDescent="0.25">
      <c r="A2793" s="1">
        <v>41874</v>
      </c>
      <c r="B2793">
        <v>7.80016</v>
      </c>
      <c r="C2793">
        <v>2014</v>
      </c>
      <c r="D2793">
        <v>8</v>
      </c>
    </row>
    <row r="2794" spans="1:4" x14ac:dyDescent="0.25">
      <c r="A2794" s="1">
        <v>41875</v>
      </c>
      <c r="B2794">
        <v>7.80016</v>
      </c>
      <c r="C2794">
        <v>2014</v>
      </c>
      <c r="D2794">
        <v>8</v>
      </c>
    </row>
    <row r="2795" spans="1:4" x14ac:dyDescent="0.2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2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25">
      <c r="A2797" s="1">
        <v>41878</v>
      </c>
      <c r="B2797">
        <v>7.76966</v>
      </c>
      <c r="C2797">
        <v>2014</v>
      </c>
      <c r="D2797">
        <v>8</v>
      </c>
    </row>
    <row r="2798" spans="1:4" x14ac:dyDescent="0.2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2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2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2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2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25">
      <c r="A2803" s="1">
        <v>41884</v>
      </c>
      <c r="B2803">
        <v>7.75082</v>
      </c>
      <c r="C2803">
        <v>2014</v>
      </c>
      <c r="D2803">
        <v>9</v>
      </c>
    </row>
    <row r="2804" spans="1:4" x14ac:dyDescent="0.2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2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2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2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2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2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25">
      <c r="A2810" s="1">
        <v>41891</v>
      </c>
      <c r="B2810">
        <v>7.74343</v>
      </c>
      <c r="C2810">
        <v>2014</v>
      </c>
      <c r="D2810">
        <v>9</v>
      </c>
    </row>
    <row r="2811" spans="1:4" x14ac:dyDescent="0.2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2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2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2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2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2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25">
      <c r="A2817" s="1">
        <v>41898</v>
      </c>
      <c r="B2817">
        <v>7.72098</v>
      </c>
      <c r="C2817">
        <v>2014</v>
      </c>
      <c r="D2817">
        <v>9</v>
      </c>
    </row>
    <row r="2818" spans="1:4" x14ac:dyDescent="0.2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2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2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2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2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2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2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2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2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2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2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2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2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2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2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2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2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2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2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2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2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2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2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2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2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2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2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2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2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25">
      <c r="A2847" s="1">
        <v>41928</v>
      </c>
      <c r="B2847">
        <v>7.63422</v>
      </c>
      <c r="C2847">
        <v>2014</v>
      </c>
      <c r="D2847">
        <v>10</v>
      </c>
    </row>
    <row r="2848" spans="1:4" x14ac:dyDescent="0.2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2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2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2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25">
      <c r="A2852" s="1">
        <v>41933</v>
      </c>
      <c r="B2852">
        <v>7.63748</v>
      </c>
      <c r="C2852">
        <v>2014</v>
      </c>
      <c r="D2852">
        <v>10</v>
      </c>
    </row>
    <row r="2853" spans="1:4" x14ac:dyDescent="0.25">
      <c r="A2853" s="1">
        <v>41934</v>
      </c>
      <c r="B2853">
        <v>7.64398</v>
      </c>
      <c r="C2853">
        <v>2014</v>
      </c>
      <c r="D2853">
        <v>10</v>
      </c>
    </row>
    <row r="2854" spans="1:4" x14ac:dyDescent="0.2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2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2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2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2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2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2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2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2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2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2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2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2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2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2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2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2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2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2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2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2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2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2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2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2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2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2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2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2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2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2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2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2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2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2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2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2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2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2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2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2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2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2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25">
      <c r="A2897" s="1">
        <v>41978</v>
      </c>
      <c r="B2897">
        <v>7.63218</v>
      </c>
      <c r="C2897">
        <v>2014</v>
      </c>
      <c r="D2897">
        <v>12</v>
      </c>
    </row>
    <row r="2898" spans="1:4" x14ac:dyDescent="0.25">
      <c r="A2898" s="1">
        <v>41979</v>
      </c>
      <c r="B2898">
        <v>7.63218</v>
      </c>
      <c r="C2898">
        <v>2014</v>
      </c>
      <c r="D2898">
        <v>12</v>
      </c>
    </row>
    <row r="2899" spans="1:4" x14ac:dyDescent="0.25">
      <c r="A2899" s="1">
        <v>41980</v>
      </c>
      <c r="B2899">
        <v>7.63218</v>
      </c>
      <c r="C2899">
        <v>2014</v>
      </c>
      <c r="D2899">
        <v>12</v>
      </c>
    </row>
    <row r="2900" spans="1:4" x14ac:dyDescent="0.2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2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25">
      <c r="A2902" s="1">
        <v>41983</v>
      </c>
      <c r="B2902">
        <v>7.63591</v>
      </c>
      <c r="C2902">
        <v>2014</v>
      </c>
      <c r="D2902">
        <v>12</v>
      </c>
    </row>
    <row r="2903" spans="1:4" x14ac:dyDescent="0.2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2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2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2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2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2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2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25">
      <c r="A2910" s="1">
        <v>41991</v>
      </c>
      <c r="B2910">
        <v>7.6105</v>
      </c>
      <c r="C2910">
        <v>2014</v>
      </c>
      <c r="D2910">
        <v>12</v>
      </c>
    </row>
    <row r="2911" spans="1:4" x14ac:dyDescent="0.2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2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2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2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2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2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2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2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2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2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2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2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2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2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25">
      <c r="A2925" s="1">
        <v>42006</v>
      </c>
      <c r="B2925">
        <v>7.59748</v>
      </c>
      <c r="C2925">
        <v>2015</v>
      </c>
      <c r="D2925">
        <v>1</v>
      </c>
    </row>
    <row r="2926" spans="1:4" x14ac:dyDescent="0.25">
      <c r="A2926" s="1">
        <v>42007</v>
      </c>
      <c r="B2926">
        <v>7.59748</v>
      </c>
      <c r="C2926">
        <v>2015</v>
      </c>
      <c r="D2926">
        <v>1</v>
      </c>
    </row>
    <row r="2927" spans="1:4" x14ac:dyDescent="0.25">
      <c r="A2927" s="1">
        <v>42008</v>
      </c>
      <c r="B2927">
        <v>7.59748</v>
      </c>
      <c r="C2927">
        <v>2015</v>
      </c>
      <c r="D2927">
        <v>1</v>
      </c>
    </row>
    <row r="2928" spans="1:4" x14ac:dyDescent="0.2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2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25">
      <c r="A2930" s="1">
        <v>42011</v>
      </c>
      <c r="B2930">
        <v>7.5926</v>
      </c>
      <c r="C2930">
        <v>2015</v>
      </c>
      <c r="D2930">
        <v>1</v>
      </c>
    </row>
    <row r="2931" spans="1:4" x14ac:dyDescent="0.2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2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2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2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25">
      <c r="A2935" s="1">
        <v>42016</v>
      </c>
      <c r="B2935">
        <v>7.65646</v>
      </c>
      <c r="C2935">
        <v>2015</v>
      </c>
      <c r="D2935">
        <v>1</v>
      </c>
    </row>
    <row r="2936" spans="1:4" x14ac:dyDescent="0.25">
      <c r="A2936" s="1">
        <v>42017</v>
      </c>
      <c r="B2936">
        <v>7.67197</v>
      </c>
      <c r="C2936">
        <v>2015</v>
      </c>
      <c r="D2936">
        <v>1</v>
      </c>
    </row>
    <row r="2937" spans="1:4" x14ac:dyDescent="0.2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2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2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2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2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2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2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25">
      <c r="A2944" s="1">
        <v>42025</v>
      </c>
      <c r="B2944">
        <v>7.64236</v>
      </c>
      <c r="C2944">
        <v>2015</v>
      </c>
      <c r="D2944">
        <v>1</v>
      </c>
    </row>
    <row r="2945" spans="1:4" x14ac:dyDescent="0.2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2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2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2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2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25">
      <c r="A2950" s="1">
        <v>42031</v>
      </c>
      <c r="B2950">
        <v>7.65273</v>
      </c>
      <c r="C2950">
        <v>2015</v>
      </c>
      <c r="D2950">
        <v>1</v>
      </c>
    </row>
    <row r="2951" spans="1:4" x14ac:dyDescent="0.2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2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2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2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2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2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2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2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2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2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2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2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2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2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2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2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2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2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2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2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2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2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2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2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2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2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2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25">
      <c r="A2978" s="1">
        <v>42059</v>
      </c>
      <c r="B2978">
        <v>7.63612</v>
      </c>
      <c r="C2978">
        <v>2015</v>
      </c>
      <c r="D2978">
        <v>2</v>
      </c>
    </row>
    <row r="2979" spans="1:4" x14ac:dyDescent="0.2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2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2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2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2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2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25">
      <c r="A2985" s="1">
        <v>42066</v>
      </c>
      <c r="B2985">
        <v>7.62453</v>
      </c>
      <c r="C2985">
        <v>2015</v>
      </c>
      <c r="D2985">
        <v>3</v>
      </c>
    </row>
    <row r="2986" spans="1:4" x14ac:dyDescent="0.2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2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25">
      <c r="A2988" s="1">
        <v>42069</v>
      </c>
      <c r="B2988">
        <v>7.62277</v>
      </c>
      <c r="C2988">
        <v>2015</v>
      </c>
      <c r="D2988">
        <v>3</v>
      </c>
    </row>
    <row r="2989" spans="1:4" x14ac:dyDescent="0.25">
      <c r="A2989" s="1">
        <v>42070</v>
      </c>
      <c r="B2989">
        <v>7.62277</v>
      </c>
      <c r="C2989">
        <v>2015</v>
      </c>
      <c r="D2989">
        <v>3</v>
      </c>
    </row>
    <row r="2990" spans="1:4" x14ac:dyDescent="0.25">
      <c r="A2990" s="1">
        <v>42071</v>
      </c>
      <c r="B2990">
        <v>7.62277</v>
      </c>
      <c r="C2990">
        <v>2015</v>
      </c>
      <c r="D2990">
        <v>3</v>
      </c>
    </row>
    <row r="2991" spans="1:4" x14ac:dyDescent="0.2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2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2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2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2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2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2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2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2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2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2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2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2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2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25">
      <c r="A3005" s="1">
        <v>42086</v>
      </c>
      <c r="B3005">
        <v>7.63307</v>
      </c>
      <c r="C3005">
        <v>2015</v>
      </c>
      <c r="D3005">
        <v>3</v>
      </c>
    </row>
    <row r="3006" spans="1:4" x14ac:dyDescent="0.2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2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2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2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2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2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2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2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2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2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2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2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2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2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2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2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25">
      <c r="A3022" s="1">
        <v>42103</v>
      </c>
      <c r="B3022">
        <v>7.64377</v>
      </c>
      <c r="C3022">
        <v>2015</v>
      </c>
      <c r="D3022">
        <v>4</v>
      </c>
    </row>
    <row r="3023" spans="1:4" x14ac:dyDescent="0.25">
      <c r="A3023" s="1">
        <v>42104</v>
      </c>
      <c r="B3023">
        <v>7.65456</v>
      </c>
      <c r="C3023">
        <v>2015</v>
      </c>
      <c r="D3023">
        <v>4</v>
      </c>
    </row>
    <row r="3024" spans="1:4" x14ac:dyDescent="0.25">
      <c r="A3024" s="1">
        <v>42105</v>
      </c>
      <c r="B3024">
        <v>7.65456</v>
      </c>
      <c r="C3024">
        <v>2015</v>
      </c>
      <c r="D3024">
        <v>4</v>
      </c>
    </row>
    <row r="3025" spans="1:4" x14ac:dyDescent="0.25">
      <c r="A3025" s="1">
        <v>42106</v>
      </c>
      <c r="B3025">
        <v>7.65456</v>
      </c>
      <c r="C3025">
        <v>2015</v>
      </c>
      <c r="D3025">
        <v>4</v>
      </c>
    </row>
    <row r="3026" spans="1:4" x14ac:dyDescent="0.25">
      <c r="A3026" s="1">
        <v>42107</v>
      </c>
      <c r="B3026">
        <v>7.65944</v>
      </c>
      <c r="C3026">
        <v>2015</v>
      </c>
      <c r="D3026">
        <v>4</v>
      </c>
    </row>
    <row r="3027" spans="1:4" x14ac:dyDescent="0.2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25">
      <c r="A3028" s="1">
        <v>42109</v>
      </c>
      <c r="B3028">
        <v>7.66981</v>
      </c>
      <c r="C3028">
        <v>2015</v>
      </c>
      <c r="D3028">
        <v>4</v>
      </c>
    </row>
    <row r="3029" spans="1:4" x14ac:dyDescent="0.2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2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2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2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25">
      <c r="A3033" s="1">
        <v>42114</v>
      </c>
      <c r="B3033">
        <v>7.69998</v>
      </c>
      <c r="C3033">
        <v>2015</v>
      </c>
      <c r="D3033">
        <v>4</v>
      </c>
    </row>
    <row r="3034" spans="1:4" x14ac:dyDescent="0.2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2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2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2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2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2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2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2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2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2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2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2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2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2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2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2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25">
      <c r="A3050" s="1">
        <v>42131</v>
      </c>
      <c r="B3050">
        <v>7.7317</v>
      </c>
      <c r="C3050">
        <v>2015</v>
      </c>
      <c r="D3050">
        <v>5</v>
      </c>
    </row>
    <row r="3051" spans="1:4" x14ac:dyDescent="0.2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2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2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2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2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2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2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2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2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2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2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2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2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2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2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2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2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2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2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2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2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2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2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2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2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2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2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2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2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2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2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2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25">
      <c r="A3083" s="1">
        <v>42164</v>
      </c>
      <c r="B3083">
        <v>7.69191</v>
      </c>
      <c r="C3083">
        <v>2015</v>
      </c>
      <c r="D3083">
        <v>6</v>
      </c>
    </row>
    <row r="3084" spans="1:4" x14ac:dyDescent="0.2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2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2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2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2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2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2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2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2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2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2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2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25">
      <c r="A3096" s="1">
        <v>42177</v>
      </c>
      <c r="B3096">
        <v>7.62906</v>
      </c>
      <c r="C3096">
        <v>2015</v>
      </c>
      <c r="D3096">
        <v>6</v>
      </c>
    </row>
    <row r="3097" spans="1:4" x14ac:dyDescent="0.2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2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25">
      <c r="A3099" s="1">
        <v>42180</v>
      </c>
      <c r="B3099">
        <v>7.61686</v>
      </c>
      <c r="C3099">
        <v>2015</v>
      </c>
      <c r="D3099">
        <v>6</v>
      </c>
    </row>
    <row r="3100" spans="1:4" x14ac:dyDescent="0.2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2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2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2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2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2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2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2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2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2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2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2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2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2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2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2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2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2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2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2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2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2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2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2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2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2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2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2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2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2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2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25">
      <c r="A3131" s="1">
        <v>42212</v>
      </c>
      <c r="B3131">
        <v>7.66737</v>
      </c>
      <c r="C3131">
        <v>2015</v>
      </c>
      <c r="D3131">
        <v>7</v>
      </c>
    </row>
    <row r="3132" spans="1:4" x14ac:dyDescent="0.2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2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2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2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2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2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2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2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25">
      <c r="A3140" s="1">
        <v>42221</v>
      </c>
      <c r="B3140">
        <v>7.64466</v>
      </c>
      <c r="C3140">
        <v>2015</v>
      </c>
      <c r="D3140">
        <v>8</v>
      </c>
    </row>
    <row r="3141" spans="1:4" x14ac:dyDescent="0.2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2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2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2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25">
      <c r="A3145" s="1">
        <v>42226</v>
      </c>
      <c r="B3145">
        <v>7.63788</v>
      </c>
      <c r="C3145">
        <v>2015</v>
      </c>
      <c r="D3145">
        <v>8</v>
      </c>
    </row>
    <row r="3146" spans="1:4" x14ac:dyDescent="0.2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2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2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2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2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2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2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2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2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2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2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2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2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2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2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25">
      <c r="A3161" s="1">
        <v>42242</v>
      </c>
      <c r="B3161">
        <v>7.65449</v>
      </c>
      <c r="C3161">
        <v>2015</v>
      </c>
      <c r="D3161">
        <v>8</v>
      </c>
    </row>
    <row r="3162" spans="1:4" x14ac:dyDescent="0.25">
      <c r="A3162" s="1">
        <v>42243</v>
      </c>
      <c r="B3162">
        <v>7.67075</v>
      </c>
      <c r="C3162">
        <v>2015</v>
      </c>
      <c r="D3162">
        <v>8</v>
      </c>
    </row>
    <row r="3163" spans="1:4" x14ac:dyDescent="0.2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2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2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2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2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2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2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2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2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2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2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2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2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2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2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2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2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2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2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2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2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2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2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2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2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2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2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2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2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2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2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25">
      <c r="A3194" s="1">
        <v>42275</v>
      </c>
      <c r="B3194">
        <v>7.68018</v>
      </c>
      <c r="C3194">
        <v>2015</v>
      </c>
      <c r="D3194">
        <v>9</v>
      </c>
    </row>
    <row r="3195" spans="1:4" x14ac:dyDescent="0.2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2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2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2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2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2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2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2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2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2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2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2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2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2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25">
      <c r="A3209" s="1">
        <v>42290</v>
      </c>
      <c r="B3209">
        <v>7.67563</v>
      </c>
      <c r="C3209">
        <v>2015</v>
      </c>
      <c r="D3209">
        <v>10</v>
      </c>
    </row>
    <row r="3210" spans="1:4" x14ac:dyDescent="0.2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2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2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2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2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2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2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2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2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2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2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2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2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2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2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2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2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2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2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2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2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2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2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25">
      <c r="A3233" s="1">
        <v>42314</v>
      </c>
      <c r="B3233">
        <v>7.66465</v>
      </c>
      <c r="C3233">
        <v>2015</v>
      </c>
      <c r="D3233">
        <v>11</v>
      </c>
    </row>
    <row r="3234" spans="1:4" x14ac:dyDescent="0.25">
      <c r="A3234" s="1">
        <v>42315</v>
      </c>
      <c r="B3234">
        <v>7.66465</v>
      </c>
      <c r="C3234">
        <v>2015</v>
      </c>
      <c r="D3234">
        <v>11</v>
      </c>
    </row>
    <row r="3235" spans="1:4" x14ac:dyDescent="0.25">
      <c r="A3235" s="1">
        <v>42316</v>
      </c>
      <c r="B3235">
        <v>7.66465</v>
      </c>
      <c r="C3235">
        <v>2015</v>
      </c>
      <c r="D3235">
        <v>11</v>
      </c>
    </row>
    <row r="3236" spans="1:4" x14ac:dyDescent="0.2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2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2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2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2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2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2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2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2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25">
      <c r="A3245" s="1">
        <v>42326</v>
      </c>
      <c r="B3245">
        <v>7.64663</v>
      </c>
      <c r="C3245">
        <v>2015</v>
      </c>
      <c r="D3245">
        <v>11</v>
      </c>
    </row>
    <row r="3246" spans="1:4" x14ac:dyDescent="0.2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2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2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2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2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2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2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2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2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2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2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2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2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2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2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2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2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2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2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2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2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2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2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2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2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2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2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25">
      <c r="A3273" s="1">
        <v>42354</v>
      </c>
      <c r="B3273">
        <v>7.60684</v>
      </c>
      <c r="C3273">
        <v>2015</v>
      </c>
      <c r="D3273">
        <v>12</v>
      </c>
    </row>
    <row r="3274" spans="1:4" x14ac:dyDescent="0.2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2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2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2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2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2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2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2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2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2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2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25">
      <c r="A3285" s="1">
        <v>42366</v>
      </c>
      <c r="B3285">
        <v>7.61165</v>
      </c>
      <c r="C3285">
        <v>2015</v>
      </c>
      <c r="D3285">
        <v>12</v>
      </c>
    </row>
    <row r="3286" spans="1:4" x14ac:dyDescent="0.2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2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2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2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2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2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2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2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2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2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2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2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2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2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2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2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2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2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2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2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2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2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2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2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2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2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2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2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25">
      <c r="A3314" s="1">
        <v>42395</v>
      </c>
      <c r="B3314">
        <v>7.65266</v>
      </c>
      <c r="C3314">
        <v>2016</v>
      </c>
      <c r="D3314">
        <v>1</v>
      </c>
    </row>
    <row r="3315" spans="1:4" x14ac:dyDescent="0.2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2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25">
      <c r="A3317" s="1">
        <v>42398</v>
      </c>
      <c r="B3317">
        <v>7.67713</v>
      </c>
      <c r="C3317">
        <v>2016</v>
      </c>
      <c r="D3317">
        <v>1</v>
      </c>
    </row>
    <row r="3318" spans="1:4" x14ac:dyDescent="0.25">
      <c r="A3318" s="1">
        <v>42399</v>
      </c>
      <c r="B3318">
        <v>7.67713</v>
      </c>
      <c r="C3318">
        <v>2016</v>
      </c>
      <c r="D3318">
        <v>1</v>
      </c>
    </row>
    <row r="3319" spans="1:4" x14ac:dyDescent="0.25">
      <c r="A3319" s="1">
        <v>42400</v>
      </c>
      <c r="B3319">
        <v>7.67713</v>
      </c>
      <c r="C3319">
        <v>2016</v>
      </c>
      <c r="D3319">
        <v>1</v>
      </c>
    </row>
    <row r="3320" spans="1:4" x14ac:dyDescent="0.2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25">
      <c r="A3321" s="1">
        <v>42402</v>
      </c>
      <c r="B3321">
        <v>7.66188</v>
      </c>
      <c r="C3321">
        <v>2016</v>
      </c>
      <c r="D3321">
        <v>2</v>
      </c>
    </row>
    <row r="3322" spans="1:4" x14ac:dyDescent="0.2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2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2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2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2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2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2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2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2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2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2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2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2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2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2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2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2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2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2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2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2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2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2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2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2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2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2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2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2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2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2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2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2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2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2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2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2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25">
      <c r="A3359" s="1">
        <v>42440</v>
      </c>
      <c r="B3359">
        <v>7.70784</v>
      </c>
      <c r="C3359">
        <v>2016</v>
      </c>
      <c r="D3359">
        <v>3</v>
      </c>
    </row>
    <row r="3360" spans="1:4" x14ac:dyDescent="0.25">
      <c r="A3360" s="1">
        <v>42441</v>
      </c>
      <c r="B3360">
        <v>7.70784</v>
      </c>
      <c r="C3360">
        <v>2016</v>
      </c>
      <c r="D3360">
        <v>3</v>
      </c>
    </row>
    <row r="3361" spans="1:4" x14ac:dyDescent="0.25">
      <c r="A3361" s="1">
        <v>42442</v>
      </c>
      <c r="B3361">
        <v>7.70784</v>
      </c>
      <c r="C3361">
        <v>2016</v>
      </c>
      <c r="D3361">
        <v>3</v>
      </c>
    </row>
    <row r="3362" spans="1:4" x14ac:dyDescent="0.2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25">
      <c r="A3363" s="1">
        <v>42444</v>
      </c>
      <c r="B3363">
        <v>7.72912</v>
      </c>
      <c r="C3363">
        <v>2016</v>
      </c>
      <c r="D3363">
        <v>3</v>
      </c>
    </row>
    <row r="3364" spans="1:4" x14ac:dyDescent="0.25">
      <c r="A3364" s="1">
        <v>42445</v>
      </c>
      <c r="B3364">
        <v>7.73719</v>
      </c>
      <c r="C3364">
        <v>2016</v>
      </c>
      <c r="D3364">
        <v>3</v>
      </c>
    </row>
    <row r="3365" spans="1:4" x14ac:dyDescent="0.2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2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2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2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25">
      <c r="A3369" s="1">
        <v>42450</v>
      </c>
      <c r="B3369">
        <v>7.74411</v>
      </c>
      <c r="C3369">
        <v>2016</v>
      </c>
      <c r="D3369">
        <v>3</v>
      </c>
    </row>
    <row r="3370" spans="1:4" x14ac:dyDescent="0.2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2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2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2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2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2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2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2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2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2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2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2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2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2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2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2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2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2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2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2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2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2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2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2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2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2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2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2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2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2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2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2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2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2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2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2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2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2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2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2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2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2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2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2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2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2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2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2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2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2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2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25">
      <c r="A3421" s="1">
        <v>42502</v>
      </c>
      <c r="B3421">
        <v>7.62418</v>
      </c>
      <c r="C3421">
        <v>2016</v>
      </c>
      <c r="D3421">
        <v>5</v>
      </c>
    </row>
    <row r="3422" spans="1:4" x14ac:dyDescent="0.2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2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2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2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2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2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2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2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2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2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2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2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2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2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2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2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2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2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2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2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25">
      <c r="A3442" s="1">
        <v>42523</v>
      </c>
      <c r="B3442">
        <v>7.62608</v>
      </c>
      <c r="C3442">
        <v>2016</v>
      </c>
      <c r="D3442">
        <v>6</v>
      </c>
    </row>
    <row r="3443" spans="1:4" x14ac:dyDescent="0.2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2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2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2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2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2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2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25">
      <c r="A3450" s="1">
        <v>42531</v>
      </c>
      <c r="B3450">
        <v>7.66404</v>
      </c>
      <c r="C3450">
        <v>2016</v>
      </c>
      <c r="D3450">
        <v>6</v>
      </c>
    </row>
    <row r="3451" spans="1:4" x14ac:dyDescent="0.25">
      <c r="A3451" s="1">
        <v>42532</v>
      </c>
      <c r="B3451">
        <v>7.66404</v>
      </c>
      <c r="C3451">
        <v>2016</v>
      </c>
      <c r="D3451">
        <v>6</v>
      </c>
    </row>
    <row r="3452" spans="1:4" x14ac:dyDescent="0.25">
      <c r="A3452" s="1">
        <v>42533</v>
      </c>
      <c r="B3452">
        <v>7.66404</v>
      </c>
      <c r="C3452">
        <v>2016</v>
      </c>
      <c r="D3452">
        <v>6</v>
      </c>
    </row>
    <row r="3453" spans="1:4" x14ac:dyDescent="0.2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2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2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2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2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2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2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2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2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2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2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2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2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2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25">
      <c r="A3467" s="1">
        <v>42548</v>
      </c>
      <c r="B3467">
        <v>7.64025</v>
      </c>
      <c r="C3467">
        <v>2016</v>
      </c>
      <c r="D3467">
        <v>6</v>
      </c>
    </row>
    <row r="3468" spans="1:4" x14ac:dyDescent="0.2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2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2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2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2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2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2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2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2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25">
      <c r="A3477" s="1">
        <v>42558</v>
      </c>
      <c r="B3477">
        <v>7.63009</v>
      </c>
      <c r="C3477">
        <v>2016</v>
      </c>
      <c r="D3477">
        <v>7</v>
      </c>
    </row>
    <row r="3478" spans="1:4" x14ac:dyDescent="0.2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2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2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2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2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2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2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25">
      <c r="A3485" s="1">
        <v>42566</v>
      </c>
      <c r="B3485">
        <v>7.60867</v>
      </c>
      <c r="C3485">
        <v>2016</v>
      </c>
      <c r="D3485">
        <v>7</v>
      </c>
    </row>
    <row r="3486" spans="1:4" x14ac:dyDescent="0.25">
      <c r="A3486" s="1">
        <v>42567</v>
      </c>
      <c r="B3486">
        <v>7.60867</v>
      </c>
      <c r="C3486">
        <v>2016</v>
      </c>
      <c r="D3486">
        <v>7</v>
      </c>
    </row>
    <row r="3487" spans="1:4" x14ac:dyDescent="0.25">
      <c r="A3487" s="1">
        <v>42568</v>
      </c>
      <c r="B3487">
        <v>7.60867</v>
      </c>
      <c r="C3487">
        <v>2016</v>
      </c>
      <c r="D3487">
        <v>7</v>
      </c>
    </row>
    <row r="3488" spans="1:4" x14ac:dyDescent="0.25">
      <c r="A3488" s="1">
        <v>42569</v>
      </c>
      <c r="B3488">
        <v>7.59999</v>
      </c>
      <c r="C3488">
        <v>2016</v>
      </c>
      <c r="D3488">
        <v>7</v>
      </c>
    </row>
    <row r="3489" spans="1:4" x14ac:dyDescent="0.2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25">
      <c r="A3490" s="1">
        <v>42571</v>
      </c>
      <c r="B3490">
        <v>7.58385</v>
      </c>
      <c r="C3490">
        <v>2016</v>
      </c>
      <c r="D3490">
        <v>7</v>
      </c>
    </row>
    <row r="3491" spans="1:4" x14ac:dyDescent="0.2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2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2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2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2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2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2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2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2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2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2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2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2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2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2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2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2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2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2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2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2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2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2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2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2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2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2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2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2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2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2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2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2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2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2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2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2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2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2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2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2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2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25">
      <c r="A3533" s="1">
        <v>42614</v>
      </c>
      <c r="B3533">
        <v>7.54861</v>
      </c>
      <c r="C3533">
        <v>2016</v>
      </c>
      <c r="D3533">
        <v>9</v>
      </c>
    </row>
    <row r="3534" spans="1:4" x14ac:dyDescent="0.2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2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2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2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2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2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2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2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2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2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2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2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2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2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2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2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2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2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2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25">
      <c r="A3553" s="1">
        <v>42634</v>
      </c>
      <c r="B3553">
        <v>7.51485</v>
      </c>
      <c r="C3553">
        <v>2016</v>
      </c>
      <c r="D3553">
        <v>9</v>
      </c>
    </row>
    <row r="3554" spans="1:4" x14ac:dyDescent="0.2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2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2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2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2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2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2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25">
      <c r="A3561" s="1">
        <v>42642</v>
      </c>
      <c r="B3561">
        <v>7.52081</v>
      </c>
      <c r="C3561">
        <v>2016</v>
      </c>
      <c r="D3561">
        <v>9</v>
      </c>
    </row>
    <row r="3562" spans="1:4" x14ac:dyDescent="0.25">
      <c r="A3562" s="1">
        <v>42643</v>
      </c>
      <c r="B3562">
        <v>7.52067</v>
      </c>
      <c r="C3562">
        <v>2016</v>
      </c>
      <c r="D3562">
        <v>9</v>
      </c>
    </row>
    <row r="3563" spans="1:4" x14ac:dyDescent="0.25">
      <c r="A3563" s="1">
        <v>42644</v>
      </c>
      <c r="B3563">
        <v>7.52067</v>
      </c>
      <c r="C3563">
        <v>2016</v>
      </c>
      <c r="D3563">
        <v>10</v>
      </c>
    </row>
    <row r="3564" spans="1:4" x14ac:dyDescent="0.25">
      <c r="A3564" s="1">
        <v>42645</v>
      </c>
      <c r="B3564">
        <v>7.52067</v>
      </c>
      <c r="C3564">
        <v>2016</v>
      </c>
      <c r="D3564">
        <v>10</v>
      </c>
    </row>
    <row r="3565" spans="1:4" x14ac:dyDescent="0.25">
      <c r="A3565" s="1">
        <v>42646</v>
      </c>
      <c r="B3565">
        <v>7.51952</v>
      </c>
      <c r="C3565">
        <v>2016</v>
      </c>
      <c r="D3565">
        <v>10</v>
      </c>
    </row>
    <row r="3566" spans="1:4" x14ac:dyDescent="0.2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2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2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2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2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2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2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25">
      <c r="A3573" s="1">
        <v>42654</v>
      </c>
      <c r="B3573">
        <v>7.47492</v>
      </c>
      <c r="C3573">
        <v>2016</v>
      </c>
      <c r="D3573">
        <v>10</v>
      </c>
    </row>
    <row r="3574" spans="1:4" x14ac:dyDescent="0.25">
      <c r="A3574" s="1">
        <v>42655</v>
      </c>
      <c r="B3574">
        <v>7.47492</v>
      </c>
      <c r="C3574">
        <v>2016</v>
      </c>
      <c r="D3574">
        <v>10</v>
      </c>
    </row>
    <row r="3575" spans="1:4" x14ac:dyDescent="0.2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2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2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2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25">
      <c r="A3579" s="1">
        <v>42660</v>
      </c>
      <c r="B3579">
        <v>7.47912</v>
      </c>
      <c r="C3579">
        <v>2016</v>
      </c>
      <c r="D3579">
        <v>10</v>
      </c>
    </row>
    <row r="3580" spans="1:4" x14ac:dyDescent="0.2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2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2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25">
      <c r="A3583" s="1">
        <v>42664</v>
      </c>
      <c r="B3583">
        <v>7.49132</v>
      </c>
      <c r="C3583">
        <v>2016</v>
      </c>
      <c r="D3583">
        <v>10</v>
      </c>
    </row>
    <row r="3584" spans="1:4" x14ac:dyDescent="0.25">
      <c r="A3584" s="1">
        <v>42665</v>
      </c>
      <c r="B3584">
        <v>7.49132</v>
      </c>
      <c r="C3584">
        <v>2016</v>
      </c>
      <c r="D3584">
        <v>10</v>
      </c>
    </row>
    <row r="3585" spans="1:4" x14ac:dyDescent="0.25">
      <c r="A3585" s="1">
        <v>42666</v>
      </c>
      <c r="B3585">
        <v>7.49132</v>
      </c>
      <c r="C3585">
        <v>2016</v>
      </c>
      <c r="D3585">
        <v>10</v>
      </c>
    </row>
    <row r="3586" spans="1:4" x14ac:dyDescent="0.25">
      <c r="A3586" s="1">
        <v>42667</v>
      </c>
      <c r="B3586">
        <v>7.4996</v>
      </c>
      <c r="C3586">
        <v>2016</v>
      </c>
      <c r="D3586">
        <v>10</v>
      </c>
    </row>
    <row r="3587" spans="1:4" x14ac:dyDescent="0.2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2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2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2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2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2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2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2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2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2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2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2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2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2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2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2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2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2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2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2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2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2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2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2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2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2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2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2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2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2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25">
      <c r="A3617" s="1">
        <v>42698</v>
      </c>
      <c r="B3617">
        <v>7.50589</v>
      </c>
      <c r="C3617">
        <v>2016</v>
      </c>
      <c r="D3617">
        <v>11</v>
      </c>
    </row>
    <row r="3618" spans="1:4" x14ac:dyDescent="0.2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2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2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25">
      <c r="A3621" s="1">
        <v>42702</v>
      </c>
      <c r="B3621">
        <v>7.51539</v>
      </c>
      <c r="C3621">
        <v>2016</v>
      </c>
      <c r="D3621">
        <v>11</v>
      </c>
    </row>
    <row r="3622" spans="1:4" x14ac:dyDescent="0.2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2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2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2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2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2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25">
      <c r="A3628" s="1">
        <v>42709</v>
      </c>
      <c r="B3628">
        <v>7.53688</v>
      </c>
      <c r="C3628">
        <v>2016</v>
      </c>
      <c r="D3628">
        <v>12</v>
      </c>
    </row>
    <row r="3629" spans="1:4" x14ac:dyDescent="0.2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2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2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2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2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2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2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2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2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25">
      <c r="A3638" s="1">
        <v>42719</v>
      </c>
      <c r="B3638">
        <v>7.49512</v>
      </c>
      <c r="C3638">
        <v>2016</v>
      </c>
      <c r="D3638">
        <v>12</v>
      </c>
    </row>
    <row r="3639" spans="1:4" x14ac:dyDescent="0.2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2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2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2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2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2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2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2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2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2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2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2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2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2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2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2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2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2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2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2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2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2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2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2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2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2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2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2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2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2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2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2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2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2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2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2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2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2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2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25">
      <c r="A3678" s="1">
        <v>42759</v>
      </c>
      <c r="B3678">
        <v>7.50753</v>
      </c>
      <c r="C3678">
        <v>2017</v>
      </c>
      <c r="D3678">
        <v>1</v>
      </c>
    </row>
    <row r="3679" spans="1:4" x14ac:dyDescent="0.25">
      <c r="A3679" s="1">
        <v>42760</v>
      </c>
      <c r="B3679">
        <v>7.49756</v>
      </c>
      <c r="C3679">
        <v>2017</v>
      </c>
      <c r="D3679">
        <v>1</v>
      </c>
    </row>
    <row r="3680" spans="1:4" x14ac:dyDescent="0.2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2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2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2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2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2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2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25">
      <c r="A3687" s="1">
        <v>42768</v>
      </c>
      <c r="B3687">
        <v>7.46089</v>
      </c>
      <c r="C3687">
        <v>2017</v>
      </c>
      <c r="D3687">
        <v>2</v>
      </c>
    </row>
    <row r="3688" spans="1:4" x14ac:dyDescent="0.2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2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2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2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2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25">
      <c r="A3693" s="1">
        <v>42774</v>
      </c>
      <c r="B3693">
        <v>7.43764</v>
      </c>
      <c r="C3693">
        <v>2017</v>
      </c>
      <c r="D3693">
        <v>2</v>
      </c>
    </row>
    <row r="3694" spans="1:4" x14ac:dyDescent="0.2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2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2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2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25">
      <c r="A3698" s="1">
        <v>42779</v>
      </c>
      <c r="B3698">
        <v>7.42943</v>
      </c>
      <c r="C3698">
        <v>2017</v>
      </c>
      <c r="D3698">
        <v>2</v>
      </c>
    </row>
    <row r="3699" spans="1:4" x14ac:dyDescent="0.2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2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2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2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2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2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2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2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2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2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2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2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2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2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2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2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2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2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2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2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2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2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2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2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25">
      <c r="A3723" s="1">
        <v>42804</v>
      </c>
      <c r="B3723">
        <v>7.37636</v>
      </c>
      <c r="C3723">
        <v>2017</v>
      </c>
      <c r="D3723">
        <v>3</v>
      </c>
    </row>
    <row r="3724" spans="1:4" x14ac:dyDescent="0.25">
      <c r="A3724" s="1">
        <v>42805</v>
      </c>
      <c r="B3724">
        <v>7.37636</v>
      </c>
      <c r="C3724">
        <v>2017</v>
      </c>
      <c r="D3724">
        <v>3</v>
      </c>
    </row>
    <row r="3725" spans="1:4" x14ac:dyDescent="0.25">
      <c r="A3725" s="1">
        <v>42806</v>
      </c>
      <c r="B3725">
        <v>7.37636</v>
      </c>
      <c r="C3725">
        <v>2017</v>
      </c>
      <c r="D3725">
        <v>3</v>
      </c>
    </row>
    <row r="3726" spans="1:4" x14ac:dyDescent="0.2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2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2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2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2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2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2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2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2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25">
      <c r="A3735" s="1">
        <v>42816</v>
      </c>
      <c r="B3735">
        <v>7.33535</v>
      </c>
      <c r="C3735">
        <v>2017</v>
      </c>
      <c r="D3735">
        <v>3</v>
      </c>
    </row>
    <row r="3736" spans="1:4" x14ac:dyDescent="0.25">
      <c r="A3736" s="1">
        <v>42817</v>
      </c>
      <c r="B3736">
        <v>7.34</v>
      </c>
      <c r="C3736">
        <v>2017</v>
      </c>
      <c r="D3736">
        <v>3</v>
      </c>
    </row>
    <row r="3737" spans="1:4" x14ac:dyDescent="0.2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2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2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25">
      <c r="A3740" s="1">
        <v>42821</v>
      </c>
      <c r="B3740">
        <v>7.34091</v>
      </c>
      <c r="C3740">
        <v>2017</v>
      </c>
      <c r="D3740">
        <v>3</v>
      </c>
    </row>
    <row r="3741" spans="1:4" x14ac:dyDescent="0.2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2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2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2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2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2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2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2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2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25">
      <c r="A3750" s="1">
        <v>42831</v>
      </c>
      <c r="B3750">
        <v>7.33955</v>
      </c>
      <c r="C3750">
        <v>2017</v>
      </c>
      <c r="D3750">
        <v>4</v>
      </c>
    </row>
    <row r="3751" spans="1:4" x14ac:dyDescent="0.2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2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2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2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2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2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2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2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2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2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2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2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2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25">
      <c r="A3764" s="1">
        <v>42845</v>
      </c>
      <c r="B3764">
        <v>7.33033</v>
      </c>
      <c r="C3764">
        <v>2017</v>
      </c>
      <c r="D3764">
        <v>4</v>
      </c>
    </row>
    <row r="3765" spans="1:4" x14ac:dyDescent="0.2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2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2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2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2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2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2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2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2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2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2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2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2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2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2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2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2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2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2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2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2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2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2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2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2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2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2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2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2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2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2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25">
      <c r="A3796" s="1">
        <v>42877</v>
      </c>
      <c r="B3796">
        <v>7.3327</v>
      </c>
      <c r="C3796">
        <v>2017</v>
      </c>
      <c r="D3796">
        <v>5</v>
      </c>
    </row>
    <row r="3797" spans="1:4" x14ac:dyDescent="0.2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2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2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25">
      <c r="A3800" s="1">
        <v>42881</v>
      </c>
      <c r="B3800">
        <v>7.34816</v>
      </c>
      <c r="C3800">
        <v>2017</v>
      </c>
      <c r="D3800">
        <v>5</v>
      </c>
    </row>
    <row r="3801" spans="1:4" x14ac:dyDescent="0.25">
      <c r="A3801" s="1">
        <v>42882</v>
      </c>
      <c r="B3801">
        <v>7.34816</v>
      </c>
      <c r="C3801">
        <v>2017</v>
      </c>
      <c r="D3801">
        <v>5</v>
      </c>
    </row>
    <row r="3802" spans="1:4" x14ac:dyDescent="0.25">
      <c r="A3802" s="1">
        <v>42883</v>
      </c>
      <c r="B3802">
        <v>7.34816</v>
      </c>
      <c r="C3802">
        <v>2017</v>
      </c>
      <c r="D3802">
        <v>5</v>
      </c>
    </row>
    <row r="3803" spans="1:4" x14ac:dyDescent="0.2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2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2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25">
      <c r="A3806" s="1">
        <v>42887</v>
      </c>
      <c r="B3806">
        <v>7.35717</v>
      </c>
      <c r="C3806">
        <v>2017</v>
      </c>
      <c r="D3806">
        <v>6</v>
      </c>
    </row>
    <row r="3807" spans="1:4" x14ac:dyDescent="0.2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2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2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2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2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25">
      <c r="A3812" s="1">
        <v>42893</v>
      </c>
      <c r="B3812">
        <v>7.34727</v>
      </c>
      <c r="C3812">
        <v>2017</v>
      </c>
      <c r="D3812">
        <v>6</v>
      </c>
    </row>
    <row r="3813" spans="1:4" x14ac:dyDescent="0.2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2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2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2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2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2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2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2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2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2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2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2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2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2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2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2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2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2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25">
      <c r="A3831" s="1">
        <v>42912</v>
      </c>
      <c r="B3831">
        <v>7.33406</v>
      </c>
      <c r="C3831">
        <v>2017</v>
      </c>
      <c r="D3831">
        <v>6</v>
      </c>
    </row>
    <row r="3832" spans="1:4" x14ac:dyDescent="0.2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2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2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2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2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2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2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2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2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2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2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2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2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2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25">
      <c r="A3846" s="1">
        <v>42927</v>
      </c>
      <c r="B3846">
        <v>7.31921</v>
      </c>
      <c r="C3846">
        <v>2017</v>
      </c>
      <c r="D3846">
        <v>7</v>
      </c>
    </row>
    <row r="3847" spans="1:4" x14ac:dyDescent="0.2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2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2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2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2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2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2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2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2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2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2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2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25">
      <c r="A3859" s="1">
        <v>42940</v>
      </c>
      <c r="B3859">
        <v>7.29298</v>
      </c>
      <c r="C3859">
        <v>2017</v>
      </c>
      <c r="D3859">
        <v>7</v>
      </c>
    </row>
    <row r="3860" spans="1:4" x14ac:dyDescent="0.2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2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2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2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2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2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2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2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2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2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25">
      <c r="A3870" s="1">
        <v>42951</v>
      </c>
      <c r="B3870">
        <v>7.27372</v>
      </c>
      <c r="C3870">
        <v>2017</v>
      </c>
      <c r="D3870">
        <v>8</v>
      </c>
    </row>
    <row r="3871" spans="1:4" x14ac:dyDescent="0.25">
      <c r="A3871" s="1">
        <v>42952</v>
      </c>
      <c r="B3871">
        <v>7.27372</v>
      </c>
      <c r="C3871">
        <v>2017</v>
      </c>
      <c r="D3871">
        <v>8</v>
      </c>
    </row>
    <row r="3872" spans="1:4" x14ac:dyDescent="0.25">
      <c r="A3872" s="1">
        <v>42953</v>
      </c>
      <c r="B3872">
        <v>7.27372</v>
      </c>
      <c r="C3872">
        <v>2017</v>
      </c>
      <c r="D3872">
        <v>8</v>
      </c>
    </row>
    <row r="3873" spans="1:4" x14ac:dyDescent="0.25">
      <c r="A3873" s="1">
        <v>42954</v>
      </c>
      <c r="B3873">
        <v>7.27189</v>
      </c>
      <c r="C3873">
        <v>2017</v>
      </c>
      <c r="D3873">
        <v>8</v>
      </c>
    </row>
    <row r="3874" spans="1:4" x14ac:dyDescent="0.2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2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2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2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2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2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2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2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2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2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2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2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2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2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2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25">
      <c r="A3889" s="1">
        <v>42970</v>
      </c>
      <c r="B3889">
        <v>7.27799</v>
      </c>
      <c r="C3889">
        <v>2017</v>
      </c>
      <c r="D3889">
        <v>8</v>
      </c>
    </row>
    <row r="3890" spans="1:4" x14ac:dyDescent="0.2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2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2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2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25">
      <c r="A3894" s="1">
        <v>42975</v>
      </c>
      <c r="B3894">
        <v>7.2824</v>
      </c>
      <c r="C3894">
        <v>2017</v>
      </c>
      <c r="D3894">
        <v>8</v>
      </c>
    </row>
    <row r="3895" spans="1:4" x14ac:dyDescent="0.2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25">
      <c r="A3896" s="1">
        <v>42977</v>
      </c>
      <c r="B3896">
        <v>7.28789</v>
      </c>
      <c r="C3896">
        <v>2017</v>
      </c>
      <c r="D3896">
        <v>8</v>
      </c>
    </row>
    <row r="3897" spans="1:4" x14ac:dyDescent="0.2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2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2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2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25">
      <c r="A3901" s="1">
        <v>42982</v>
      </c>
      <c r="B3901">
        <v>7.29176</v>
      </c>
      <c r="C3901">
        <v>2017</v>
      </c>
      <c r="D3901">
        <v>9</v>
      </c>
    </row>
    <row r="3902" spans="1:4" x14ac:dyDescent="0.25">
      <c r="A3902" s="1">
        <v>42983</v>
      </c>
      <c r="B3902">
        <v>7.29697</v>
      </c>
      <c r="C3902">
        <v>2017</v>
      </c>
      <c r="D3902">
        <v>9</v>
      </c>
    </row>
    <row r="3903" spans="1:4" x14ac:dyDescent="0.2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25">
      <c r="A3904" s="1">
        <v>42985</v>
      </c>
      <c r="B3904">
        <v>7.2923</v>
      </c>
      <c r="C3904">
        <v>2017</v>
      </c>
      <c r="D3904">
        <v>9</v>
      </c>
    </row>
    <row r="3905" spans="1:4" x14ac:dyDescent="0.2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2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2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25">
      <c r="A3908" s="1">
        <v>42989</v>
      </c>
      <c r="B3908">
        <v>7.29129</v>
      </c>
      <c r="C3908">
        <v>2017</v>
      </c>
      <c r="D3908">
        <v>9</v>
      </c>
    </row>
    <row r="3909" spans="1:4" x14ac:dyDescent="0.2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2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2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2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2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2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2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2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2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2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2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2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2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2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2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2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2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2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2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2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2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2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2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25">
      <c r="A3932" s="1">
        <v>43013</v>
      </c>
      <c r="B3932">
        <v>7.34192</v>
      </c>
      <c r="C3932">
        <v>2017</v>
      </c>
      <c r="D3932">
        <v>10</v>
      </c>
    </row>
    <row r="3933" spans="1:4" x14ac:dyDescent="0.2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2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2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2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2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2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2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2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2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2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2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2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25">
      <c r="A3945" s="1">
        <v>43026</v>
      </c>
      <c r="B3945">
        <v>7.34422</v>
      </c>
      <c r="C3945">
        <v>2017</v>
      </c>
      <c r="D3945">
        <v>10</v>
      </c>
    </row>
    <row r="3946" spans="1:4" x14ac:dyDescent="0.25">
      <c r="A3946" s="1">
        <v>43027</v>
      </c>
      <c r="B3946">
        <v>7.34321</v>
      </c>
      <c r="C3946">
        <v>2017</v>
      </c>
      <c r="D3946">
        <v>10</v>
      </c>
    </row>
    <row r="3947" spans="1:4" x14ac:dyDescent="0.25">
      <c r="A3947" s="1">
        <v>43028</v>
      </c>
      <c r="B3947">
        <v>7.34321</v>
      </c>
      <c r="C3947">
        <v>2017</v>
      </c>
      <c r="D3947">
        <v>10</v>
      </c>
    </row>
    <row r="3948" spans="1:4" x14ac:dyDescent="0.25">
      <c r="A3948" s="1">
        <v>43029</v>
      </c>
      <c r="B3948">
        <v>7.34321</v>
      </c>
      <c r="C3948">
        <v>2017</v>
      </c>
      <c r="D3948">
        <v>10</v>
      </c>
    </row>
    <row r="3949" spans="1:4" x14ac:dyDescent="0.25">
      <c r="A3949" s="1">
        <v>43030</v>
      </c>
      <c r="B3949">
        <v>7.34321</v>
      </c>
      <c r="C3949">
        <v>2017</v>
      </c>
      <c r="D3949">
        <v>10</v>
      </c>
    </row>
    <row r="3950" spans="1:4" x14ac:dyDescent="0.2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2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2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2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2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2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2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2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2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2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2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2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2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2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2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25">
      <c r="A3965" s="1">
        <v>43046</v>
      </c>
      <c r="B3965">
        <v>7.33413</v>
      </c>
      <c r="C3965">
        <v>2017</v>
      </c>
      <c r="D3965">
        <v>11</v>
      </c>
    </row>
    <row r="3966" spans="1:4" x14ac:dyDescent="0.2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2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2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2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2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2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2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2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2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25">
      <c r="A3975" s="1">
        <v>43056</v>
      </c>
      <c r="B3975">
        <v>7.32897</v>
      </c>
      <c r="C3975">
        <v>2017</v>
      </c>
      <c r="D3975">
        <v>11</v>
      </c>
    </row>
    <row r="3976" spans="1:4" x14ac:dyDescent="0.25">
      <c r="A3976" s="1">
        <v>43057</v>
      </c>
      <c r="B3976">
        <v>7.32897</v>
      </c>
      <c r="C3976">
        <v>2017</v>
      </c>
      <c r="D3976">
        <v>11</v>
      </c>
    </row>
    <row r="3977" spans="1:4" x14ac:dyDescent="0.25">
      <c r="A3977" s="1">
        <v>43058</v>
      </c>
      <c r="B3977">
        <v>7.32897</v>
      </c>
      <c r="C3977">
        <v>2017</v>
      </c>
      <c r="D3977">
        <v>11</v>
      </c>
    </row>
    <row r="3978" spans="1:4" x14ac:dyDescent="0.2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2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2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2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2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2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2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2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2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25">
      <c r="A3987" s="1">
        <v>43068</v>
      </c>
      <c r="B3987">
        <v>7.34178</v>
      </c>
      <c r="C3987">
        <v>2017</v>
      </c>
      <c r="D3987">
        <v>11</v>
      </c>
    </row>
    <row r="3988" spans="1:4" x14ac:dyDescent="0.2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2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2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2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2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2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2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2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2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2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2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2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2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2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2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2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2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2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2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2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25">
      <c r="A4008" s="1">
        <v>43089</v>
      </c>
      <c r="B4008">
        <v>7.34152</v>
      </c>
      <c r="C4008">
        <v>2017</v>
      </c>
      <c r="D4008">
        <v>12</v>
      </c>
    </row>
    <row r="4009" spans="1:4" x14ac:dyDescent="0.2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25">
      <c r="A4010" s="1">
        <v>43091</v>
      </c>
      <c r="B4010">
        <v>7.34253</v>
      </c>
      <c r="C4010">
        <v>2017</v>
      </c>
      <c r="D4010">
        <v>12</v>
      </c>
    </row>
    <row r="4011" spans="1:4" x14ac:dyDescent="0.25">
      <c r="A4011" s="1">
        <v>43092</v>
      </c>
      <c r="B4011">
        <v>7.34253</v>
      </c>
      <c r="C4011">
        <v>2017</v>
      </c>
      <c r="D4011">
        <v>12</v>
      </c>
    </row>
    <row r="4012" spans="1:4" x14ac:dyDescent="0.25">
      <c r="A4012" s="1">
        <v>43093</v>
      </c>
      <c r="B4012">
        <v>7.34253</v>
      </c>
      <c r="C4012">
        <v>2017</v>
      </c>
      <c r="D4012">
        <v>12</v>
      </c>
    </row>
    <row r="4013" spans="1:4" x14ac:dyDescent="0.25">
      <c r="A4013" s="1">
        <v>43094</v>
      </c>
      <c r="B4013">
        <v>7.34253</v>
      </c>
      <c r="C4013">
        <v>2017</v>
      </c>
      <c r="D4013">
        <v>12</v>
      </c>
    </row>
    <row r="4014" spans="1:4" x14ac:dyDescent="0.2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2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2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2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2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2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2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2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2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2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2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2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2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25">
      <c r="A4027" s="1">
        <v>43108</v>
      </c>
      <c r="B4027">
        <v>7.34077</v>
      </c>
      <c r="C4027">
        <v>2018</v>
      </c>
      <c r="D4027">
        <v>1</v>
      </c>
    </row>
    <row r="4028" spans="1:4" x14ac:dyDescent="0.2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25">
      <c r="A4029" s="1">
        <v>43110</v>
      </c>
      <c r="B4029">
        <v>7.34239</v>
      </c>
      <c r="C4029">
        <v>2018</v>
      </c>
      <c r="D4029">
        <v>1</v>
      </c>
    </row>
    <row r="4030" spans="1:4" x14ac:dyDescent="0.2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2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2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2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2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2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2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2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2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2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2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2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2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2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2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2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2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2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2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2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2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2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2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2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2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2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2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2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2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2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2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2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2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2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2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25">
      <c r="A4065" s="1">
        <v>43146</v>
      </c>
      <c r="B4065">
        <v>7.35764</v>
      </c>
      <c r="C4065">
        <v>2018</v>
      </c>
      <c r="D4065">
        <v>2</v>
      </c>
    </row>
    <row r="4066" spans="1:4" x14ac:dyDescent="0.2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2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2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2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2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2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2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2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2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2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2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2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2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2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2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2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2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25">
      <c r="A4083" s="1">
        <v>43164</v>
      </c>
      <c r="B4083">
        <v>7.37723</v>
      </c>
      <c r="C4083">
        <v>2018</v>
      </c>
      <c r="D4083">
        <v>3</v>
      </c>
    </row>
    <row r="4084" spans="1:4" x14ac:dyDescent="0.2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25">
      <c r="A4085" s="1">
        <v>43166</v>
      </c>
      <c r="B4085">
        <v>7.38002</v>
      </c>
      <c r="C4085">
        <v>2018</v>
      </c>
      <c r="D4085">
        <v>3</v>
      </c>
    </row>
    <row r="4086" spans="1:4" x14ac:dyDescent="0.2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25">
      <c r="A4087" s="1">
        <v>43168</v>
      </c>
      <c r="B4087">
        <v>7.38842</v>
      </c>
      <c r="C4087">
        <v>2018</v>
      </c>
      <c r="D4087">
        <v>3</v>
      </c>
    </row>
    <row r="4088" spans="1:4" x14ac:dyDescent="0.25">
      <c r="A4088" s="1">
        <v>43169</v>
      </c>
      <c r="B4088">
        <v>7.38842</v>
      </c>
      <c r="C4088">
        <v>2018</v>
      </c>
      <c r="D4088">
        <v>3</v>
      </c>
    </row>
    <row r="4089" spans="1:4" x14ac:dyDescent="0.25">
      <c r="A4089" s="1">
        <v>43170</v>
      </c>
      <c r="B4089">
        <v>7.38842</v>
      </c>
      <c r="C4089">
        <v>2018</v>
      </c>
      <c r="D4089">
        <v>3</v>
      </c>
    </row>
    <row r="4090" spans="1:4" x14ac:dyDescent="0.2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2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2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25">
      <c r="A4093" s="1">
        <v>43174</v>
      </c>
      <c r="B4093">
        <v>7.39907</v>
      </c>
      <c r="C4093">
        <v>2018</v>
      </c>
      <c r="D4093">
        <v>3</v>
      </c>
    </row>
    <row r="4094" spans="1:4" x14ac:dyDescent="0.2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2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2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2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2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2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2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2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2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2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2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25">
      <c r="A4105" s="1">
        <v>43186</v>
      </c>
      <c r="B4105">
        <v>7.39778</v>
      </c>
      <c r="C4105">
        <v>2018</v>
      </c>
      <c r="D4105">
        <v>3</v>
      </c>
    </row>
    <row r="4106" spans="1:4" x14ac:dyDescent="0.2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2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2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2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2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2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2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2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2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2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2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2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2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2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2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2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2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2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2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2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2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2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2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25">
      <c r="A4129" s="1">
        <v>43210</v>
      </c>
      <c r="B4129">
        <v>7.40069</v>
      </c>
      <c r="C4129">
        <v>2018</v>
      </c>
      <c r="D4129">
        <v>4</v>
      </c>
    </row>
    <row r="4130" spans="1:4" x14ac:dyDescent="0.25">
      <c r="A4130" s="1">
        <v>43211</v>
      </c>
      <c r="B4130">
        <v>7.40069</v>
      </c>
      <c r="C4130">
        <v>2018</v>
      </c>
      <c r="D4130">
        <v>4</v>
      </c>
    </row>
    <row r="4131" spans="1:4" x14ac:dyDescent="0.25">
      <c r="A4131" s="1">
        <v>43212</v>
      </c>
      <c r="B4131">
        <v>7.40069</v>
      </c>
      <c r="C4131">
        <v>2018</v>
      </c>
      <c r="D4131">
        <v>4</v>
      </c>
    </row>
    <row r="4132" spans="1:4" x14ac:dyDescent="0.2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2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2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2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2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2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2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2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2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2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2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2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2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2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2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2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25">
      <c r="A4148" s="1">
        <v>43229</v>
      </c>
      <c r="B4148">
        <v>7.42103</v>
      </c>
      <c r="C4148">
        <v>2018</v>
      </c>
      <c r="D4148">
        <v>5</v>
      </c>
    </row>
    <row r="4149" spans="1:4" x14ac:dyDescent="0.25">
      <c r="A4149" s="1">
        <v>43230</v>
      </c>
      <c r="B4149">
        <v>7.42502</v>
      </c>
      <c r="C4149">
        <v>2018</v>
      </c>
      <c r="D4149">
        <v>5</v>
      </c>
    </row>
    <row r="4150" spans="1:4" x14ac:dyDescent="0.2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2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2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2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2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2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2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2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2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2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2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2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2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2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2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2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2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2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2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2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2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2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2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2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2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2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2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2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2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2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2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2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25">
      <c r="A4182" s="1">
        <v>43263</v>
      </c>
      <c r="B4182">
        <v>7.48109</v>
      </c>
      <c r="C4182">
        <v>2018</v>
      </c>
      <c r="D4182">
        <v>6</v>
      </c>
    </row>
    <row r="4183" spans="1:4" x14ac:dyDescent="0.2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25">
      <c r="A4184" s="1">
        <v>43265</v>
      </c>
      <c r="B4184">
        <v>7.48332</v>
      </c>
      <c r="C4184">
        <v>2018</v>
      </c>
      <c r="D4184">
        <v>6</v>
      </c>
    </row>
    <row r="4185" spans="1:4" x14ac:dyDescent="0.2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2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2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2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2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2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25">
      <c r="A4191" s="1">
        <v>43272</v>
      </c>
      <c r="B4191">
        <v>7.48813</v>
      </c>
      <c r="C4191">
        <v>2018</v>
      </c>
      <c r="D4191">
        <v>6</v>
      </c>
    </row>
    <row r="4192" spans="1:4" x14ac:dyDescent="0.25">
      <c r="A4192" s="1">
        <v>43273</v>
      </c>
      <c r="B4192">
        <v>7.48996</v>
      </c>
      <c r="C4192">
        <v>2018</v>
      </c>
      <c r="D4192">
        <v>6</v>
      </c>
    </row>
    <row r="4193" spans="1:4" x14ac:dyDescent="0.25">
      <c r="A4193" s="1">
        <v>43274</v>
      </c>
      <c r="B4193">
        <v>7.48996</v>
      </c>
      <c r="C4193">
        <v>2018</v>
      </c>
      <c r="D4193">
        <v>6</v>
      </c>
    </row>
    <row r="4194" spans="1:4" x14ac:dyDescent="0.25">
      <c r="A4194" s="1">
        <v>43275</v>
      </c>
      <c r="B4194">
        <v>7.48996</v>
      </c>
      <c r="C4194">
        <v>2018</v>
      </c>
      <c r="D4194">
        <v>6</v>
      </c>
    </row>
    <row r="4195" spans="1:4" x14ac:dyDescent="0.2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2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2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2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2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2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2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2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2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2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2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2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2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2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25">
      <c r="A4209" s="1">
        <v>43290</v>
      </c>
      <c r="B4209">
        <v>7.48759</v>
      </c>
      <c r="C4209">
        <v>2018</v>
      </c>
      <c r="D4209">
        <v>7</v>
      </c>
    </row>
    <row r="4210" spans="1:4" x14ac:dyDescent="0.2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2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25">
      <c r="A4212" s="1">
        <v>43293</v>
      </c>
      <c r="B4212">
        <v>7.4855</v>
      </c>
      <c r="C4212">
        <v>2018</v>
      </c>
      <c r="D4212">
        <v>7</v>
      </c>
    </row>
    <row r="4213" spans="1:4" x14ac:dyDescent="0.25">
      <c r="A4213" s="1">
        <v>43294</v>
      </c>
      <c r="B4213">
        <v>7.48203</v>
      </c>
      <c r="C4213">
        <v>2018</v>
      </c>
      <c r="D4213">
        <v>7</v>
      </c>
    </row>
    <row r="4214" spans="1:4" x14ac:dyDescent="0.25">
      <c r="A4214" s="1">
        <v>43295</v>
      </c>
      <c r="B4214">
        <v>7.48203</v>
      </c>
      <c r="C4214">
        <v>2018</v>
      </c>
      <c r="D4214">
        <v>7</v>
      </c>
    </row>
    <row r="4215" spans="1:4" x14ac:dyDescent="0.25">
      <c r="A4215" s="1">
        <v>43296</v>
      </c>
      <c r="B4215">
        <v>7.48203</v>
      </c>
      <c r="C4215">
        <v>2018</v>
      </c>
      <c r="D4215">
        <v>7</v>
      </c>
    </row>
    <row r="4216" spans="1:4" x14ac:dyDescent="0.2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2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2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2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2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2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2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2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2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2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2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2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2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2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2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2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2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2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2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2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2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25">
      <c r="A4237" s="1">
        <v>43318</v>
      </c>
      <c r="B4237">
        <v>7.48536</v>
      </c>
      <c r="C4237">
        <v>2018</v>
      </c>
      <c r="D4237">
        <v>8</v>
      </c>
    </row>
    <row r="4238" spans="1:4" x14ac:dyDescent="0.2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2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2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25">
      <c r="A4241" s="1">
        <v>43322</v>
      </c>
      <c r="B4241">
        <v>7.48332</v>
      </c>
      <c r="C4241">
        <v>2018</v>
      </c>
      <c r="D4241">
        <v>8</v>
      </c>
    </row>
    <row r="4242" spans="1:4" x14ac:dyDescent="0.25">
      <c r="A4242" s="1">
        <v>43323</v>
      </c>
      <c r="B4242">
        <v>7.48332</v>
      </c>
      <c r="C4242">
        <v>2018</v>
      </c>
      <c r="D4242">
        <v>8</v>
      </c>
    </row>
    <row r="4243" spans="1:4" x14ac:dyDescent="0.25">
      <c r="A4243" s="1">
        <v>43324</v>
      </c>
      <c r="B4243">
        <v>7.48332</v>
      </c>
      <c r="C4243">
        <v>2018</v>
      </c>
      <c r="D4243">
        <v>8</v>
      </c>
    </row>
    <row r="4244" spans="1:4" x14ac:dyDescent="0.25">
      <c r="A4244" s="1">
        <v>43325</v>
      </c>
      <c r="B4244">
        <v>7.48156</v>
      </c>
      <c r="C4244">
        <v>2018</v>
      </c>
      <c r="D4244">
        <v>8</v>
      </c>
    </row>
    <row r="4245" spans="1:4" x14ac:dyDescent="0.2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2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2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2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2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2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2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2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2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2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2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2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2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2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2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2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2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2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2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2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2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2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2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2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25">
      <c r="A4269" s="1">
        <v>43350</v>
      </c>
      <c r="B4269">
        <v>7.62148</v>
      </c>
      <c r="C4269">
        <v>2018</v>
      </c>
      <c r="D4269">
        <v>9</v>
      </c>
    </row>
    <row r="4270" spans="1:4" x14ac:dyDescent="0.25">
      <c r="A4270" s="1">
        <v>43351</v>
      </c>
      <c r="B4270">
        <v>7.62148</v>
      </c>
      <c r="C4270">
        <v>2018</v>
      </c>
      <c r="D4270">
        <v>9</v>
      </c>
    </row>
    <row r="4271" spans="1:4" x14ac:dyDescent="0.25">
      <c r="A4271" s="1">
        <v>43352</v>
      </c>
      <c r="B4271">
        <v>7.62148</v>
      </c>
      <c r="C4271">
        <v>2018</v>
      </c>
      <c r="D4271">
        <v>9</v>
      </c>
    </row>
    <row r="4272" spans="1:4" x14ac:dyDescent="0.2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2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2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2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2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2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2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25">
      <c r="A4279" s="1">
        <v>43360</v>
      </c>
      <c r="B4279">
        <v>7.65951</v>
      </c>
      <c r="C4279">
        <v>2018</v>
      </c>
      <c r="D4279">
        <v>9</v>
      </c>
    </row>
    <row r="4280" spans="1:4" x14ac:dyDescent="0.2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2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2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2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2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2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2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2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2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2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2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2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2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2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2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25">
      <c r="A4295" s="1">
        <v>43376</v>
      </c>
      <c r="B4295">
        <v>7.70059</v>
      </c>
      <c r="C4295">
        <v>2018</v>
      </c>
      <c r="D4295">
        <v>10</v>
      </c>
    </row>
    <row r="4296" spans="1:4" x14ac:dyDescent="0.25">
      <c r="A4296" s="1">
        <v>43377</v>
      </c>
      <c r="B4296">
        <v>7.69991</v>
      </c>
      <c r="C4296">
        <v>2018</v>
      </c>
      <c r="D4296">
        <v>10</v>
      </c>
    </row>
    <row r="4297" spans="1:4" x14ac:dyDescent="0.2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2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2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25">
      <c r="A4300" s="1">
        <v>43381</v>
      </c>
      <c r="B4300">
        <v>7.70017</v>
      </c>
      <c r="C4300">
        <v>2018</v>
      </c>
      <c r="D4300">
        <v>10</v>
      </c>
    </row>
    <row r="4301" spans="1:4" x14ac:dyDescent="0.2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2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2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2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2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2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2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2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2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2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2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2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2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2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25">
      <c r="A4315" s="1">
        <v>43396</v>
      </c>
      <c r="B4315">
        <v>7.7462</v>
      </c>
      <c r="C4315">
        <v>2018</v>
      </c>
      <c r="D4315">
        <v>10</v>
      </c>
    </row>
    <row r="4316" spans="1:4" x14ac:dyDescent="0.2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2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2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2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2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2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2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2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2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2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2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2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2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25">
      <c r="A4329" s="1">
        <v>43410</v>
      </c>
      <c r="B4329">
        <v>7.70913</v>
      </c>
      <c r="C4329">
        <v>2018</v>
      </c>
      <c r="D4329">
        <v>11</v>
      </c>
    </row>
    <row r="4330" spans="1:4" x14ac:dyDescent="0.2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2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25">
      <c r="A4332" s="1">
        <v>43413</v>
      </c>
      <c r="B4332">
        <v>7.69015</v>
      </c>
      <c r="C4332">
        <v>2018</v>
      </c>
      <c r="D4332">
        <v>11</v>
      </c>
    </row>
    <row r="4333" spans="1:4" x14ac:dyDescent="0.25">
      <c r="A4333" s="1">
        <v>43414</v>
      </c>
      <c r="B4333">
        <v>7.69015</v>
      </c>
      <c r="C4333">
        <v>2018</v>
      </c>
      <c r="D4333">
        <v>11</v>
      </c>
    </row>
    <row r="4334" spans="1:4" x14ac:dyDescent="0.25">
      <c r="A4334" s="1">
        <v>43415</v>
      </c>
      <c r="B4334">
        <v>7.69015</v>
      </c>
      <c r="C4334">
        <v>2018</v>
      </c>
      <c r="D4334">
        <v>11</v>
      </c>
    </row>
    <row r="4335" spans="1:4" x14ac:dyDescent="0.2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2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2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2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2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2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2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2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2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2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2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2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2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2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25">
      <c r="A4349" s="1">
        <v>43430</v>
      </c>
      <c r="B4349">
        <v>7.69313</v>
      </c>
      <c r="C4349">
        <v>2018</v>
      </c>
      <c r="D4349">
        <v>11</v>
      </c>
    </row>
    <row r="4350" spans="1:4" x14ac:dyDescent="0.2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2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2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2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2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2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2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2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2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25">
      <c r="A4359" s="1">
        <v>43440</v>
      </c>
      <c r="B4359">
        <v>7.72058</v>
      </c>
      <c r="C4359">
        <v>2018</v>
      </c>
      <c r="D4359">
        <v>12</v>
      </c>
    </row>
    <row r="4360" spans="1:4" x14ac:dyDescent="0.2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2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2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2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2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2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2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2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2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2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2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2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2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2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2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2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2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2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2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2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2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2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2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2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2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2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2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25">
      <c r="A4387" s="1">
        <v>43468</v>
      </c>
      <c r="B4387">
        <v>7.7302</v>
      </c>
      <c r="C4387">
        <v>2019</v>
      </c>
      <c r="D4387">
        <v>1</v>
      </c>
    </row>
    <row r="4388" spans="1:4" x14ac:dyDescent="0.2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2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2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2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2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2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25">
      <c r="A4394" s="1">
        <v>43475</v>
      </c>
      <c r="B4394">
        <v>7.72621</v>
      </c>
      <c r="C4394">
        <v>2019</v>
      </c>
      <c r="D4394">
        <v>1</v>
      </c>
    </row>
    <row r="4395" spans="1:4" x14ac:dyDescent="0.2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2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2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2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2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2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2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2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2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2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2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2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2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2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2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2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2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2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2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25">
      <c r="A4414" s="1">
        <v>43495</v>
      </c>
      <c r="B4414">
        <v>7.74444</v>
      </c>
      <c r="C4414">
        <v>2019</v>
      </c>
      <c r="D4414">
        <v>1</v>
      </c>
    </row>
    <row r="4415" spans="1:4" x14ac:dyDescent="0.2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2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2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2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2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2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2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2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25">
      <c r="A4423" s="1">
        <v>43504</v>
      </c>
      <c r="B4423">
        <v>7.75143</v>
      </c>
      <c r="C4423">
        <v>2019</v>
      </c>
      <c r="D4423">
        <v>2</v>
      </c>
    </row>
    <row r="4424" spans="1:4" x14ac:dyDescent="0.25">
      <c r="A4424" s="1">
        <v>43505</v>
      </c>
      <c r="B4424">
        <v>7.75143</v>
      </c>
      <c r="C4424">
        <v>2019</v>
      </c>
      <c r="D4424">
        <v>2</v>
      </c>
    </row>
    <row r="4425" spans="1:4" x14ac:dyDescent="0.25">
      <c r="A4425" s="1">
        <v>43506</v>
      </c>
      <c r="B4425">
        <v>7.75143</v>
      </c>
      <c r="C4425">
        <v>2019</v>
      </c>
      <c r="D4425">
        <v>2</v>
      </c>
    </row>
    <row r="4426" spans="1:4" x14ac:dyDescent="0.2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2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2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25">
      <c r="A4429" s="1">
        <v>43510</v>
      </c>
      <c r="B4429">
        <v>7.74017</v>
      </c>
      <c r="C4429">
        <v>2019</v>
      </c>
      <c r="D4429">
        <v>2</v>
      </c>
    </row>
    <row r="4430" spans="1:4" x14ac:dyDescent="0.2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2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2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2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2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2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2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2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2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2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2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2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2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2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2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2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2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2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2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2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2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2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2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2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2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2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2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2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2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2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2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2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2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2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2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2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2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2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25">
      <c r="A4468" s="1">
        <v>43549</v>
      </c>
      <c r="B4468">
        <v>7.67577</v>
      </c>
      <c r="C4468">
        <v>2019</v>
      </c>
      <c r="D4468">
        <v>3</v>
      </c>
    </row>
    <row r="4469" spans="1:4" x14ac:dyDescent="0.2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2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2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2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2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2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2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2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2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25">
      <c r="A4478" s="1">
        <v>43559</v>
      </c>
      <c r="B4478">
        <v>7.66934</v>
      </c>
      <c r="C4478">
        <v>2019</v>
      </c>
      <c r="D4478">
        <v>4</v>
      </c>
    </row>
    <row r="4479" spans="1:4" x14ac:dyDescent="0.2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2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2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2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2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2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2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2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2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2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25">
      <c r="A4489" s="1">
        <v>43570</v>
      </c>
      <c r="B4489">
        <v>7.63429</v>
      </c>
      <c r="C4489">
        <v>2019</v>
      </c>
      <c r="D4489">
        <v>4</v>
      </c>
    </row>
    <row r="4490" spans="1:4" x14ac:dyDescent="0.2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2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2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2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2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2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2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2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2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2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2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2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2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2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25">
      <c r="A4504" s="1">
        <v>43585</v>
      </c>
      <c r="B4504">
        <v>7.65219</v>
      </c>
      <c r="C4504">
        <v>2019</v>
      </c>
      <c r="D4504">
        <v>4</v>
      </c>
    </row>
    <row r="4505" spans="1:4" x14ac:dyDescent="0.2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2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2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2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2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25">
      <c r="A4510" s="1">
        <v>43591</v>
      </c>
      <c r="B4510">
        <v>7.65604</v>
      </c>
      <c r="C4510">
        <v>2019</v>
      </c>
      <c r="D4510">
        <v>5</v>
      </c>
    </row>
    <row r="4511" spans="1:4" x14ac:dyDescent="0.2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2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2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2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2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2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2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2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2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2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2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2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2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2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2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2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2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2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2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2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2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2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2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2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2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2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2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2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2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2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2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2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2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2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2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2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2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25">
      <c r="A4548" s="1">
        <v>43629</v>
      </c>
      <c r="B4548">
        <v>7.69442</v>
      </c>
      <c r="C4548">
        <v>2019</v>
      </c>
      <c r="D4548">
        <v>6</v>
      </c>
    </row>
    <row r="4549" spans="1:4" x14ac:dyDescent="0.2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2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2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25">
      <c r="A4552" s="1">
        <v>43633</v>
      </c>
      <c r="B4552">
        <v>7.69217</v>
      </c>
      <c r="C4552">
        <v>2019</v>
      </c>
      <c r="D4552">
        <v>6</v>
      </c>
    </row>
    <row r="4553" spans="1:4" x14ac:dyDescent="0.2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2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2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25">
      <c r="A4556" s="1">
        <v>43637</v>
      </c>
      <c r="B4556">
        <v>7.70228</v>
      </c>
      <c r="C4556">
        <v>2019</v>
      </c>
      <c r="D4556">
        <v>6</v>
      </c>
    </row>
    <row r="4557" spans="1:4" x14ac:dyDescent="0.25">
      <c r="A4557" s="1">
        <v>43638</v>
      </c>
      <c r="B4557">
        <v>7.70228</v>
      </c>
      <c r="C4557">
        <v>2019</v>
      </c>
      <c r="D4557">
        <v>6</v>
      </c>
    </row>
    <row r="4558" spans="1:4" x14ac:dyDescent="0.25">
      <c r="A4558" s="1">
        <v>43639</v>
      </c>
      <c r="B4558">
        <v>7.70228</v>
      </c>
      <c r="C4558">
        <v>2019</v>
      </c>
      <c r="D4558">
        <v>6</v>
      </c>
    </row>
    <row r="4559" spans="1:4" x14ac:dyDescent="0.2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2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2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25">
      <c r="A4562" s="1">
        <v>43643</v>
      </c>
      <c r="B4562">
        <v>7.71455</v>
      </c>
      <c r="C4562">
        <v>2019</v>
      </c>
      <c r="D4562">
        <v>6</v>
      </c>
    </row>
    <row r="4563" spans="1:4" x14ac:dyDescent="0.2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2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2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2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2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2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2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2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2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2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25">
      <c r="A4573" s="1">
        <v>43654</v>
      </c>
      <c r="B4573">
        <v>7.68757</v>
      </c>
      <c r="C4573">
        <v>2019</v>
      </c>
      <c r="D4573">
        <v>7</v>
      </c>
    </row>
    <row r="4574" spans="1:4" x14ac:dyDescent="0.2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2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2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2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2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2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2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2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2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2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2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2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2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2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2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2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2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2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2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2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25">
      <c r="A4594" s="1">
        <v>43675</v>
      </c>
      <c r="B4594">
        <v>7.6795</v>
      </c>
      <c r="C4594">
        <v>2019</v>
      </c>
      <c r="D4594">
        <v>7</v>
      </c>
    </row>
    <row r="4595" spans="1:4" x14ac:dyDescent="0.2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25">
      <c r="A4596" s="1">
        <v>43677</v>
      </c>
      <c r="B4596">
        <v>7.68161</v>
      </c>
      <c r="C4596">
        <v>2019</v>
      </c>
      <c r="D4596">
        <v>7</v>
      </c>
    </row>
    <row r="4597" spans="1:4" x14ac:dyDescent="0.2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2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2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2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2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2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2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2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2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2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2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2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2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2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2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2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2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2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2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2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2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25">
      <c r="A4618" s="1">
        <v>43699</v>
      </c>
      <c r="B4618">
        <v>7.67178</v>
      </c>
      <c r="C4618">
        <v>2019</v>
      </c>
      <c r="D4618">
        <v>8</v>
      </c>
    </row>
    <row r="4619" spans="1:4" x14ac:dyDescent="0.2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2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2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25">
      <c r="A4622" s="1">
        <v>43703</v>
      </c>
      <c r="B4622">
        <v>7.66866</v>
      </c>
      <c r="C4622">
        <v>2019</v>
      </c>
      <c r="D4622">
        <v>8</v>
      </c>
    </row>
    <row r="4623" spans="1:4" x14ac:dyDescent="0.2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2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2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2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2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2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2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2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2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2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2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2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2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2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2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2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2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2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2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2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2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2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2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2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2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2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2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2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2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2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2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25">
      <c r="A4654" s="1">
        <v>43735</v>
      </c>
      <c r="B4654">
        <v>7.7317</v>
      </c>
      <c r="C4654">
        <v>2019</v>
      </c>
      <c r="D4654">
        <v>9</v>
      </c>
    </row>
    <row r="4655" spans="1:4" x14ac:dyDescent="0.25">
      <c r="A4655" s="1">
        <v>43736</v>
      </c>
      <c r="B4655">
        <v>7.7317</v>
      </c>
      <c r="C4655">
        <v>2019</v>
      </c>
      <c r="D4655">
        <v>9</v>
      </c>
    </row>
    <row r="4656" spans="1:4" x14ac:dyDescent="0.25">
      <c r="A4656" s="1">
        <v>43737</v>
      </c>
      <c r="B4656">
        <v>7.7317</v>
      </c>
      <c r="C4656">
        <v>2019</v>
      </c>
      <c r="D4656">
        <v>9</v>
      </c>
    </row>
    <row r="4657" spans="1:4" x14ac:dyDescent="0.2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2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2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2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2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2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2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2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2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2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2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2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2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2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2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2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2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2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25">
      <c r="A4675" s="1">
        <v>43756</v>
      </c>
      <c r="B4675">
        <v>7.77074</v>
      </c>
      <c r="C4675">
        <v>2019</v>
      </c>
      <c r="D4675">
        <v>10</v>
      </c>
    </row>
    <row r="4676" spans="1:4" x14ac:dyDescent="0.25">
      <c r="A4676" s="1">
        <v>43757</v>
      </c>
      <c r="B4676">
        <v>7.77074</v>
      </c>
      <c r="C4676">
        <v>2019</v>
      </c>
      <c r="D4676">
        <v>10</v>
      </c>
    </row>
    <row r="4677" spans="1:4" x14ac:dyDescent="0.25">
      <c r="A4677" s="1">
        <v>43758</v>
      </c>
      <c r="B4677">
        <v>7.77074</v>
      </c>
      <c r="C4677">
        <v>2019</v>
      </c>
      <c r="D4677">
        <v>10</v>
      </c>
    </row>
    <row r="4678" spans="1:4" x14ac:dyDescent="0.25">
      <c r="A4678" s="1">
        <v>43759</v>
      </c>
      <c r="B4678">
        <v>7.77074</v>
      </c>
      <c r="C4678">
        <v>2019</v>
      </c>
      <c r="D4678">
        <v>10</v>
      </c>
    </row>
    <row r="4679" spans="1:4" x14ac:dyDescent="0.2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2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2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2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2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2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2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2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2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2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2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2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2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2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25">
      <c r="A4693" s="1">
        <v>43774</v>
      </c>
      <c r="B4693">
        <v>7.69841</v>
      </c>
      <c r="C4693">
        <v>2019</v>
      </c>
      <c r="D4693">
        <v>11</v>
      </c>
    </row>
    <row r="4694" spans="1:4" x14ac:dyDescent="0.2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2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25">
      <c r="A4696" s="1">
        <v>43777</v>
      </c>
      <c r="B4696">
        <v>7.69679</v>
      </c>
      <c r="C4696">
        <v>2019</v>
      </c>
      <c r="D4696">
        <v>11</v>
      </c>
    </row>
    <row r="4697" spans="1:4" x14ac:dyDescent="0.25">
      <c r="A4697" s="1">
        <v>43778</v>
      </c>
      <c r="B4697">
        <v>7.69679</v>
      </c>
      <c r="C4697">
        <v>2019</v>
      </c>
      <c r="D4697">
        <v>11</v>
      </c>
    </row>
    <row r="4698" spans="1:4" x14ac:dyDescent="0.25">
      <c r="A4698" s="1">
        <v>43779</v>
      </c>
      <c r="B4698">
        <v>7.69679</v>
      </c>
      <c r="C4698">
        <v>2019</v>
      </c>
      <c r="D4698">
        <v>11</v>
      </c>
    </row>
    <row r="4699" spans="1:4" x14ac:dyDescent="0.2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25">
      <c r="A4700" s="1">
        <v>43781</v>
      </c>
      <c r="B4700">
        <v>7.71584</v>
      </c>
      <c r="C4700">
        <v>2019</v>
      </c>
      <c r="D4700">
        <v>11</v>
      </c>
    </row>
    <row r="4701" spans="1:4" x14ac:dyDescent="0.2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2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2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2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2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2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25">
      <c r="A4707" s="1">
        <v>43788</v>
      </c>
      <c r="B4707">
        <v>7.7035</v>
      </c>
      <c r="C4707">
        <v>2019</v>
      </c>
      <c r="D4707">
        <v>11</v>
      </c>
    </row>
    <row r="4708" spans="1:4" x14ac:dyDescent="0.2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2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2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2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2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2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2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2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2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2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2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2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2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2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2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2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2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2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2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2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25">
      <c r="A4728" s="1">
        <v>43809</v>
      </c>
      <c r="B4728">
        <v>7.66967</v>
      </c>
      <c r="C4728">
        <v>2019</v>
      </c>
      <c r="D4728">
        <v>12</v>
      </c>
    </row>
    <row r="4729" spans="1:4" x14ac:dyDescent="0.2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2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2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2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2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2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2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2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2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2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2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2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2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2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2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2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25">
      <c r="A4745" s="1">
        <v>43826</v>
      </c>
      <c r="B4745">
        <v>7.69862</v>
      </c>
      <c r="C4745">
        <v>2019</v>
      </c>
      <c r="D4745">
        <v>12</v>
      </c>
    </row>
    <row r="4746" spans="1:4" x14ac:dyDescent="0.25">
      <c r="A4746" s="1">
        <v>43827</v>
      </c>
      <c r="B4746">
        <v>7.69862</v>
      </c>
      <c r="C4746">
        <v>2019</v>
      </c>
      <c r="D4746">
        <v>12</v>
      </c>
    </row>
    <row r="4747" spans="1:4" x14ac:dyDescent="0.25">
      <c r="A4747" s="1">
        <v>43828</v>
      </c>
      <c r="B4747">
        <v>7.69862</v>
      </c>
      <c r="C4747">
        <v>2019</v>
      </c>
      <c r="D4747">
        <v>12</v>
      </c>
    </row>
    <row r="4748" spans="1:4" x14ac:dyDescent="0.2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2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2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2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2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2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2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2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2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2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25">
      <c r="A4758" s="1">
        <v>43839</v>
      </c>
      <c r="B4758">
        <v>7.71434</v>
      </c>
      <c r="C4758">
        <v>2020</v>
      </c>
      <c r="D4758">
        <v>1</v>
      </c>
    </row>
    <row r="4759" spans="1:4" x14ac:dyDescent="0.2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2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2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2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2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2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2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2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2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2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25">
      <c r="A4769" s="1">
        <v>43850</v>
      </c>
      <c r="B4769">
        <v>7.69116</v>
      </c>
      <c r="C4769">
        <v>2020</v>
      </c>
      <c r="D4769">
        <v>1</v>
      </c>
    </row>
    <row r="4770" spans="1:4" x14ac:dyDescent="0.2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2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2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2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2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2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2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2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25">
      <c r="A4778" s="1">
        <v>43859</v>
      </c>
      <c r="B4778">
        <v>7.67272</v>
      </c>
      <c r="C4778">
        <v>2020</v>
      </c>
      <c r="D4778">
        <v>1</v>
      </c>
    </row>
    <row r="4779" spans="1:4" x14ac:dyDescent="0.2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2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2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2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2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2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2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2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2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2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2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2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25">
      <c r="A4791" s="1">
        <v>43872</v>
      </c>
      <c r="B4791">
        <v>7.64377</v>
      </c>
      <c r="C4791">
        <v>2020</v>
      </c>
      <c r="D4791">
        <v>2</v>
      </c>
    </row>
    <row r="4792" spans="1:4" x14ac:dyDescent="0.2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2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2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2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2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2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25">
      <c r="A4798" s="1">
        <v>43879</v>
      </c>
      <c r="B4798">
        <v>7.6391</v>
      </c>
      <c r="C4798">
        <v>2020</v>
      </c>
      <c r="D4798">
        <v>2</v>
      </c>
    </row>
    <row r="4799" spans="1:4" x14ac:dyDescent="0.2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2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2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2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2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2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2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2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2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2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2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2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25">
      <c r="A4811" s="1">
        <v>43892</v>
      </c>
      <c r="B4811">
        <v>7.68058</v>
      </c>
      <c r="C4811">
        <v>2020</v>
      </c>
      <c r="D4811">
        <v>3</v>
      </c>
    </row>
    <row r="4812" spans="1:4" x14ac:dyDescent="0.2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25">
      <c r="A4813" s="1">
        <v>43894</v>
      </c>
      <c r="B4813">
        <v>7.67279</v>
      </c>
      <c r="C4813">
        <v>2020</v>
      </c>
      <c r="D4813">
        <v>3</v>
      </c>
    </row>
    <row r="4814" spans="1:4" x14ac:dyDescent="0.2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2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2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2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2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2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2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2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2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2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2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2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2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2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2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2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2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2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2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2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2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25">
      <c r="A4835" s="1">
        <v>43916</v>
      </c>
      <c r="B4835">
        <v>7.79488</v>
      </c>
      <c r="C4835">
        <v>2020</v>
      </c>
      <c r="D4835">
        <v>3</v>
      </c>
    </row>
    <row r="4836" spans="1:4" x14ac:dyDescent="0.2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2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2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25">
      <c r="A4839" s="1">
        <v>43920</v>
      </c>
      <c r="B4839">
        <v>7.71441</v>
      </c>
      <c r="C4839">
        <v>2020</v>
      </c>
      <c r="D4839">
        <v>3</v>
      </c>
    </row>
    <row r="4840" spans="1:4" x14ac:dyDescent="0.2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2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2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2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2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2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2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2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2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2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2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2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2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2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2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2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2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2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2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2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2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2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2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2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2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2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2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2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2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2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25">
      <c r="A4870" s="1">
        <v>43951</v>
      </c>
      <c r="B4870">
        <v>7.71244</v>
      </c>
      <c r="C4870">
        <v>2020</v>
      </c>
      <c r="D4870">
        <v>4</v>
      </c>
    </row>
    <row r="4871" spans="1:4" x14ac:dyDescent="0.25">
      <c r="A4871" s="1">
        <v>43952</v>
      </c>
      <c r="B4871">
        <v>7.71244</v>
      </c>
      <c r="C4871">
        <v>2020</v>
      </c>
      <c r="D4871">
        <v>5</v>
      </c>
    </row>
    <row r="4872" spans="1:4" x14ac:dyDescent="0.25">
      <c r="A4872" s="1">
        <v>43953</v>
      </c>
      <c r="B4872">
        <v>7.71244</v>
      </c>
      <c r="C4872">
        <v>2020</v>
      </c>
      <c r="D4872">
        <v>5</v>
      </c>
    </row>
    <row r="4873" spans="1:4" x14ac:dyDescent="0.25">
      <c r="A4873" s="1">
        <v>43954</v>
      </c>
      <c r="B4873">
        <v>7.71244</v>
      </c>
      <c r="C4873">
        <v>2020</v>
      </c>
      <c r="D4873">
        <v>5</v>
      </c>
    </row>
    <row r="4874" spans="1:4" x14ac:dyDescent="0.2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2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2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2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2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2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2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2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2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2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2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2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2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2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2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2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2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2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2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2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2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2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2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2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2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2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2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2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2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2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2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2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2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2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2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2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2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2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2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2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2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2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2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2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2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2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2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2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2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2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2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2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2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2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2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2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2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2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2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2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2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2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2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2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2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2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2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2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2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2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2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2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2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2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2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2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2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2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2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2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25">
      <c r="A4954" s="1">
        <v>44035</v>
      </c>
      <c r="B4954">
        <v>7.69095</v>
      </c>
      <c r="C4954">
        <v>2020</v>
      </c>
      <c r="D4954">
        <v>7</v>
      </c>
    </row>
    <row r="4955" spans="1:4" x14ac:dyDescent="0.2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2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2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2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2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2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2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25">
      <c r="A4962" s="1">
        <v>44043</v>
      </c>
      <c r="B4962">
        <v>7.70871</v>
      </c>
      <c r="C4962">
        <v>2020</v>
      </c>
      <c r="D4962">
        <v>7</v>
      </c>
    </row>
    <row r="4963" spans="1:4" x14ac:dyDescent="0.25">
      <c r="A4963" s="1">
        <v>44044</v>
      </c>
      <c r="B4963">
        <v>7.70871</v>
      </c>
      <c r="C4963">
        <v>2020</v>
      </c>
      <c r="D4963">
        <v>8</v>
      </c>
    </row>
    <row r="4964" spans="1:4" x14ac:dyDescent="0.25">
      <c r="A4964" s="1">
        <v>44045</v>
      </c>
      <c r="B4964">
        <v>7.70871</v>
      </c>
      <c r="C4964">
        <v>2020</v>
      </c>
      <c r="D4964">
        <v>8</v>
      </c>
    </row>
    <row r="4965" spans="1:4" x14ac:dyDescent="0.2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2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2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2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2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2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2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2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2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25">
      <c r="A4974" s="1">
        <v>44055</v>
      </c>
      <c r="B4974">
        <v>7.70296</v>
      </c>
      <c r="C4974">
        <v>2020</v>
      </c>
      <c r="D4974">
        <v>8</v>
      </c>
    </row>
    <row r="4975" spans="1:4" x14ac:dyDescent="0.2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2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2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2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25">
      <c r="A4979" s="1">
        <v>44060</v>
      </c>
      <c r="B4979">
        <v>7.70024</v>
      </c>
      <c r="C4979">
        <v>2020</v>
      </c>
      <c r="D4979">
        <v>8</v>
      </c>
    </row>
    <row r="4980" spans="1:4" x14ac:dyDescent="0.2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2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25">
      <c r="A4982" s="1">
        <v>44063</v>
      </c>
      <c r="B4982">
        <v>7.69998</v>
      </c>
      <c r="C4982">
        <v>2020</v>
      </c>
      <c r="D4982">
        <v>8</v>
      </c>
    </row>
    <row r="4983" spans="1:4" x14ac:dyDescent="0.2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2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2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2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2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2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2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2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2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2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2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2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2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2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2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2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2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2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2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2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2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2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2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2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2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2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2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25">
      <c r="A5010" s="1">
        <v>44091</v>
      </c>
      <c r="B5010">
        <v>7.7565</v>
      </c>
      <c r="C5010">
        <v>2020</v>
      </c>
      <c r="D5010">
        <v>9</v>
      </c>
    </row>
    <row r="5011" spans="1:4" x14ac:dyDescent="0.2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2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2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2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2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2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2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2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2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2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2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2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2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2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2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2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2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2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2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2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2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2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2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2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2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25">
      <c r="A5036" s="1">
        <v>44117</v>
      </c>
      <c r="B5036">
        <v>7.78165</v>
      </c>
      <c r="C5036">
        <v>2020</v>
      </c>
      <c r="D5036">
        <v>10</v>
      </c>
    </row>
    <row r="5037" spans="1:4" x14ac:dyDescent="0.2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2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2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2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2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25">
      <c r="A5042" s="1">
        <v>44123</v>
      </c>
      <c r="B5042">
        <v>7.78355</v>
      </c>
      <c r="C5042">
        <v>2020</v>
      </c>
      <c r="D5042">
        <v>10</v>
      </c>
    </row>
    <row r="5043" spans="1:4" x14ac:dyDescent="0.25">
      <c r="A5043" s="1">
        <v>44124</v>
      </c>
      <c r="B5043">
        <v>7.78355</v>
      </c>
      <c r="C5043">
        <v>2020</v>
      </c>
      <c r="D5043">
        <v>10</v>
      </c>
    </row>
    <row r="5044" spans="1:4" x14ac:dyDescent="0.2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2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2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2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2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2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2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2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2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2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2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2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2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2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2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2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2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2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2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2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2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2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2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25">
      <c r="A5067" s="1">
        <v>44148</v>
      </c>
      <c r="B5067">
        <v>7.77684</v>
      </c>
      <c r="C5067">
        <v>2020</v>
      </c>
      <c r="D5067">
        <v>11</v>
      </c>
    </row>
    <row r="5068" spans="1:4" x14ac:dyDescent="0.25">
      <c r="A5068" s="1">
        <v>44149</v>
      </c>
      <c r="B5068">
        <v>7.77684</v>
      </c>
      <c r="C5068">
        <v>2020</v>
      </c>
      <c r="D5068">
        <v>11</v>
      </c>
    </row>
    <row r="5069" spans="1:4" x14ac:dyDescent="0.25">
      <c r="A5069" s="1">
        <v>44150</v>
      </c>
      <c r="B5069">
        <v>7.77684</v>
      </c>
      <c r="C5069">
        <v>2020</v>
      </c>
      <c r="D5069">
        <v>11</v>
      </c>
    </row>
    <row r="5070" spans="1:4" x14ac:dyDescent="0.2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25">
      <c r="A5071" s="1">
        <v>44152</v>
      </c>
      <c r="B5071">
        <v>7.77956</v>
      </c>
      <c r="C5071">
        <v>2020</v>
      </c>
      <c r="D5071">
        <v>11</v>
      </c>
    </row>
    <row r="5072" spans="1:4" x14ac:dyDescent="0.25">
      <c r="A5072" s="1">
        <v>44153</v>
      </c>
      <c r="B5072">
        <v>7.78</v>
      </c>
      <c r="C5072">
        <v>2020</v>
      </c>
      <c r="D5072">
        <v>11</v>
      </c>
    </row>
    <row r="5073" spans="1:4" x14ac:dyDescent="0.2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25">
      <c r="A5074" s="1">
        <v>44155</v>
      </c>
      <c r="B5074">
        <v>7.78348</v>
      </c>
      <c r="C5074">
        <v>2020</v>
      </c>
      <c r="D5074">
        <v>11</v>
      </c>
    </row>
    <row r="5075" spans="1:4" x14ac:dyDescent="0.25">
      <c r="A5075" s="1">
        <v>44156</v>
      </c>
      <c r="B5075">
        <v>7.78348</v>
      </c>
      <c r="C5075">
        <v>2020</v>
      </c>
      <c r="D5075">
        <v>11</v>
      </c>
    </row>
    <row r="5076" spans="1:4" x14ac:dyDescent="0.25">
      <c r="A5076" s="1">
        <v>44157</v>
      </c>
      <c r="B5076">
        <v>7.78348</v>
      </c>
      <c r="C5076">
        <v>2020</v>
      </c>
      <c r="D5076">
        <v>11</v>
      </c>
    </row>
    <row r="5077" spans="1:4" x14ac:dyDescent="0.2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2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2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2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2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2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2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2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2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2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2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2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2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2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2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2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2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2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2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2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2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2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25">
      <c r="A5099" s="1">
        <v>44180</v>
      </c>
      <c r="B5099">
        <v>7.79678</v>
      </c>
      <c r="C5099">
        <v>2020</v>
      </c>
      <c r="D5099">
        <v>12</v>
      </c>
    </row>
    <row r="5100" spans="1:4" x14ac:dyDescent="0.2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25">
      <c r="A5101" s="1">
        <v>44182</v>
      </c>
      <c r="B5101">
        <v>7.79413</v>
      </c>
      <c r="C5101">
        <v>2020</v>
      </c>
      <c r="D5101">
        <v>12</v>
      </c>
    </row>
    <row r="5102" spans="1:4" x14ac:dyDescent="0.2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2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2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2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2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2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2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2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2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2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2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2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2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2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2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2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2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2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2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2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2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2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2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2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2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2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2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2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2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2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2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2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25">
      <c r="A5134" s="1">
        <v>44215</v>
      </c>
      <c r="B5134">
        <v>7.79345</v>
      </c>
      <c r="C5134">
        <v>2021</v>
      </c>
      <c r="D5134">
        <v>1</v>
      </c>
    </row>
    <row r="5135" spans="1:4" x14ac:dyDescent="0.2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2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2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2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2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2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2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2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2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2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2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2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25">
      <c r="A5147" s="1">
        <v>44228</v>
      </c>
      <c r="B5147">
        <v>7.78003</v>
      </c>
      <c r="C5147">
        <v>2021</v>
      </c>
      <c r="D5147">
        <v>2</v>
      </c>
    </row>
    <row r="5148" spans="1:4" x14ac:dyDescent="0.2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2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2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2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2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2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2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2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2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2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2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2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2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2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2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2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25">
      <c r="A5164" s="1">
        <v>44245</v>
      </c>
      <c r="B5164">
        <v>7.73698</v>
      </c>
      <c r="C5164">
        <v>2021</v>
      </c>
      <c r="D5164">
        <v>2</v>
      </c>
    </row>
    <row r="5165" spans="1:4" x14ac:dyDescent="0.2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2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2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25">
      <c r="A5168" s="1">
        <v>44249</v>
      </c>
      <c r="B5168">
        <v>7.71868</v>
      </c>
      <c r="C5168">
        <v>2021</v>
      </c>
      <c r="D5168">
        <v>2</v>
      </c>
    </row>
    <row r="5169" spans="1:4" x14ac:dyDescent="0.2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2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2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2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2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2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2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2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25">
      <c r="A5177" s="1">
        <v>44258</v>
      </c>
      <c r="B5177">
        <v>7.70784</v>
      </c>
      <c r="C5177">
        <v>2021</v>
      </c>
      <c r="D5177">
        <v>3</v>
      </c>
    </row>
    <row r="5178" spans="1:4" x14ac:dyDescent="0.25">
      <c r="A5178" s="1">
        <v>44259</v>
      </c>
      <c r="B5178">
        <v>7.71007</v>
      </c>
      <c r="C5178">
        <v>2021</v>
      </c>
      <c r="D5178">
        <v>3</v>
      </c>
    </row>
    <row r="5179" spans="1:4" x14ac:dyDescent="0.2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2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2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2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2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2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2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2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2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2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2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2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2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2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2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2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2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2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2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2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2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2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2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2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2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25">
      <c r="A5204" s="1">
        <v>44285</v>
      </c>
      <c r="B5204">
        <v>7.7199</v>
      </c>
      <c r="C5204">
        <v>2021</v>
      </c>
      <c r="D5204">
        <v>3</v>
      </c>
    </row>
    <row r="5205" spans="1:4" x14ac:dyDescent="0.2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2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2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2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2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2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2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2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2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2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2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2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2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2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2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2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2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2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2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2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2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2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2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2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2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2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2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2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2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2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2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2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2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2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2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2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2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2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2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2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2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2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2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2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2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2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2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2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2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2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2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2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2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2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2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2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2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2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2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2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2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2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2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2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2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25">
      <c r="A5270" s="1">
        <v>44351</v>
      </c>
      <c r="B5270">
        <v>7.72994</v>
      </c>
      <c r="C5270">
        <v>2021</v>
      </c>
      <c r="D5270">
        <v>6</v>
      </c>
    </row>
    <row r="5271" spans="1:4" x14ac:dyDescent="0.25">
      <c r="A5271" s="1">
        <v>44352</v>
      </c>
      <c r="B5271">
        <v>7.72994</v>
      </c>
      <c r="C5271">
        <v>2021</v>
      </c>
      <c r="D5271">
        <v>6</v>
      </c>
    </row>
    <row r="5272" spans="1:4" x14ac:dyDescent="0.25">
      <c r="A5272" s="1">
        <v>44353</v>
      </c>
      <c r="B5272">
        <v>7.72994</v>
      </c>
      <c r="C5272">
        <v>2021</v>
      </c>
      <c r="D5272">
        <v>6</v>
      </c>
    </row>
    <row r="5273" spans="1:4" x14ac:dyDescent="0.2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2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2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2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2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2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2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2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2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2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25">
      <c r="A5283" s="1">
        <v>44364</v>
      </c>
      <c r="B5283">
        <v>7.74153</v>
      </c>
      <c r="C5283">
        <v>2021</v>
      </c>
      <c r="D5283">
        <v>6</v>
      </c>
    </row>
    <row r="5284" spans="1:4" x14ac:dyDescent="0.2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2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2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2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2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2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2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2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2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2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2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2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25">
      <c r="A5296" s="1">
        <v>44377</v>
      </c>
      <c r="B5296">
        <v>7.74404</v>
      </c>
      <c r="C5296">
        <v>2021</v>
      </c>
      <c r="D5296">
        <v>6</v>
      </c>
    </row>
    <row r="5297" spans="1:4" x14ac:dyDescent="0.2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2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2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2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2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2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2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2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2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2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2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2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2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2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2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2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2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2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2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2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2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2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2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2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2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2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2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2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2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2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2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2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2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2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2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2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2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2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2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2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2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2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2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2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2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2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2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2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25">
      <c r="A5345" s="1">
        <v>44426</v>
      </c>
      <c r="B5345">
        <v>7.73522</v>
      </c>
      <c r="C5345">
        <v>2021</v>
      </c>
      <c r="D5345">
        <v>8</v>
      </c>
    </row>
    <row r="5346" spans="1:4" x14ac:dyDescent="0.2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2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2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2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2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2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2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2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2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2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2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2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2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2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2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2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2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2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2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2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2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2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2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2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2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2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2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2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2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2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2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2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2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2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2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2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2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2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2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2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2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2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2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2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2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2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2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2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25">
      <c r="A5394" s="1">
        <v>44475</v>
      </c>
      <c r="B5394">
        <v>7.73116</v>
      </c>
      <c r="C5394">
        <v>2021</v>
      </c>
      <c r="D5394">
        <v>10</v>
      </c>
    </row>
    <row r="5395" spans="1:4" x14ac:dyDescent="0.2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2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2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2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25">
      <c r="A5399" s="1">
        <v>44480</v>
      </c>
      <c r="B5399">
        <v>7.72898</v>
      </c>
      <c r="C5399">
        <v>2021</v>
      </c>
      <c r="D5399">
        <v>10</v>
      </c>
    </row>
    <row r="5400" spans="1:4" x14ac:dyDescent="0.25">
      <c r="A5400" s="1">
        <v>44481</v>
      </c>
      <c r="B5400">
        <v>7.72898</v>
      </c>
      <c r="C5400">
        <v>2021</v>
      </c>
      <c r="D5400">
        <v>10</v>
      </c>
    </row>
    <row r="5401" spans="1:4" x14ac:dyDescent="0.25">
      <c r="A5401" s="1">
        <v>44482</v>
      </c>
      <c r="B5401">
        <v>7.73177</v>
      </c>
      <c r="C5401">
        <v>2021</v>
      </c>
      <c r="D5401">
        <v>10</v>
      </c>
    </row>
    <row r="5402" spans="1:4" x14ac:dyDescent="0.2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2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2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2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2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2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2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2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25">
      <c r="A5410" s="1">
        <v>44491</v>
      </c>
      <c r="B5410">
        <v>7.73264</v>
      </c>
      <c r="C5410">
        <v>2021</v>
      </c>
      <c r="D5410">
        <v>10</v>
      </c>
    </row>
    <row r="5411" spans="1:4" x14ac:dyDescent="0.25">
      <c r="A5411" s="1">
        <v>44492</v>
      </c>
      <c r="B5411">
        <v>7.73264</v>
      </c>
      <c r="C5411">
        <v>2021</v>
      </c>
      <c r="D5411">
        <v>10</v>
      </c>
    </row>
    <row r="5412" spans="1:4" x14ac:dyDescent="0.25">
      <c r="A5412" s="1">
        <v>44493</v>
      </c>
      <c r="B5412">
        <v>7.73264</v>
      </c>
      <c r="C5412">
        <v>2021</v>
      </c>
      <c r="D5412">
        <v>10</v>
      </c>
    </row>
    <row r="5413" spans="1:4" x14ac:dyDescent="0.2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2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2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2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2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2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2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2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2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2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2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2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2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2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2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25">
      <c r="A5428" s="1">
        <v>44509</v>
      </c>
      <c r="B5428">
        <v>7.72837</v>
      </c>
      <c r="C5428">
        <v>2021</v>
      </c>
      <c r="D5428">
        <v>11</v>
      </c>
    </row>
    <row r="5429" spans="1:4" x14ac:dyDescent="0.2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25">
      <c r="A5430" s="1">
        <v>44511</v>
      </c>
      <c r="B5430">
        <v>7.7275</v>
      </c>
      <c r="C5430">
        <v>2021</v>
      </c>
      <c r="D5430">
        <v>11</v>
      </c>
    </row>
    <row r="5431" spans="1:4" x14ac:dyDescent="0.2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2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2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2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2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2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25">
      <c r="A5437" s="1">
        <v>44518</v>
      </c>
      <c r="B5437">
        <v>7.73088</v>
      </c>
      <c r="C5437">
        <v>2021</v>
      </c>
      <c r="D5437">
        <v>11</v>
      </c>
    </row>
    <row r="5438" spans="1:4" x14ac:dyDescent="0.2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2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2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2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2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2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2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2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2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2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25">
      <c r="A5448" s="1">
        <v>44529</v>
      </c>
      <c r="B5448">
        <v>7.73149</v>
      </c>
      <c r="C5448">
        <v>2021</v>
      </c>
      <c r="D5448">
        <v>11</v>
      </c>
    </row>
    <row r="5449" spans="1:4" x14ac:dyDescent="0.2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2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2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2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2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2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2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2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25">
      <c r="A5457" s="1">
        <v>44538</v>
      </c>
      <c r="B5457">
        <v>7.7317</v>
      </c>
      <c r="C5457">
        <v>2021</v>
      </c>
      <c r="D5457">
        <v>12</v>
      </c>
    </row>
    <row r="5458" spans="1:4" x14ac:dyDescent="0.2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2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2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2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2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25">
      <c r="A5463" s="1">
        <v>44544</v>
      </c>
      <c r="B5463">
        <v>7.72471</v>
      </c>
      <c r="C5463">
        <v>2021</v>
      </c>
      <c r="D5463">
        <v>12</v>
      </c>
    </row>
    <row r="5464" spans="1:4" x14ac:dyDescent="0.25">
      <c r="A5464" s="1">
        <v>44545</v>
      </c>
      <c r="B5464">
        <v>7.72525</v>
      </c>
      <c r="C5464">
        <v>2021</v>
      </c>
      <c r="D5464">
        <v>12</v>
      </c>
    </row>
    <row r="5465" spans="1:4" x14ac:dyDescent="0.2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25">
      <c r="A5466" s="1">
        <v>44547</v>
      </c>
      <c r="B5466">
        <v>7.72464</v>
      </c>
      <c r="C5466">
        <v>2021</v>
      </c>
      <c r="D5466">
        <v>12</v>
      </c>
    </row>
    <row r="5467" spans="1:4" x14ac:dyDescent="0.25">
      <c r="A5467" s="1">
        <v>44548</v>
      </c>
      <c r="B5467">
        <v>7.72464</v>
      </c>
      <c r="C5467">
        <v>2021</v>
      </c>
      <c r="D5467">
        <v>12</v>
      </c>
    </row>
    <row r="5468" spans="1:4" x14ac:dyDescent="0.25">
      <c r="A5468" s="1">
        <v>44549</v>
      </c>
      <c r="B5468">
        <v>7.72464</v>
      </c>
      <c r="C5468">
        <v>2021</v>
      </c>
      <c r="D5468">
        <v>12</v>
      </c>
    </row>
    <row r="5469" spans="1:4" x14ac:dyDescent="0.2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2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2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2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2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2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2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2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2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2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2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2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2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2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2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2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2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2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2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2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2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2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2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2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2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25">
      <c r="A5494" s="1">
        <v>44575</v>
      </c>
      <c r="B5494">
        <v>7.70777</v>
      </c>
      <c r="C5494">
        <v>2022</v>
      </c>
      <c r="D5494">
        <v>1</v>
      </c>
    </row>
    <row r="5495" spans="1:4" x14ac:dyDescent="0.25">
      <c r="A5495" s="1">
        <v>44576</v>
      </c>
      <c r="B5495">
        <v>7.70777</v>
      </c>
      <c r="C5495">
        <v>2022</v>
      </c>
      <c r="D5495">
        <v>1</v>
      </c>
    </row>
    <row r="5496" spans="1:4" x14ac:dyDescent="0.25">
      <c r="A5496" s="1">
        <v>44577</v>
      </c>
      <c r="B5496">
        <v>7.70777</v>
      </c>
      <c r="C5496">
        <v>2022</v>
      </c>
      <c r="D5496">
        <v>1</v>
      </c>
    </row>
    <row r="5497" spans="1:4" x14ac:dyDescent="0.2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2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2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2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2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2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2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2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25">
      <c r="A5505" s="1">
        <v>44586</v>
      </c>
      <c r="B5505">
        <v>7.68581</v>
      </c>
      <c r="C5505">
        <v>2022</v>
      </c>
      <c r="D5505">
        <v>1</v>
      </c>
    </row>
    <row r="5506" spans="1:4" x14ac:dyDescent="0.2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25">
      <c r="A5507" s="1">
        <v>44588</v>
      </c>
      <c r="B5507">
        <v>7.68649</v>
      </c>
      <c r="C5507">
        <v>2022</v>
      </c>
      <c r="D5507">
        <v>1</v>
      </c>
    </row>
    <row r="5508" spans="1:4" x14ac:dyDescent="0.2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2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2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2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2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2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2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2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2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2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2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2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2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2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2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2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2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2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2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2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2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2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2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2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2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2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2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2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2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2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2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2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2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2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2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2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2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2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2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2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2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2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2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2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2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2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2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2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2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2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2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2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2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2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25">
      <c r="A5562" s="1">
        <v>44643</v>
      </c>
      <c r="B5562">
        <v>7.68438</v>
      </c>
      <c r="C5562">
        <v>2022</v>
      </c>
      <c r="D5562">
        <v>3</v>
      </c>
    </row>
    <row r="5563" spans="1:4" x14ac:dyDescent="0.2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2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2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2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25">
      <c r="A5567" s="1">
        <v>44648</v>
      </c>
      <c r="B5567">
        <v>7.67889</v>
      </c>
      <c r="C5567">
        <v>2022</v>
      </c>
      <c r="D5567">
        <v>3</v>
      </c>
    </row>
    <row r="5568" spans="1:4" x14ac:dyDescent="0.2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2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25">
      <c r="A5570" s="1">
        <v>44651</v>
      </c>
      <c r="B5570">
        <v>7.68025</v>
      </c>
      <c r="C5570">
        <v>2022</v>
      </c>
      <c r="D5570">
        <v>3</v>
      </c>
    </row>
    <row r="5571" spans="1:4" x14ac:dyDescent="0.2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2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2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2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2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2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2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2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2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2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2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2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2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2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2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2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2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2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2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2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2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2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2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2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25">
      <c r="A5595" s="1">
        <v>44676</v>
      </c>
      <c r="B5595">
        <v>7.6509</v>
      </c>
      <c r="C5595">
        <v>2022</v>
      </c>
      <c r="D5595">
        <v>4</v>
      </c>
    </row>
    <row r="5596" spans="1:4" x14ac:dyDescent="0.25">
      <c r="A5596" s="1">
        <v>44677</v>
      </c>
      <c r="B5596">
        <v>7.65144</v>
      </c>
      <c r="C5596">
        <v>2022</v>
      </c>
      <c r="D5596">
        <v>4</v>
      </c>
    </row>
    <row r="5597" spans="1:4" x14ac:dyDescent="0.2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2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2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2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2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2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2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2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25">
      <c r="A5605" s="1">
        <v>44686</v>
      </c>
      <c r="B5605">
        <v>7.67075</v>
      </c>
      <c r="C5605">
        <v>2022</v>
      </c>
      <c r="D5605">
        <v>5</v>
      </c>
    </row>
    <row r="5606" spans="1:4" x14ac:dyDescent="0.2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2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2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2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2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2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2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2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2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2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2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2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2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2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2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2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2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2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2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25">
      <c r="A5625" s="1">
        <v>44706</v>
      </c>
      <c r="B5625">
        <v>7.67577</v>
      </c>
      <c r="C5625">
        <v>2022</v>
      </c>
      <c r="D5625">
        <v>5</v>
      </c>
    </row>
    <row r="5626" spans="1:4" x14ac:dyDescent="0.2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2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2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2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2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2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2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2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2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2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2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2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2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2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2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2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2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2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2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2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2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2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2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2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2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2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2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2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2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2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2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2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2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2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2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2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2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2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2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2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2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25">
      <c r="A5667" s="1">
        <v>44748</v>
      </c>
      <c r="B5667">
        <v>7.74979</v>
      </c>
      <c r="C5667">
        <v>2022</v>
      </c>
      <c r="D5667">
        <v>7</v>
      </c>
    </row>
    <row r="5668" spans="1:4" x14ac:dyDescent="0.2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2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2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2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2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2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2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2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2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2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2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2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2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2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2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2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2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2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2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2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2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2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2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2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2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2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2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25">
      <c r="A5695" s="1">
        <v>44776</v>
      </c>
      <c r="B5695">
        <v>7.73292</v>
      </c>
      <c r="C5695">
        <v>2022</v>
      </c>
      <c r="D5695">
        <v>8</v>
      </c>
    </row>
    <row r="5696" spans="1:4" x14ac:dyDescent="0.2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2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2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2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2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2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2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2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25">
      <c r="A5704" s="1">
        <v>44785</v>
      </c>
      <c r="B5704">
        <v>7.734</v>
      </c>
      <c r="C5704">
        <v>2022</v>
      </c>
      <c r="D5704">
        <v>8</v>
      </c>
    </row>
    <row r="5705" spans="1:4" x14ac:dyDescent="0.25">
      <c r="A5705" s="1">
        <v>44786</v>
      </c>
      <c r="B5705">
        <v>7.734</v>
      </c>
      <c r="C5705">
        <v>2022</v>
      </c>
      <c r="D5705">
        <v>8</v>
      </c>
    </row>
    <row r="5706" spans="1:4" x14ac:dyDescent="0.25">
      <c r="A5706" s="1">
        <v>44787</v>
      </c>
      <c r="B5706">
        <v>7.734</v>
      </c>
      <c r="C5706">
        <v>2022</v>
      </c>
      <c r="D5706">
        <v>8</v>
      </c>
    </row>
    <row r="5707" spans="1:4" x14ac:dyDescent="0.25">
      <c r="A5707" s="1">
        <v>44788</v>
      </c>
      <c r="B5707">
        <v>7.734</v>
      </c>
      <c r="C5707">
        <v>2022</v>
      </c>
      <c r="D5707">
        <v>8</v>
      </c>
    </row>
    <row r="5708" spans="1:4" x14ac:dyDescent="0.2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25">
      <c r="A5709" s="1">
        <v>44790</v>
      </c>
      <c r="B5709">
        <v>7.72851</v>
      </c>
      <c r="C5709">
        <v>2022</v>
      </c>
      <c r="D5709">
        <v>8</v>
      </c>
    </row>
    <row r="5710" spans="1:4" x14ac:dyDescent="0.25">
      <c r="A5710" s="1">
        <v>44791</v>
      </c>
      <c r="B5710">
        <v>7.73095</v>
      </c>
      <c r="C5710">
        <v>2022</v>
      </c>
      <c r="D5710">
        <v>8</v>
      </c>
    </row>
    <row r="5711" spans="1:4" x14ac:dyDescent="0.2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2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2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2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2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2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2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2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2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2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2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2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2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2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25">
      <c r="A5725" s="1">
        <v>44806</v>
      </c>
      <c r="B5725">
        <v>7.74268</v>
      </c>
      <c r="C5725">
        <v>2022</v>
      </c>
      <c r="D5725">
        <v>9</v>
      </c>
    </row>
    <row r="5726" spans="1:4" x14ac:dyDescent="0.25">
      <c r="A5726" s="1">
        <v>44807</v>
      </c>
      <c r="B5726">
        <v>7.74268</v>
      </c>
      <c r="C5726">
        <v>2022</v>
      </c>
      <c r="D5726">
        <v>9</v>
      </c>
    </row>
    <row r="5727" spans="1:4" x14ac:dyDescent="0.25">
      <c r="A5727" s="1">
        <v>44808</v>
      </c>
      <c r="B5727">
        <v>7.74268</v>
      </c>
      <c r="C5727">
        <v>2022</v>
      </c>
      <c r="D5727">
        <v>9</v>
      </c>
    </row>
    <row r="5728" spans="1:4" x14ac:dyDescent="0.2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2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2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2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2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2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2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2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2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2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2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2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2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2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2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25">
      <c r="A5743" s="1">
        <v>44824</v>
      </c>
      <c r="B5743">
        <v>7.80091</v>
      </c>
      <c r="C5743">
        <v>2022</v>
      </c>
      <c r="D5743">
        <v>9</v>
      </c>
    </row>
    <row r="5744" spans="1:4" x14ac:dyDescent="0.2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2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2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2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2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2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2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25">
      <c r="A5751" s="1">
        <v>44832</v>
      </c>
      <c r="B5751">
        <v>7.85501</v>
      </c>
      <c r="C5751">
        <v>2022</v>
      </c>
      <c r="D5751">
        <v>9</v>
      </c>
    </row>
    <row r="5752" spans="1:4" x14ac:dyDescent="0.2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25">
      <c r="A5753" s="1">
        <v>44834</v>
      </c>
      <c r="B5753">
        <v>7.88368</v>
      </c>
      <c r="C5753">
        <v>2022</v>
      </c>
      <c r="D5753">
        <v>9</v>
      </c>
    </row>
    <row r="5754" spans="1:4" x14ac:dyDescent="0.25">
      <c r="A5754" s="1">
        <v>44835</v>
      </c>
      <c r="B5754">
        <v>7.88368</v>
      </c>
      <c r="C5754">
        <v>2022</v>
      </c>
      <c r="D5754">
        <v>10</v>
      </c>
    </row>
    <row r="5755" spans="1:4" x14ac:dyDescent="0.25">
      <c r="A5755" s="1">
        <v>44836</v>
      </c>
      <c r="B5755">
        <v>7.88368</v>
      </c>
      <c r="C5755">
        <v>2022</v>
      </c>
      <c r="D5755">
        <v>10</v>
      </c>
    </row>
    <row r="5756" spans="1:4" x14ac:dyDescent="0.2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2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2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2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2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2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2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25">
      <c r="A5763" s="1">
        <v>44844</v>
      </c>
      <c r="B5763">
        <v>7.87662</v>
      </c>
      <c r="C5763">
        <v>2022</v>
      </c>
      <c r="D5763">
        <v>10</v>
      </c>
    </row>
    <row r="5764" spans="1:4" x14ac:dyDescent="0.2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2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25">
      <c r="A5766" s="1">
        <v>44847</v>
      </c>
      <c r="B5766">
        <v>7.86625</v>
      </c>
      <c r="C5766">
        <v>2022</v>
      </c>
      <c r="D5766">
        <v>10</v>
      </c>
    </row>
    <row r="5767" spans="1:4" x14ac:dyDescent="0.25">
      <c r="A5767" s="1">
        <v>44848</v>
      </c>
      <c r="B5767">
        <v>7.86252</v>
      </c>
      <c r="C5767">
        <v>2022</v>
      </c>
      <c r="D5767">
        <v>10</v>
      </c>
    </row>
    <row r="5768" spans="1:4" x14ac:dyDescent="0.25">
      <c r="A5768" s="1">
        <v>44849</v>
      </c>
      <c r="B5768">
        <v>7.86252</v>
      </c>
      <c r="C5768">
        <v>2022</v>
      </c>
      <c r="D5768">
        <v>10</v>
      </c>
    </row>
    <row r="5769" spans="1:4" x14ac:dyDescent="0.25">
      <c r="A5769" s="1">
        <v>44850</v>
      </c>
      <c r="B5769">
        <v>7.86252</v>
      </c>
      <c r="C5769">
        <v>2022</v>
      </c>
      <c r="D5769">
        <v>10</v>
      </c>
    </row>
    <row r="5770" spans="1:4" x14ac:dyDescent="0.2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2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2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2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2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2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2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2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25">
      <c r="A5778" s="1">
        <v>44859</v>
      </c>
      <c r="B5778">
        <v>7.84511</v>
      </c>
      <c r="C5778">
        <v>2022</v>
      </c>
      <c r="D5778">
        <v>10</v>
      </c>
    </row>
    <row r="5779" spans="1:4" x14ac:dyDescent="0.2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2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25">
      <c r="A5781" s="1">
        <v>44862</v>
      </c>
      <c r="B5781">
        <v>7.83772</v>
      </c>
      <c r="C5781">
        <v>2022</v>
      </c>
      <c r="D5781">
        <v>10</v>
      </c>
    </row>
    <row r="5782" spans="1:4" x14ac:dyDescent="0.25">
      <c r="A5782" s="1">
        <v>44863</v>
      </c>
      <c r="B5782">
        <v>7.83772</v>
      </c>
      <c r="C5782">
        <v>2022</v>
      </c>
      <c r="D5782">
        <v>10</v>
      </c>
    </row>
    <row r="5783" spans="1:4" x14ac:dyDescent="0.25">
      <c r="A5783" s="1">
        <v>44864</v>
      </c>
      <c r="B5783">
        <v>7.83772</v>
      </c>
      <c r="C5783">
        <v>2022</v>
      </c>
      <c r="D5783">
        <v>10</v>
      </c>
    </row>
    <row r="5784" spans="1:4" x14ac:dyDescent="0.25">
      <c r="A5784" s="1">
        <v>44865</v>
      </c>
      <c r="B5784">
        <v>7.82857</v>
      </c>
      <c r="C5784">
        <v>2022</v>
      </c>
      <c r="D5784">
        <v>10</v>
      </c>
    </row>
    <row r="5785" spans="1:4" x14ac:dyDescent="0.25">
      <c r="A5785" s="1">
        <v>44866</v>
      </c>
      <c r="B5785">
        <v>7.82857</v>
      </c>
      <c r="C5785">
        <v>2022</v>
      </c>
      <c r="D5785">
        <v>11</v>
      </c>
    </row>
    <row r="5786" spans="1:4" x14ac:dyDescent="0.2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2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2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2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2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2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2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2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2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2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2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2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2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2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2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2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2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2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2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2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25">
      <c r="A5806" s="1">
        <v>44887</v>
      </c>
      <c r="B5806">
        <v>7.80497</v>
      </c>
      <c r="C5806">
        <v>2022</v>
      </c>
      <c r="D5806">
        <v>11</v>
      </c>
    </row>
    <row r="5807" spans="1:4" x14ac:dyDescent="0.2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2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2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2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2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2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2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2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2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2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2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2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2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2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2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2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2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2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2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2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2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2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2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2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2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2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2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2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25">
      <c r="A5835" s="1">
        <v>44916</v>
      </c>
      <c r="B5835">
        <v>7.85419</v>
      </c>
      <c r="C5835">
        <v>2022</v>
      </c>
      <c r="D5835">
        <v>12</v>
      </c>
    </row>
    <row r="5836" spans="1:4" x14ac:dyDescent="0.25">
      <c r="A5836" s="1">
        <v>44917</v>
      </c>
      <c r="B5836">
        <v>7.85527</v>
      </c>
      <c r="C5836">
        <v>2022</v>
      </c>
      <c r="D5836">
        <v>12</v>
      </c>
    </row>
    <row r="5837" spans="1:4" x14ac:dyDescent="0.2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2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2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2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2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2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25">
      <c r="A5843" s="1">
        <v>44924</v>
      </c>
      <c r="B5843">
        <v>7.85222</v>
      </c>
      <c r="C5843">
        <v>2022</v>
      </c>
      <c r="D5843">
        <v>12</v>
      </c>
    </row>
    <row r="5844" spans="1:4" x14ac:dyDescent="0.25">
      <c r="A5844" s="1">
        <v>44925</v>
      </c>
      <c r="B5844">
        <v>7.85222</v>
      </c>
      <c r="C5844">
        <v>2022</v>
      </c>
      <c r="D5844">
        <v>12</v>
      </c>
    </row>
    <row r="5845" spans="1:4" x14ac:dyDescent="0.25">
      <c r="A5845" s="1">
        <v>44926</v>
      </c>
      <c r="B5845">
        <v>7.85222</v>
      </c>
      <c r="C5845">
        <v>2022</v>
      </c>
      <c r="D5845">
        <v>12</v>
      </c>
    </row>
    <row r="5846" spans="1:4" x14ac:dyDescent="0.25">
      <c r="A5846" s="1">
        <v>44927</v>
      </c>
      <c r="B5846">
        <v>7.85222</v>
      </c>
      <c r="C5846">
        <v>2023</v>
      </c>
      <c r="D5846">
        <v>1</v>
      </c>
    </row>
    <row r="5847" spans="1:4" x14ac:dyDescent="0.25">
      <c r="A5847" s="1">
        <v>44928</v>
      </c>
      <c r="B5847">
        <v>7.85222</v>
      </c>
      <c r="C5847">
        <v>2023</v>
      </c>
      <c r="D5847">
        <v>1</v>
      </c>
    </row>
    <row r="5848" spans="1:4" x14ac:dyDescent="0.2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2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2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25">
      <c r="A5851" s="1">
        <v>44932</v>
      </c>
      <c r="B5851">
        <v>7.84856</v>
      </c>
      <c r="C5851">
        <v>2023</v>
      </c>
      <c r="D5851">
        <v>1</v>
      </c>
    </row>
    <row r="5852" spans="1:4" x14ac:dyDescent="0.25">
      <c r="A5852" s="1">
        <v>44933</v>
      </c>
      <c r="B5852">
        <v>7.84856</v>
      </c>
      <c r="C5852">
        <v>2023</v>
      </c>
      <c r="D5852">
        <v>1</v>
      </c>
    </row>
    <row r="5853" spans="1:4" x14ac:dyDescent="0.25">
      <c r="A5853" s="1">
        <v>44934</v>
      </c>
      <c r="B5853">
        <v>7.84856</v>
      </c>
      <c r="C5853">
        <v>2023</v>
      </c>
      <c r="D5853">
        <v>1</v>
      </c>
    </row>
    <row r="5854" spans="1:4" x14ac:dyDescent="0.2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2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2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25">
      <c r="A5857" s="1">
        <v>44938</v>
      </c>
      <c r="B5857">
        <v>7.85</v>
      </c>
      <c r="C5857">
        <v>2023</v>
      </c>
      <c r="D5857">
        <v>1</v>
      </c>
    </row>
    <row r="5858" spans="1:4" x14ac:dyDescent="0.2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2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2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2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25">
      <c r="A5862" s="1">
        <v>44943</v>
      </c>
      <c r="B5862">
        <v>7.84762</v>
      </c>
      <c r="C5862">
        <v>2023</v>
      </c>
      <c r="D5862">
        <v>1</v>
      </c>
    </row>
    <row r="5863" spans="1:4" x14ac:dyDescent="0.2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2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2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2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2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2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2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2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2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2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2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2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2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2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2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2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2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2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2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2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2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2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2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2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2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2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2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25">
      <c r="A5890" s="1">
        <v>44971</v>
      </c>
      <c r="B5890">
        <v>7.83256</v>
      </c>
      <c r="C5890">
        <v>2023</v>
      </c>
      <c r="D5890">
        <v>2</v>
      </c>
    </row>
    <row r="5891" spans="1:4" x14ac:dyDescent="0.2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25">
      <c r="A5892" s="1">
        <v>44973</v>
      </c>
      <c r="B5892">
        <v>7.82864</v>
      </c>
      <c r="C5892">
        <v>2023</v>
      </c>
      <c r="D5892">
        <v>2</v>
      </c>
    </row>
    <row r="5893" spans="1:4" x14ac:dyDescent="0.2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2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2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2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2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2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2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2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2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2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2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2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2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2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2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2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2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2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2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2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2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25">
      <c r="A5914" s="1">
        <v>44995</v>
      </c>
      <c r="B5914">
        <v>7.80715</v>
      </c>
      <c r="C5914">
        <v>2023</v>
      </c>
      <c r="D5914">
        <v>3</v>
      </c>
    </row>
    <row r="5915" spans="1:4" x14ac:dyDescent="0.25">
      <c r="A5915" s="1">
        <v>44996</v>
      </c>
      <c r="B5915">
        <v>7.80715</v>
      </c>
      <c r="C5915">
        <v>2023</v>
      </c>
      <c r="D5915">
        <v>3</v>
      </c>
    </row>
    <row r="5916" spans="1:4" x14ac:dyDescent="0.25">
      <c r="A5916" s="1">
        <v>44997</v>
      </c>
      <c r="B5916">
        <v>7.80715</v>
      </c>
      <c r="C5916">
        <v>2023</v>
      </c>
      <c r="D5916">
        <v>3</v>
      </c>
    </row>
    <row r="5917" spans="1:4" x14ac:dyDescent="0.2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2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2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2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2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2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2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2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25">
      <c r="A5925" s="1">
        <v>45006</v>
      </c>
      <c r="B5925">
        <v>7.79352</v>
      </c>
      <c r="C5925">
        <v>2023</v>
      </c>
      <c r="D5925">
        <v>3</v>
      </c>
    </row>
    <row r="5926" spans="1:4" x14ac:dyDescent="0.2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2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25">
      <c r="A5928" s="1">
        <v>45009</v>
      </c>
      <c r="B5928">
        <v>7.80518</v>
      </c>
      <c r="C5928">
        <v>2023</v>
      </c>
      <c r="D5928">
        <v>3</v>
      </c>
    </row>
    <row r="5929" spans="1:4" x14ac:dyDescent="0.25">
      <c r="A5929" s="1">
        <v>45010</v>
      </c>
      <c r="B5929">
        <v>7.80518</v>
      </c>
      <c r="C5929">
        <v>2023</v>
      </c>
      <c r="D5929">
        <v>3</v>
      </c>
    </row>
    <row r="5930" spans="1:4" x14ac:dyDescent="0.25">
      <c r="A5930" s="1">
        <v>45011</v>
      </c>
      <c r="B5930">
        <v>7.80518</v>
      </c>
      <c r="C5930">
        <v>2023</v>
      </c>
      <c r="D5930">
        <v>3</v>
      </c>
    </row>
    <row r="5931" spans="1:4" x14ac:dyDescent="0.2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2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2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2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25">
      <c r="A5935" s="1">
        <v>45016</v>
      </c>
      <c r="B5935">
        <v>7.80335</v>
      </c>
      <c r="C5935">
        <v>2023</v>
      </c>
      <c r="D5935">
        <v>3</v>
      </c>
    </row>
    <row r="5936" spans="1:4" x14ac:dyDescent="0.25">
      <c r="A5936" s="1">
        <v>45017</v>
      </c>
      <c r="B5936">
        <v>7.80335</v>
      </c>
      <c r="C5936">
        <v>2023</v>
      </c>
      <c r="D5936">
        <v>4</v>
      </c>
    </row>
    <row r="5937" spans="1:4" x14ac:dyDescent="0.25">
      <c r="A5937" s="1">
        <v>45018</v>
      </c>
      <c r="B5937">
        <v>7.80335</v>
      </c>
      <c r="C5937">
        <v>2023</v>
      </c>
      <c r="D5937">
        <v>4</v>
      </c>
    </row>
    <row r="5938" spans="1:4" x14ac:dyDescent="0.2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2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2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2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2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2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2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2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2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2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2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2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2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2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2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2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2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2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2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2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2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2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2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2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2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2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2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2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2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2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2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25">
      <c r="A5969" s="1">
        <v>45050</v>
      </c>
      <c r="B5969">
        <v>7.80938</v>
      </c>
      <c r="C5969">
        <v>2023</v>
      </c>
      <c r="D5969">
        <v>5</v>
      </c>
    </row>
    <row r="5970" spans="1:4" x14ac:dyDescent="0.2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2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2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2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2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2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2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2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2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2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2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2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2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2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2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2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2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2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2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2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2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2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2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2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25">
      <c r="A5994" s="1">
        <v>45075</v>
      </c>
      <c r="B5994">
        <v>7.82029</v>
      </c>
      <c r="C5994">
        <v>2023</v>
      </c>
      <c r="D5994">
        <v>5</v>
      </c>
    </row>
    <row r="5995" spans="1:4" x14ac:dyDescent="0.2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2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2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2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2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2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2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2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2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2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2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2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2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25">
      <c r="A6008" s="1">
        <v>45089</v>
      </c>
      <c r="B6008">
        <v>7.83317</v>
      </c>
      <c r="C6008">
        <v>2023</v>
      </c>
      <c r="D6008">
        <v>6</v>
      </c>
    </row>
    <row r="6009" spans="1:4" x14ac:dyDescent="0.2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2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2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2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2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2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2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2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2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2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2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2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2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2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2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2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2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2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2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2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2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2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2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2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2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2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2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2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2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2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25">
      <c r="A6039" s="1">
        <v>45120</v>
      </c>
      <c r="B6039">
        <v>7.84314</v>
      </c>
      <c r="C6039">
        <v>2023</v>
      </c>
      <c r="D6039">
        <v>7</v>
      </c>
    </row>
    <row r="6040" spans="1:4" x14ac:dyDescent="0.2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2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2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2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2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25">
      <c r="A6045" s="1">
        <v>45126</v>
      </c>
      <c r="B6045">
        <v>7.84612</v>
      </c>
      <c r="C6045">
        <v>2023</v>
      </c>
      <c r="D6045">
        <v>7</v>
      </c>
    </row>
    <row r="6046" spans="1:4" x14ac:dyDescent="0.2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2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2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2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2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2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2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2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2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2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2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2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2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2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2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2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2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2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2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2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25">
      <c r="A6066" s="1">
        <v>45147</v>
      </c>
      <c r="B6066">
        <v>7.86111</v>
      </c>
      <c r="C6066">
        <v>2023</v>
      </c>
      <c r="D6066">
        <v>8</v>
      </c>
    </row>
    <row r="6067" spans="1:4" x14ac:dyDescent="0.2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2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2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2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2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2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25">
      <c r="A6073" s="1">
        <v>45154</v>
      </c>
      <c r="B6073">
        <v>7.84999</v>
      </c>
      <c r="C6073">
        <v>2023</v>
      </c>
      <c r="D6073">
        <v>8</v>
      </c>
    </row>
    <row r="6074" spans="1:4" x14ac:dyDescent="0.2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2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2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2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2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2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2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2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2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2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2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2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25">
      <c r="A6086" s="1">
        <v>45167</v>
      </c>
      <c r="B6086">
        <v>7.86456</v>
      </c>
      <c r="C6086">
        <v>2023</v>
      </c>
      <c r="D6086">
        <v>8</v>
      </c>
    </row>
    <row r="6087" spans="1:4" x14ac:dyDescent="0.25">
      <c r="A6087" s="1">
        <v>45168</v>
      </c>
      <c r="B6087">
        <v>7.86564</v>
      </c>
      <c r="C6087">
        <v>2023</v>
      </c>
      <c r="D6087">
        <v>8</v>
      </c>
    </row>
    <row r="6088" spans="1:4" x14ac:dyDescent="0.2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2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2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2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2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25">
      <c r="A6093" s="1">
        <v>45174</v>
      </c>
      <c r="B6093">
        <v>7.87296</v>
      </c>
      <c r="C6093">
        <v>2023</v>
      </c>
      <c r="D6093">
        <v>9</v>
      </c>
    </row>
    <row r="6094" spans="1:4" x14ac:dyDescent="0.2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25">
      <c r="A6095" s="1">
        <v>45176</v>
      </c>
      <c r="B6095">
        <v>7.86869</v>
      </c>
      <c r="C6095">
        <v>2023</v>
      </c>
      <c r="D6095">
        <v>9</v>
      </c>
    </row>
    <row r="6096" spans="1:4" x14ac:dyDescent="0.25">
      <c r="A6096" s="1">
        <v>45177</v>
      </c>
      <c r="B6096">
        <v>7.87425</v>
      </c>
      <c r="C6096">
        <v>2023</v>
      </c>
      <c r="D6096">
        <v>9</v>
      </c>
    </row>
    <row r="6097" spans="1:4" x14ac:dyDescent="0.25">
      <c r="A6097" s="1">
        <v>45178</v>
      </c>
      <c r="B6097">
        <v>7.87425</v>
      </c>
      <c r="C6097">
        <v>2023</v>
      </c>
      <c r="D6097">
        <v>9</v>
      </c>
    </row>
    <row r="6098" spans="1:4" x14ac:dyDescent="0.25">
      <c r="A6098" s="1">
        <v>45179</v>
      </c>
      <c r="B6098">
        <v>7.87425</v>
      </c>
      <c r="C6098">
        <v>2023</v>
      </c>
      <c r="D6098">
        <v>9</v>
      </c>
    </row>
    <row r="6099" spans="1:4" x14ac:dyDescent="0.2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2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2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2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2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2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2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2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2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2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2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2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2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2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25">
      <c r="A6113" s="1">
        <v>45194</v>
      </c>
      <c r="B6113">
        <v>7.86259</v>
      </c>
      <c r="C6113">
        <v>2023</v>
      </c>
      <c r="D6113">
        <v>9</v>
      </c>
    </row>
    <row r="6114" spans="1:4" x14ac:dyDescent="0.2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2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2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2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2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2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2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2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2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2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25">
      <c r="A6124" s="1">
        <v>45205</v>
      </c>
      <c r="B6124">
        <v>7.84518</v>
      </c>
      <c r="C6124">
        <v>2023</v>
      </c>
      <c r="D6124">
        <v>10</v>
      </c>
    </row>
    <row r="6125" spans="1:4" x14ac:dyDescent="0.25">
      <c r="A6125" s="1">
        <v>45206</v>
      </c>
      <c r="B6125">
        <v>7.84518</v>
      </c>
      <c r="C6125">
        <v>2023</v>
      </c>
      <c r="D6125">
        <v>10</v>
      </c>
    </row>
    <row r="6126" spans="1:4" x14ac:dyDescent="0.25">
      <c r="A6126" s="1">
        <v>45207</v>
      </c>
      <c r="B6126">
        <v>7.84518</v>
      </c>
      <c r="C6126">
        <v>2023</v>
      </c>
      <c r="D6126">
        <v>10</v>
      </c>
    </row>
    <row r="6127" spans="1:4" x14ac:dyDescent="0.2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25">
      <c r="A6128" s="1">
        <v>45209</v>
      </c>
      <c r="B6128">
        <v>7.85032</v>
      </c>
      <c r="C6128">
        <v>2023</v>
      </c>
      <c r="D6128">
        <v>10</v>
      </c>
    </row>
    <row r="6129" spans="1:4" x14ac:dyDescent="0.2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2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25">
      <c r="A6131" s="1">
        <v>45212</v>
      </c>
      <c r="B6131">
        <v>7.84314</v>
      </c>
      <c r="C6131">
        <v>2023</v>
      </c>
      <c r="D6131">
        <v>10</v>
      </c>
    </row>
    <row r="6132" spans="1:4" x14ac:dyDescent="0.25">
      <c r="A6132" s="1">
        <v>45213</v>
      </c>
      <c r="B6132">
        <v>7.84314</v>
      </c>
      <c r="C6132">
        <v>2023</v>
      </c>
      <c r="D6132">
        <v>10</v>
      </c>
    </row>
    <row r="6133" spans="1:4" x14ac:dyDescent="0.25">
      <c r="A6133" s="1">
        <v>45214</v>
      </c>
      <c r="B6133">
        <v>7.84314</v>
      </c>
      <c r="C6133">
        <v>2023</v>
      </c>
      <c r="D6133">
        <v>10</v>
      </c>
    </row>
    <row r="6134" spans="1:4" x14ac:dyDescent="0.2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2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2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2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2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2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2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2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2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2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25">
      <c r="A6144" s="1">
        <v>45225</v>
      </c>
      <c r="B6144">
        <v>7.84253</v>
      </c>
      <c r="C6144">
        <v>2023</v>
      </c>
      <c r="D6144">
        <v>10</v>
      </c>
    </row>
    <row r="6145" spans="1:4" x14ac:dyDescent="0.25">
      <c r="A6145" s="1">
        <v>45226</v>
      </c>
      <c r="B6145">
        <v>7.84232</v>
      </c>
      <c r="C6145">
        <v>2023</v>
      </c>
      <c r="D6145">
        <v>10</v>
      </c>
    </row>
    <row r="6146" spans="1:4" x14ac:dyDescent="0.25">
      <c r="A6146" s="1">
        <v>45227</v>
      </c>
      <c r="B6146">
        <v>7.84232</v>
      </c>
      <c r="C6146">
        <v>2023</v>
      </c>
      <c r="D6146">
        <v>10</v>
      </c>
    </row>
    <row r="6147" spans="1:4" x14ac:dyDescent="0.25">
      <c r="A6147" s="1">
        <v>45228</v>
      </c>
      <c r="B6147">
        <v>7.84232</v>
      </c>
      <c r="C6147">
        <v>2023</v>
      </c>
      <c r="D6147">
        <v>10</v>
      </c>
    </row>
    <row r="6148" spans="1:4" x14ac:dyDescent="0.2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2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2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2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25">
      <c r="A6152" s="1">
        <v>45233</v>
      </c>
      <c r="B6152">
        <v>7.83155</v>
      </c>
      <c r="C6152">
        <v>2023</v>
      </c>
      <c r="D6152">
        <v>11</v>
      </c>
    </row>
    <row r="6153" spans="1:4" x14ac:dyDescent="0.25">
      <c r="A6153" s="1">
        <v>45234</v>
      </c>
      <c r="B6153">
        <v>7.83155</v>
      </c>
      <c r="C6153">
        <v>2023</v>
      </c>
      <c r="D6153">
        <v>11</v>
      </c>
    </row>
    <row r="6154" spans="1:4" x14ac:dyDescent="0.25">
      <c r="A6154" s="1">
        <v>45235</v>
      </c>
      <c r="B6154">
        <v>7.83155</v>
      </c>
      <c r="C6154">
        <v>2023</v>
      </c>
      <c r="D6154">
        <v>11</v>
      </c>
    </row>
    <row r="6155" spans="1:4" x14ac:dyDescent="0.2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2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25">
      <c r="A6157" s="1">
        <v>45238</v>
      </c>
      <c r="B6157">
        <v>7.82423</v>
      </c>
      <c r="C6157">
        <v>2023</v>
      </c>
      <c r="D6157">
        <v>11</v>
      </c>
    </row>
    <row r="6158" spans="1:4" x14ac:dyDescent="0.2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2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2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2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2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25">
      <c r="A6163" s="1">
        <v>45244</v>
      </c>
      <c r="B6163">
        <v>7.82179</v>
      </c>
      <c r="C6163">
        <v>2023</v>
      </c>
      <c r="D6163">
        <v>11</v>
      </c>
    </row>
    <row r="6164" spans="1:4" x14ac:dyDescent="0.2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25">
      <c r="A6165" s="1">
        <v>45246</v>
      </c>
      <c r="B6165">
        <v>7.82592</v>
      </c>
      <c r="C6165">
        <v>2023</v>
      </c>
      <c r="D6165">
        <v>11</v>
      </c>
    </row>
    <row r="6166" spans="1:4" x14ac:dyDescent="0.2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2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2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2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25">
      <c r="A6170" s="1">
        <v>45251</v>
      </c>
      <c r="B6170">
        <v>7.82524</v>
      </c>
      <c r="C6170">
        <v>2023</v>
      </c>
      <c r="D6170">
        <v>11</v>
      </c>
    </row>
    <row r="6171" spans="1:4" x14ac:dyDescent="0.2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2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2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2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2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2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2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2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25">
      <c r="A6179" s="1">
        <v>45260</v>
      </c>
      <c r="B6179">
        <v>7.82836</v>
      </c>
      <c r="C6179">
        <v>2023</v>
      </c>
      <c r="D6179">
        <v>11</v>
      </c>
    </row>
    <row r="6180" spans="1:4" x14ac:dyDescent="0.2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2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2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2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25">
      <c r="A6184" s="1">
        <v>45265</v>
      </c>
      <c r="B6184">
        <v>7.8243</v>
      </c>
      <c r="C6184">
        <v>2023</v>
      </c>
      <c r="D6184">
        <v>12</v>
      </c>
    </row>
    <row r="6185" spans="1:4" x14ac:dyDescent="0.2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2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2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2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2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2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2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2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25">
      <c r="A6193" s="1">
        <v>45274</v>
      </c>
      <c r="B6193">
        <v>7.82158</v>
      </c>
      <c r="C6193">
        <v>2023</v>
      </c>
      <c r="D6193">
        <v>12</v>
      </c>
    </row>
    <row r="6194" spans="1:4" x14ac:dyDescent="0.2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2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2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2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2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2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2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2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2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2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2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2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2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2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2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2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2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2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2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2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25">
      <c r="A6214" s="1">
        <v>45295</v>
      </c>
      <c r="B6214">
        <v>7.82409</v>
      </c>
      <c r="C6214">
        <v>2024</v>
      </c>
      <c r="D6214">
        <v>1</v>
      </c>
    </row>
    <row r="6215" spans="1:4" x14ac:dyDescent="0.2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2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2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2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2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2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2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2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2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2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2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2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2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2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2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2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2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25">
      <c r="A6232" s="1">
        <v>45313</v>
      </c>
      <c r="B6232">
        <v>7.81494</v>
      </c>
      <c r="C6232">
        <v>2024</v>
      </c>
      <c r="D6232">
        <v>1</v>
      </c>
    </row>
    <row r="6233" spans="1:4" x14ac:dyDescent="0.25">
      <c r="A6233" s="1">
        <v>45314</v>
      </c>
      <c r="B6233">
        <v>7.81473</v>
      </c>
      <c r="C6233">
        <v>2024</v>
      </c>
      <c r="D6233">
        <v>1</v>
      </c>
    </row>
    <row r="6234" spans="1:4" x14ac:dyDescent="0.2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2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25">
      <c r="A6236" s="1">
        <v>45317</v>
      </c>
      <c r="B6236">
        <v>7.81541</v>
      </c>
      <c r="C6236">
        <v>2024</v>
      </c>
      <c r="D6236">
        <v>1</v>
      </c>
    </row>
    <row r="6237" spans="1:4" x14ac:dyDescent="0.25">
      <c r="A6237" s="1">
        <v>45318</v>
      </c>
      <c r="B6237">
        <v>7.81541</v>
      </c>
      <c r="C6237">
        <v>2024</v>
      </c>
      <c r="D6237">
        <v>1</v>
      </c>
    </row>
    <row r="6238" spans="1:4" x14ac:dyDescent="0.25">
      <c r="A6238" s="1">
        <v>45319</v>
      </c>
      <c r="B6238">
        <v>7.81541</v>
      </c>
      <c r="C6238">
        <v>2024</v>
      </c>
      <c r="D6238">
        <v>1</v>
      </c>
    </row>
    <row r="6239" spans="1:4" x14ac:dyDescent="0.2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25">
      <c r="A6240" s="1">
        <v>45321</v>
      </c>
      <c r="B6240">
        <v>7.81142</v>
      </c>
      <c r="C6240">
        <v>2024</v>
      </c>
      <c r="D6240">
        <v>1</v>
      </c>
    </row>
    <row r="6241" spans="1:4" x14ac:dyDescent="0.25">
      <c r="A6241" s="1">
        <v>45322</v>
      </c>
      <c r="B6241">
        <v>7.81454</v>
      </c>
      <c r="C6241">
        <v>2024</v>
      </c>
      <c r="D6241">
        <v>1</v>
      </c>
    </row>
    <row r="6242" spans="1:4" x14ac:dyDescent="0.2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2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2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2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2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25">
      <c r="A6247" s="1">
        <v>45328</v>
      </c>
      <c r="B6247">
        <v>7.81149</v>
      </c>
      <c r="C6247">
        <v>2024</v>
      </c>
      <c r="D6247">
        <v>2</v>
      </c>
    </row>
    <row r="6248" spans="1:4" x14ac:dyDescent="0.2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2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25">
      <c r="A6250" s="1">
        <v>45331</v>
      </c>
      <c r="B6250">
        <v>7.80938</v>
      </c>
      <c r="C6250">
        <v>2024</v>
      </c>
      <c r="D6250">
        <v>2</v>
      </c>
    </row>
    <row r="6251" spans="1:4" x14ac:dyDescent="0.25">
      <c r="A6251" s="1">
        <v>45332</v>
      </c>
      <c r="B6251">
        <v>7.80938</v>
      </c>
      <c r="C6251">
        <v>2024</v>
      </c>
      <c r="D6251">
        <v>2</v>
      </c>
    </row>
    <row r="6252" spans="1:4" x14ac:dyDescent="0.25">
      <c r="A6252" s="1">
        <v>45333</v>
      </c>
      <c r="B6252">
        <v>7.80938</v>
      </c>
      <c r="C6252">
        <v>2024</v>
      </c>
      <c r="D6252">
        <v>2</v>
      </c>
    </row>
    <row r="6253" spans="1:4" x14ac:dyDescent="0.25">
      <c r="A6253" s="1">
        <v>45334</v>
      </c>
      <c r="B6253">
        <v>7.80661</v>
      </c>
      <c r="C6253">
        <v>2024</v>
      </c>
      <c r="D6253">
        <v>2</v>
      </c>
    </row>
    <row r="6254" spans="1:4" x14ac:dyDescent="0.2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2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2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25">
      <c r="A6257" s="1">
        <v>45338</v>
      </c>
      <c r="B6257">
        <v>7.81128</v>
      </c>
      <c r="C6257">
        <v>2024</v>
      </c>
      <c r="D6257">
        <v>2</v>
      </c>
    </row>
    <row r="6258" spans="1:4" x14ac:dyDescent="0.25">
      <c r="A6258" s="1">
        <v>45339</v>
      </c>
      <c r="B6258">
        <v>7.81128</v>
      </c>
      <c r="C6258">
        <v>2024</v>
      </c>
      <c r="D6258">
        <v>2</v>
      </c>
    </row>
    <row r="6259" spans="1:4" x14ac:dyDescent="0.25">
      <c r="A6259" s="1">
        <v>45340</v>
      </c>
      <c r="B6259">
        <v>7.81128</v>
      </c>
      <c r="C6259">
        <v>2024</v>
      </c>
      <c r="D6259">
        <v>2</v>
      </c>
    </row>
    <row r="6260" spans="1:4" x14ac:dyDescent="0.2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25">
      <c r="A6261" s="1">
        <v>45342</v>
      </c>
      <c r="B6261">
        <v>7.81046</v>
      </c>
      <c r="C6261">
        <v>2024</v>
      </c>
      <c r="D6261">
        <v>2</v>
      </c>
    </row>
    <row r="6262" spans="1:4" x14ac:dyDescent="0.2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2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2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2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2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2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2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25">
      <c r="A6269" s="1">
        <v>45350</v>
      </c>
      <c r="B6269">
        <v>7.81473</v>
      </c>
      <c r="C6269">
        <v>2024</v>
      </c>
      <c r="D6269">
        <v>2</v>
      </c>
    </row>
    <row r="6270" spans="1:4" x14ac:dyDescent="0.2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2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2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2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2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2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2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2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2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2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2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2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2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2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2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2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2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2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2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2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2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2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2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2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2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25">
      <c r="A6295" s="1">
        <v>45376</v>
      </c>
      <c r="B6295">
        <v>7.79277</v>
      </c>
      <c r="C6295">
        <v>2024</v>
      </c>
      <c r="D6295">
        <v>3</v>
      </c>
    </row>
    <row r="6296" spans="1:4" x14ac:dyDescent="0.2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2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2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2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2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2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2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2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2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2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2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2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2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25">
      <c r="A6309" s="1">
        <v>45390</v>
      </c>
      <c r="B6309">
        <v>7.78505</v>
      </c>
      <c r="C6309">
        <v>2024</v>
      </c>
      <c r="D6309">
        <v>4</v>
      </c>
    </row>
    <row r="6310" spans="1:4" x14ac:dyDescent="0.2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2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2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2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2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2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2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2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2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2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2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2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2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2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2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25">
      <c r="A6325" s="1">
        <v>45406</v>
      </c>
      <c r="B6325">
        <v>7.78057</v>
      </c>
      <c r="C6325">
        <v>2024</v>
      </c>
      <c r="D6325">
        <v>4</v>
      </c>
    </row>
    <row r="6326" spans="1:4" x14ac:dyDescent="0.2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2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2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2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2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25">
      <c r="A6331" s="1">
        <v>45412</v>
      </c>
      <c r="B6331">
        <v>7.77182</v>
      </c>
      <c r="C6331">
        <v>2024</v>
      </c>
      <c r="D6331">
        <v>4</v>
      </c>
    </row>
    <row r="6332" spans="1:4" x14ac:dyDescent="0.25">
      <c r="A6332" s="1">
        <v>45413</v>
      </c>
      <c r="B6332">
        <v>7.77182</v>
      </c>
      <c r="C6332">
        <v>2024</v>
      </c>
      <c r="D6332">
        <v>5</v>
      </c>
    </row>
    <row r="6333" spans="1:4" x14ac:dyDescent="0.2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2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2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2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25">
      <c r="A6337" s="1">
        <v>45418</v>
      </c>
      <c r="B6337">
        <v>7.76736</v>
      </c>
      <c r="C6337">
        <v>2024</v>
      </c>
      <c r="D6337">
        <v>5</v>
      </c>
    </row>
    <row r="6338" spans="1:4" x14ac:dyDescent="0.2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2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2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2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2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2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25">
      <c r="A6344" s="1">
        <v>45425</v>
      </c>
      <c r="B6344">
        <v>7.76288</v>
      </c>
      <c r="C6344">
        <v>2024</v>
      </c>
      <c r="D6344">
        <v>5</v>
      </c>
    </row>
    <row r="6345" spans="1:4" x14ac:dyDescent="0.2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2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2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2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2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2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25">
      <c r="A6351" s="1">
        <v>45432</v>
      </c>
      <c r="B6351">
        <v>7.75929</v>
      </c>
      <c r="C6351">
        <v>2024</v>
      </c>
      <c r="D6351">
        <v>5</v>
      </c>
    </row>
    <row r="6352" spans="1:4" x14ac:dyDescent="0.2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2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2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2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2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2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2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2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2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2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2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2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2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2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2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2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25">
      <c r="A6368" s="1">
        <v>45449</v>
      </c>
      <c r="B6368">
        <v>7.76844</v>
      </c>
      <c r="C6368">
        <v>2024</v>
      </c>
      <c r="D6368">
        <v>6</v>
      </c>
    </row>
    <row r="6369" spans="1:4" x14ac:dyDescent="0.2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2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2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25">
      <c r="A6372" s="1">
        <v>45453</v>
      </c>
      <c r="B6372">
        <v>7.76241</v>
      </c>
      <c r="C6372">
        <v>2024</v>
      </c>
      <c r="D6372">
        <v>6</v>
      </c>
    </row>
    <row r="6373" spans="1:4" x14ac:dyDescent="0.2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2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2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2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2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2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2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25">
      <c r="A6380" s="1">
        <v>45461</v>
      </c>
      <c r="B6380">
        <v>7.75549</v>
      </c>
      <c r="C6380">
        <v>2024</v>
      </c>
      <c r="D6380">
        <v>6</v>
      </c>
    </row>
    <row r="6381" spans="1:4" x14ac:dyDescent="0.2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2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2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2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2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2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2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2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2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2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2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2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2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2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2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2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2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2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2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2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2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2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2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2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2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2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2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2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25">
      <c r="A6409" s="1">
        <v>45490</v>
      </c>
      <c r="B6409">
        <v>7.75223</v>
      </c>
      <c r="C6409">
        <v>2024</v>
      </c>
      <c r="D6409">
        <v>7</v>
      </c>
    </row>
    <row r="6410" spans="1:4" x14ac:dyDescent="0.25">
      <c r="A6410" s="1">
        <v>45491</v>
      </c>
      <c r="B6410">
        <v>7.75657</v>
      </c>
      <c r="C6410">
        <v>2024</v>
      </c>
      <c r="D6410">
        <v>7</v>
      </c>
    </row>
    <row r="6411" spans="1:4" x14ac:dyDescent="0.2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2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2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2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2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25">
      <c r="A6416" s="1">
        <v>45497</v>
      </c>
      <c r="B6416">
        <v>7.74953</v>
      </c>
      <c r="C6416">
        <v>2024</v>
      </c>
      <c r="D6416">
        <v>7</v>
      </c>
    </row>
    <row r="6417" spans="1:4" x14ac:dyDescent="0.2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2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2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2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25">
      <c r="A642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21"/>
  <sheetViews>
    <sheetView topLeftCell="A97" workbookViewId="0">
      <selection activeCell="D105" sqref="D105"/>
    </sheetView>
  </sheetViews>
  <sheetFormatPr defaultRowHeight="15" x14ac:dyDescent="0.25"/>
  <cols>
    <col min="1" max="1" width="10.7109375" bestFit="1" customWidth="1"/>
    <col min="2" max="2" width="41.28515625" bestFit="1" customWidth="1"/>
    <col min="3" max="3" width="32" bestFit="1" customWidth="1"/>
    <col min="4" max="4" width="26.7109375" bestFit="1" customWidth="1"/>
    <col min="5" max="5" width="46.140625" bestFit="1" customWidth="1"/>
    <col min="6" max="6" width="14.7109375" bestFit="1" customWidth="1"/>
    <col min="7" max="7" width="35.28515625" bestFit="1" customWidth="1"/>
    <col min="8" max="8" width="30.140625" bestFit="1" customWidth="1"/>
    <col min="9" max="9" width="50.5703125" bestFit="1" customWidth="1"/>
    <col min="10" max="10" width="30.5703125" bestFit="1" customWidth="1"/>
    <col min="11" max="11" width="35.85546875" bestFit="1" customWidth="1"/>
    <col min="12" max="12" width="26" bestFit="1" customWidth="1"/>
    <col min="13" max="13" width="45.7109375" bestFit="1" customWidth="1"/>
    <col min="14" max="14" width="49.85546875" bestFit="1" customWidth="1"/>
    <col min="15" max="15" width="33.28515625" bestFit="1" customWidth="1"/>
    <col min="16" max="17" width="12.7109375" bestFit="1" customWidth="1"/>
    <col min="18" max="18" width="29.85546875" bestFit="1" customWidth="1"/>
    <col min="19" max="19" width="28.140625" bestFit="1" customWidth="1"/>
    <col min="20" max="20" width="32.28515625" bestFit="1" customWidth="1"/>
    <col min="21" max="22" width="12.7109375" bestFit="1" customWidth="1"/>
    <col min="23" max="23" width="28.140625" bestFit="1" customWidth="1"/>
    <col min="24" max="25" width="12.7109375" bestFit="1" customWidth="1"/>
    <col min="26" max="68" width="11.7109375" bestFit="1" customWidth="1"/>
  </cols>
  <sheetData>
    <row r="1" spans="1:18" x14ac:dyDescent="0.25">
      <c r="A1" t="s">
        <v>27</v>
      </c>
      <c r="B1" t="s">
        <v>130</v>
      </c>
      <c r="C1" t="s">
        <v>131</v>
      </c>
      <c r="D1" t="s">
        <v>142</v>
      </c>
      <c r="E1" t="s">
        <v>132</v>
      </c>
      <c r="F1" t="s">
        <v>133</v>
      </c>
      <c r="G1" t="s">
        <v>134</v>
      </c>
      <c r="H1" t="s">
        <v>146</v>
      </c>
      <c r="I1" t="s">
        <v>135</v>
      </c>
      <c r="J1" t="s">
        <v>143</v>
      </c>
      <c r="K1" t="s">
        <v>136</v>
      </c>
      <c r="L1" t="s">
        <v>137</v>
      </c>
      <c r="M1" t="s">
        <v>138</v>
      </c>
      <c r="N1" t="s">
        <v>144</v>
      </c>
      <c r="O1" t="s">
        <v>145</v>
      </c>
      <c r="P1" t="s">
        <v>139</v>
      </c>
      <c r="Q1" t="s">
        <v>140</v>
      </c>
      <c r="R1" t="s">
        <v>141</v>
      </c>
    </row>
    <row r="2" spans="1:18" x14ac:dyDescent="0.25">
      <c r="A2" s="1">
        <v>41640</v>
      </c>
      <c r="B2">
        <v>1.0473110098743206</v>
      </c>
      <c r="C2">
        <v>16.060372450666875</v>
      </c>
      <c r="D2">
        <v>-3.9855376394854147E-2</v>
      </c>
      <c r="E2">
        <v>14.547414482942926</v>
      </c>
      <c r="F2">
        <v>10.338365228965145</v>
      </c>
      <c r="G2">
        <v>3.4387898457281807</v>
      </c>
      <c r="H2">
        <v>3.3111124663807203</v>
      </c>
      <c r="I2">
        <v>4.1858200400394736</v>
      </c>
      <c r="J2">
        <v>6.4955899831219597</v>
      </c>
      <c r="K2">
        <v>3.372818255938796</v>
      </c>
      <c r="L2">
        <v>4.1453985984590531</v>
      </c>
      <c r="M2">
        <v>8.8245012024831055</v>
      </c>
      <c r="N2">
        <v>4.3688792391445759</v>
      </c>
      <c r="O2">
        <v>3.3292946127321414</v>
      </c>
      <c r="P2">
        <v>0.29325360723666449</v>
      </c>
      <c r="Q2">
        <v>9.5763326469011645</v>
      </c>
      <c r="R2">
        <v>1.8042739319247545</v>
      </c>
    </row>
    <row r="3" spans="1:18" x14ac:dyDescent="0.25">
      <c r="A3" s="1">
        <v>41671</v>
      </c>
      <c r="B3">
        <v>0.71519086385801245</v>
      </c>
      <c r="C3">
        <v>48.555413977995158</v>
      </c>
      <c r="D3">
        <v>2.805928876026627</v>
      </c>
      <c r="E3">
        <v>9.3955165821979705</v>
      </c>
      <c r="F3">
        <v>12.062064446744046</v>
      </c>
      <c r="G3">
        <v>2.032593832796195</v>
      </c>
      <c r="H3">
        <v>4.0643721831994668</v>
      </c>
      <c r="I3">
        <v>6.4404832521537827</v>
      </c>
      <c r="J3">
        <v>0.19736817231633097</v>
      </c>
      <c r="K3">
        <v>0.65887660549095983</v>
      </c>
      <c r="L3">
        <v>4.0510248753826232</v>
      </c>
      <c r="M3">
        <v>5.6592417067949725</v>
      </c>
      <c r="N3">
        <v>1.9311539721740729</v>
      </c>
      <c r="O3">
        <v>2.8146090102501518</v>
      </c>
      <c r="P3">
        <v>1.0338912997446101</v>
      </c>
      <c r="Q3">
        <v>12.870220336587295</v>
      </c>
      <c r="R3">
        <v>4.3355596749056247</v>
      </c>
    </row>
    <row r="4" spans="1:18" x14ac:dyDescent="0.25">
      <c r="A4" s="1">
        <v>41699</v>
      </c>
      <c r="B4">
        <v>2.4452078017163359</v>
      </c>
      <c r="C4">
        <v>41.43367741471576</v>
      </c>
      <c r="D4">
        <v>4.0888799213766589</v>
      </c>
      <c r="E4">
        <v>14.665958167872844</v>
      </c>
      <c r="F4">
        <v>11.978567812490311</v>
      </c>
      <c r="G4">
        <v>1.7599074170409352</v>
      </c>
      <c r="H4">
        <v>3.5934587428799034</v>
      </c>
      <c r="I4">
        <v>-0.5388542797574587</v>
      </c>
      <c r="J4">
        <v>6.9498895845487141</v>
      </c>
      <c r="K4">
        <v>10.881811637409228</v>
      </c>
      <c r="L4">
        <v>4.2732640848284262</v>
      </c>
      <c r="M4">
        <v>7.1472992783316869</v>
      </c>
      <c r="N4">
        <v>6.6284150584821901</v>
      </c>
      <c r="O4">
        <v>2.2759457505439116</v>
      </c>
      <c r="P4">
        <v>1.4291843829004449</v>
      </c>
      <c r="Q4">
        <v>11.792270837955286</v>
      </c>
      <c r="R4">
        <v>9.2420268124024858</v>
      </c>
    </row>
    <row r="5" spans="1:18" x14ac:dyDescent="0.25">
      <c r="A5" s="1">
        <v>41730</v>
      </c>
      <c r="B5">
        <v>0.15568650501525383</v>
      </c>
      <c r="C5">
        <v>71.99054195526486</v>
      </c>
      <c r="D5">
        <v>1.2402727062627719</v>
      </c>
      <c r="E5">
        <v>8.5548556184316169</v>
      </c>
      <c r="F5">
        <v>4.9070737004538927</v>
      </c>
      <c r="G5">
        <v>2.0378272695749757</v>
      </c>
      <c r="H5">
        <v>3.6176461181886879</v>
      </c>
      <c r="I5">
        <v>10.025790461394706</v>
      </c>
      <c r="J5">
        <v>1.3129562362702956</v>
      </c>
      <c r="K5">
        <v>1.6121075556503541</v>
      </c>
      <c r="L5">
        <v>4.0838966110287487</v>
      </c>
      <c r="M5">
        <v>3.7081370651161052</v>
      </c>
      <c r="N5">
        <v>2.1842805742339237</v>
      </c>
      <c r="O5">
        <v>4.4464923273750827</v>
      </c>
      <c r="P5">
        <v>3.4879823919927446</v>
      </c>
      <c r="Q5">
        <v>12.113011026865777</v>
      </c>
      <c r="R5">
        <v>4.0648167084825104E-2</v>
      </c>
    </row>
    <row r="6" spans="1:18" x14ac:dyDescent="0.25">
      <c r="A6" s="1">
        <v>41760</v>
      </c>
      <c r="B6">
        <v>2.2746228386841381</v>
      </c>
      <c r="C6">
        <v>41.154677017426678</v>
      </c>
      <c r="D6">
        <v>2.7598145296718855</v>
      </c>
      <c r="E6">
        <v>15.026404354842882</v>
      </c>
      <c r="F6">
        <v>4.2475070984197032</v>
      </c>
      <c r="G6">
        <v>2.4328015926850384</v>
      </c>
      <c r="H6">
        <v>5.4130598823802387</v>
      </c>
      <c r="I6">
        <v>5.7864071426316599</v>
      </c>
      <c r="J6">
        <v>4.0178252927044724</v>
      </c>
      <c r="K6">
        <v>10.788564095958236</v>
      </c>
      <c r="L6">
        <v>4.5146778605967626</v>
      </c>
      <c r="M6">
        <v>3.4190485912367166</v>
      </c>
      <c r="N6">
        <v>8.9106408631088243</v>
      </c>
      <c r="O6">
        <v>4.3891050905591271</v>
      </c>
      <c r="P6">
        <v>3.8421906528417082</v>
      </c>
      <c r="Q6">
        <v>4.8728878708178058</v>
      </c>
      <c r="R6">
        <v>12.513063186743452</v>
      </c>
    </row>
    <row r="7" spans="1:18" x14ac:dyDescent="0.25">
      <c r="A7" s="1">
        <v>41791</v>
      </c>
      <c r="B7">
        <v>1.8518569882511429</v>
      </c>
      <c r="C7">
        <v>45.514231306555217</v>
      </c>
      <c r="D7">
        <v>4.4271963091872664</v>
      </c>
      <c r="E7">
        <v>15.866252556428222</v>
      </c>
      <c r="F7">
        <v>5.0312711924302107</v>
      </c>
      <c r="G7">
        <v>2.9053793495008193</v>
      </c>
      <c r="H7">
        <v>4.6946912216307339</v>
      </c>
      <c r="I7">
        <v>3.4189978003914803</v>
      </c>
      <c r="J7">
        <v>-0.80114884586440382</v>
      </c>
      <c r="K7">
        <v>-1.4228760746082543</v>
      </c>
      <c r="L7">
        <v>4.3765963468948712</v>
      </c>
      <c r="M7">
        <v>3.0695198002295854</v>
      </c>
      <c r="N7">
        <v>9.1257895116429495</v>
      </c>
      <c r="O7">
        <v>4.0467285814479652</v>
      </c>
      <c r="P7">
        <v>3.7433426730301989</v>
      </c>
      <c r="Q7">
        <v>5.4573160161285585</v>
      </c>
      <c r="R7">
        <v>8.770591916908316</v>
      </c>
    </row>
    <row r="8" spans="1:18" x14ac:dyDescent="0.25">
      <c r="A8" s="1">
        <v>41821</v>
      </c>
      <c r="B8">
        <v>3.1577960129636153</v>
      </c>
      <c r="C8">
        <v>73.111131812822947</v>
      </c>
      <c r="D8">
        <v>5.3163849526633982</v>
      </c>
      <c r="E8">
        <v>1.5054719581073499</v>
      </c>
      <c r="F8">
        <v>6.5353264751147009</v>
      </c>
      <c r="G8">
        <v>3.4853797196885239</v>
      </c>
      <c r="H8">
        <v>6.4463155107930419</v>
      </c>
      <c r="I8">
        <v>4.7455692623201031</v>
      </c>
      <c r="J8">
        <v>4.0304999338745233</v>
      </c>
      <c r="K8">
        <v>3.6641799363669634</v>
      </c>
      <c r="L8">
        <v>4.257625861480463</v>
      </c>
      <c r="M8">
        <v>4.4254584777769992</v>
      </c>
      <c r="N8">
        <v>8.5649906556312487</v>
      </c>
      <c r="O8">
        <v>3.799376553970248</v>
      </c>
      <c r="P8">
        <v>2.7589233000975071</v>
      </c>
      <c r="Q8">
        <v>9.6439386864134491</v>
      </c>
      <c r="R8">
        <v>-0.34610558130518143</v>
      </c>
    </row>
    <row r="9" spans="1:18" x14ac:dyDescent="0.25">
      <c r="A9" s="1">
        <v>41852</v>
      </c>
      <c r="B9">
        <v>0.20574042234306944</v>
      </c>
      <c r="C9">
        <v>55.400396601455299</v>
      </c>
      <c r="D9">
        <v>2.6288770506365893</v>
      </c>
      <c r="E9">
        <v>-4.9347137400874885</v>
      </c>
      <c r="F9">
        <v>6.7734337228161507</v>
      </c>
      <c r="G9">
        <v>3.5513713770967996</v>
      </c>
      <c r="H9">
        <v>6.5645795062829677</v>
      </c>
      <c r="I9">
        <v>6.1188598946623642</v>
      </c>
      <c r="J9">
        <v>-1.6931744289624362</v>
      </c>
      <c r="K9">
        <v>6.8157889998621783</v>
      </c>
      <c r="L9">
        <v>4.003630533889833</v>
      </c>
      <c r="M9">
        <v>3.1921718875290992</v>
      </c>
      <c r="N9">
        <v>7.4148481452186275</v>
      </c>
      <c r="O9">
        <v>3.9102886049163743</v>
      </c>
      <c r="P9">
        <v>2.3439089894157377</v>
      </c>
      <c r="Q9">
        <v>8.6423841579758687E-2</v>
      </c>
      <c r="R9">
        <v>-0.50762825970205938</v>
      </c>
    </row>
    <row r="10" spans="1:18" x14ac:dyDescent="0.25">
      <c r="A10" s="1">
        <v>41883</v>
      </c>
      <c r="B10">
        <v>2.9958842109482049</v>
      </c>
      <c r="C10">
        <v>77.594046487394905</v>
      </c>
      <c r="D10">
        <v>2.9956606194898114</v>
      </c>
      <c r="E10">
        <v>-4.5603667293120367</v>
      </c>
      <c r="F10">
        <v>6.6875969526055457</v>
      </c>
      <c r="G10">
        <v>3.4664268224013739</v>
      </c>
      <c r="H10">
        <v>5.6493550722611161</v>
      </c>
      <c r="I10">
        <v>4.220252713607934</v>
      </c>
      <c r="J10">
        <v>1.9956122340068134</v>
      </c>
      <c r="K10">
        <v>0.75921685757718649</v>
      </c>
      <c r="L10">
        <v>3.9514277499584693</v>
      </c>
      <c r="M10">
        <v>4.1215089251149095</v>
      </c>
      <c r="N10">
        <v>9.3512318482328567</v>
      </c>
      <c r="O10">
        <v>3.1256503264538367</v>
      </c>
      <c r="P10">
        <v>2.6834782193092508</v>
      </c>
      <c r="Q10">
        <v>10.398557957384753</v>
      </c>
      <c r="R10">
        <v>-2.2480023655386674</v>
      </c>
    </row>
    <row r="11" spans="1:18" x14ac:dyDescent="0.25">
      <c r="A11" s="1">
        <v>41913</v>
      </c>
      <c r="B11">
        <v>2.3449828499005889</v>
      </c>
      <c r="C11">
        <v>44.186176463850785</v>
      </c>
      <c r="D11">
        <v>4.3697173911367031</v>
      </c>
      <c r="E11">
        <v>2.5468951903338848</v>
      </c>
      <c r="F11">
        <v>7.7995174889223335</v>
      </c>
      <c r="G11">
        <v>4.3872223081097985</v>
      </c>
      <c r="H11">
        <v>6.4215815757845007</v>
      </c>
      <c r="I11">
        <v>3.6738785358869279</v>
      </c>
      <c r="J11">
        <v>-7.4084011659994928</v>
      </c>
      <c r="K11">
        <v>13.118930285785808</v>
      </c>
      <c r="L11">
        <v>3.9252610693903023</v>
      </c>
      <c r="M11">
        <v>3.2598641809997702</v>
      </c>
      <c r="N11">
        <v>7.5417482217729628</v>
      </c>
      <c r="O11">
        <v>3.8914747158330414</v>
      </c>
      <c r="P11">
        <v>3.4278457034125296</v>
      </c>
      <c r="Q11">
        <v>16.335582062863637</v>
      </c>
      <c r="R11">
        <v>-2.102647133382149</v>
      </c>
    </row>
    <row r="12" spans="1:18" x14ac:dyDescent="0.25">
      <c r="A12" s="1">
        <v>41944</v>
      </c>
      <c r="B12">
        <v>0.73339393952802823</v>
      </c>
      <c r="C12">
        <v>28.482572263418945</v>
      </c>
      <c r="D12">
        <v>5.1187232078555525</v>
      </c>
      <c r="E12">
        <v>5.8196527003633491</v>
      </c>
      <c r="F12">
        <v>8.8351872662317987</v>
      </c>
      <c r="G12">
        <v>6.1234948963129483</v>
      </c>
      <c r="H12">
        <v>4.5537882220740897</v>
      </c>
      <c r="I12">
        <v>4.0264726709513923</v>
      </c>
      <c r="J12">
        <v>-1.3456294808226374</v>
      </c>
      <c r="K12">
        <v>0.84346855675757126</v>
      </c>
      <c r="L12">
        <v>4.1001007944191343</v>
      </c>
      <c r="M12">
        <v>4.260267826182357</v>
      </c>
      <c r="N12">
        <v>4.5719997331564741</v>
      </c>
      <c r="O12">
        <v>3.9367906099089254</v>
      </c>
      <c r="P12">
        <v>4.0298490284718298</v>
      </c>
      <c r="Q12">
        <v>8.0338458583824064</v>
      </c>
      <c r="R12">
        <v>4.0620641654505221</v>
      </c>
    </row>
    <row r="13" spans="1:18" x14ac:dyDescent="0.25">
      <c r="A13" s="1">
        <v>41974</v>
      </c>
      <c r="B13">
        <v>1.6580467669478054</v>
      </c>
      <c r="C13">
        <v>28.809747221879888</v>
      </c>
      <c r="D13">
        <v>5.4420438033166789</v>
      </c>
      <c r="E13">
        <v>4.2867409644356229</v>
      </c>
      <c r="F13">
        <v>5.5744734932071367</v>
      </c>
      <c r="G13">
        <v>6.9343474176500166</v>
      </c>
      <c r="H13">
        <v>5.7781619726068385</v>
      </c>
      <c r="I13">
        <v>10.238717805908436</v>
      </c>
      <c r="J13">
        <v>3.218289312249567</v>
      </c>
      <c r="K13">
        <v>5.9477022255137513</v>
      </c>
      <c r="L13">
        <v>4.1653930205847871</v>
      </c>
      <c r="M13">
        <v>4.9323917461861413</v>
      </c>
      <c r="N13">
        <v>-1.4404265164192509</v>
      </c>
      <c r="O13">
        <v>5.4034024387915878</v>
      </c>
      <c r="P13">
        <v>4.6356112713123565</v>
      </c>
      <c r="Q13">
        <v>11.299031011064841</v>
      </c>
      <c r="R13">
        <v>4.1595903927617712</v>
      </c>
    </row>
    <row r="14" spans="1:18" x14ac:dyDescent="0.25">
      <c r="A14" s="1">
        <v>42005</v>
      </c>
      <c r="B14">
        <v>1.9107702861779501</v>
      </c>
      <c r="C14">
        <v>39.47261658009441</v>
      </c>
      <c r="D14">
        <v>3.8016262868568305</v>
      </c>
      <c r="E14">
        <v>1.197063609451618</v>
      </c>
      <c r="F14">
        <v>6.474376718903315</v>
      </c>
      <c r="G14">
        <v>4.7316961905783899</v>
      </c>
      <c r="H14">
        <v>2.8452844948099028</v>
      </c>
      <c r="I14">
        <v>11.082426182449993</v>
      </c>
      <c r="J14">
        <v>-2.2247273102215246</v>
      </c>
      <c r="K14">
        <v>2.708530760648074</v>
      </c>
      <c r="L14">
        <v>4.4444688930662863</v>
      </c>
      <c r="M14">
        <v>7.4047623428157294</v>
      </c>
      <c r="N14">
        <v>11.240695984638663</v>
      </c>
      <c r="O14">
        <v>5.9749304797189353</v>
      </c>
      <c r="P14">
        <v>1.3407465437272208</v>
      </c>
      <c r="Q14">
        <v>12.114985722129035</v>
      </c>
      <c r="R14">
        <v>2.1080098991159701</v>
      </c>
    </row>
    <row r="15" spans="1:18" x14ac:dyDescent="0.25">
      <c r="A15" s="1">
        <v>42036</v>
      </c>
      <c r="B15">
        <v>1.743675319050709</v>
      </c>
      <c r="C15">
        <v>19.796489988414365</v>
      </c>
      <c r="D15">
        <v>2.4374883857052794</v>
      </c>
      <c r="E15">
        <v>2.8931097799581806</v>
      </c>
      <c r="F15">
        <v>4.1953555138192371</v>
      </c>
      <c r="G15">
        <v>3.3142891159661616</v>
      </c>
      <c r="H15">
        <v>1.9054061245117282</v>
      </c>
      <c r="I15">
        <v>8.7368093153304898</v>
      </c>
      <c r="J15">
        <v>4.945462586079131</v>
      </c>
      <c r="K15">
        <v>11.974237963830319</v>
      </c>
      <c r="L15">
        <v>4.2816722328037287</v>
      </c>
      <c r="M15">
        <v>5.1663521306628581</v>
      </c>
      <c r="N15">
        <v>9.5530680216599109</v>
      </c>
      <c r="O15">
        <v>6.0116095033028358</v>
      </c>
      <c r="P15">
        <v>-3.0911420034456683E-2</v>
      </c>
      <c r="Q15">
        <v>5.700535567962234</v>
      </c>
      <c r="R15">
        <v>6.6041341480091091</v>
      </c>
    </row>
    <row r="16" spans="1:18" x14ac:dyDescent="0.25">
      <c r="A16" s="1">
        <v>42064</v>
      </c>
      <c r="B16">
        <v>1.8580123318957789</v>
      </c>
      <c r="C16">
        <v>19.674679991030914</v>
      </c>
      <c r="D16">
        <v>5.2953299672397378</v>
      </c>
      <c r="E16">
        <v>2.1056483787922389</v>
      </c>
      <c r="F16">
        <v>2.758752395640343</v>
      </c>
      <c r="G16">
        <v>3.4681373473247419</v>
      </c>
      <c r="H16">
        <v>2.6258153136430593</v>
      </c>
      <c r="I16">
        <v>7.5396611400979907</v>
      </c>
      <c r="J16">
        <v>4.2559710094114394</v>
      </c>
      <c r="K16">
        <v>4.4264635393781475</v>
      </c>
      <c r="L16">
        <v>4.1628027874401852</v>
      </c>
      <c r="M16">
        <v>7.435543451534727</v>
      </c>
      <c r="N16">
        <v>6.7435789071118393</v>
      </c>
      <c r="O16">
        <v>4.84289461370129</v>
      </c>
      <c r="P16">
        <v>3.1262819563531394</v>
      </c>
      <c r="Q16">
        <v>8.3205361011230679</v>
      </c>
      <c r="R16">
        <v>3.7666233774255033</v>
      </c>
    </row>
    <row r="17" spans="1:18" x14ac:dyDescent="0.25">
      <c r="A17" s="1">
        <v>42095</v>
      </c>
      <c r="B17">
        <v>1.0672516746302847</v>
      </c>
      <c r="C17">
        <v>-6.3984179519693498</v>
      </c>
      <c r="D17">
        <v>2.3400184693804533</v>
      </c>
      <c r="E17">
        <v>3.4644692330620757</v>
      </c>
      <c r="F17">
        <v>-2.4605862359914141</v>
      </c>
      <c r="G17">
        <v>2.8759994550466388</v>
      </c>
      <c r="H17">
        <v>1.4308982701807906</v>
      </c>
      <c r="I17">
        <v>2.9392766874832006</v>
      </c>
      <c r="J17">
        <v>-5.0450830262330726</v>
      </c>
      <c r="K17">
        <v>9.6873803322897345</v>
      </c>
      <c r="L17">
        <v>3.6577583341257167</v>
      </c>
      <c r="M17">
        <v>4.6609275162915509</v>
      </c>
      <c r="N17">
        <v>6.5447930906655358</v>
      </c>
      <c r="O17">
        <v>3.6954912498009804</v>
      </c>
      <c r="P17">
        <v>1.5715725478019351</v>
      </c>
      <c r="Q17">
        <v>2.339406356158392</v>
      </c>
      <c r="R17">
        <v>7.2370039540474949</v>
      </c>
    </row>
    <row r="18" spans="1:18" x14ac:dyDescent="0.25">
      <c r="A18" s="1">
        <v>42125</v>
      </c>
      <c r="B18">
        <v>0.71009314190020234</v>
      </c>
      <c r="C18">
        <v>0.24192125595364189</v>
      </c>
      <c r="D18">
        <v>1.6564548010782403</v>
      </c>
      <c r="E18">
        <v>-4.6937070411883752</v>
      </c>
      <c r="F18">
        <v>-2.8494947972076261</v>
      </c>
      <c r="G18">
        <v>2.9532492919602191</v>
      </c>
      <c r="H18">
        <v>0.77525338275579259</v>
      </c>
      <c r="I18">
        <v>6.5457693863627924</v>
      </c>
      <c r="J18">
        <v>2.2889812246457524</v>
      </c>
      <c r="K18">
        <v>3.8826296227151289</v>
      </c>
      <c r="L18">
        <v>3.5220421372087856</v>
      </c>
      <c r="M18">
        <v>5.338780075596631</v>
      </c>
      <c r="N18">
        <v>4.3569657699849671</v>
      </c>
      <c r="O18">
        <v>3.6166607596949802</v>
      </c>
      <c r="P18">
        <v>1.6067075227930587</v>
      </c>
      <c r="Q18">
        <v>5.7666171790778264</v>
      </c>
      <c r="R18">
        <v>-5.1741925502687565</v>
      </c>
    </row>
    <row r="19" spans="1:18" x14ac:dyDescent="0.25">
      <c r="A19" s="1">
        <v>42156</v>
      </c>
      <c r="B19">
        <v>2.8691269131003878</v>
      </c>
      <c r="C19">
        <v>0.89032560928843907</v>
      </c>
      <c r="D19">
        <v>4.2906752564359891</v>
      </c>
      <c r="E19">
        <v>-8.4843519892986023</v>
      </c>
      <c r="F19">
        <v>-2.6449137785820653</v>
      </c>
      <c r="G19">
        <v>5.3721876503535668</v>
      </c>
      <c r="H19">
        <v>5.088959689893187</v>
      </c>
      <c r="I19">
        <v>4.1463595056581113</v>
      </c>
      <c r="J19">
        <v>6.3715549863451457</v>
      </c>
      <c r="K19">
        <v>13.453231214829884</v>
      </c>
      <c r="L19">
        <v>4.103233418387191</v>
      </c>
      <c r="M19">
        <v>7.6528504284005407</v>
      </c>
      <c r="N19">
        <v>6.414392401170943</v>
      </c>
      <c r="O19">
        <v>3.8349676326813693</v>
      </c>
      <c r="P19">
        <v>1.6753490105211029</v>
      </c>
      <c r="Q19">
        <v>8.9157367843160813</v>
      </c>
      <c r="R19">
        <v>5.5949580048873173</v>
      </c>
    </row>
    <row r="20" spans="1:18" x14ac:dyDescent="0.25">
      <c r="A20" s="1">
        <v>42186</v>
      </c>
      <c r="B20">
        <v>2.2756601552815994</v>
      </c>
      <c r="C20">
        <v>-8.1868508685433881</v>
      </c>
      <c r="D20">
        <v>4.7886537180866497</v>
      </c>
      <c r="E20">
        <v>-3.8479561924601597</v>
      </c>
      <c r="F20">
        <v>-3.693146982087228</v>
      </c>
      <c r="G20">
        <v>6.5636520371909199</v>
      </c>
      <c r="H20">
        <v>5.5347179067108954</v>
      </c>
      <c r="I20">
        <v>8.0426294266569158</v>
      </c>
      <c r="J20">
        <v>7.773278920743266</v>
      </c>
      <c r="K20">
        <v>6.5000366409303467</v>
      </c>
      <c r="L20">
        <v>4.3052634990474701</v>
      </c>
      <c r="M20">
        <v>8.4717891557895229</v>
      </c>
      <c r="N20">
        <v>4.3261735461013018</v>
      </c>
      <c r="O20">
        <v>4.4643826357474836</v>
      </c>
      <c r="P20">
        <v>2.1552873705894342</v>
      </c>
      <c r="Q20">
        <v>7.2665098181366403</v>
      </c>
      <c r="R20">
        <v>10.949169458297064</v>
      </c>
    </row>
    <row r="21" spans="1:18" x14ac:dyDescent="0.25">
      <c r="A21" s="1">
        <v>42217</v>
      </c>
      <c r="B21">
        <v>3.6360565820042723</v>
      </c>
      <c r="C21">
        <v>1.7308160142608813</v>
      </c>
      <c r="D21">
        <v>4.2540488470021813</v>
      </c>
      <c r="E21">
        <v>1.4744962044234313</v>
      </c>
      <c r="F21">
        <v>-3.3592478297466357</v>
      </c>
      <c r="G21">
        <v>6.1315114465384539</v>
      </c>
      <c r="H21">
        <v>5.0125550296390884</v>
      </c>
      <c r="I21">
        <v>2.482796722783803</v>
      </c>
      <c r="J21">
        <v>13.299867409529242</v>
      </c>
      <c r="K21">
        <v>6.701019501595411</v>
      </c>
      <c r="L21">
        <v>4.3182029623962848</v>
      </c>
      <c r="M21">
        <v>7.8662757741806359</v>
      </c>
      <c r="N21">
        <v>7.5104447551203748</v>
      </c>
      <c r="O21">
        <v>4.7608538139926679</v>
      </c>
      <c r="P21">
        <v>2.5141924999170442</v>
      </c>
      <c r="Q21">
        <v>7.8648107273855032</v>
      </c>
      <c r="R21">
        <v>7.6842921232876051</v>
      </c>
    </row>
    <row r="22" spans="1:18" x14ac:dyDescent="0.25">
      <c r="A22" s="1">
        <v>42248</v>
      </c>
      <c r="B22">
        <v>4.1943136461907784</v>
      </c>
      <c r="C22">
        <v>-6.7409205618107535</v>
      </c>
      <c r="D22">
        <v>6.5557768800174756</v>
      </c>
      <c r="E22">
        <v>1.0452934333880819</v>
      </c>
      <c r="F22">
        <v>-1.8118416894284906</v>
      </c>
      <c r="G22">
        <v>5.4778192563972112</v>
      </c>
      <c r="H22">
        <v>6.5663956874284111</v>
      </c>
      <c r="I22">
        <v>4.4165737387894524</v>
      </c>
      <c r="J22">
        <v>9.986064086232588</v>
      </c>
      <c r="K22">
        <v>12.250438263672919</v>
      </c>
      <c r="L22">
        <v>4.1567870121687349</v>
      </c>
      <c r="M22">
        <v>4.3852130010861856</v>
      </c>
      <c r="N22">
        <v>3.1608087964894054</v>
      </c>
      <c r="O22">
        <v>4.4344815518432341</v>
      </c>
      <c r="P22">
        <v>2.2338291993099944</v>
      </c>
      <c r="Q22">
        <v>4.8308898926449757</v>
      </c>
      <c r="R22">
        <v>2.0117995975281531</v>
      </c>
    </row>
    <row r="23" spans="1:18" x14ac:dyDescent="0.25">
      <c r="A23" s="1">
        <v>42278</v>
      </c>
      <c r="B23">
        <v>4.4955163271059462</v>
      </c>
      <c r="C23">
        <v>1.9764049379545412</v>
      </c>
      <c r="D23">
        <v>4.9153030238130242</v>
      </c>
      <c r="E23">
        <v>1.5435421067353445</v>
      </c>
      <c r="F23">
        <v>6.6866465976147111</v>
      </c>
      <c r="G23">
        <v>4.501003960902068</v>
      </c>
      <c r="H23">
        <v>8.5623800570186859</v>
      </c>
      <c r="I23">
        <v>7.7339742993179499</v>
      </c>
      <c r="J23">
        <v>9.7384055648172847</v>
      </c>
      <c r="K23">
        <v>6.4982486189140616</v>
      </c>
      <c r="L23">
        <v>4.2703982194047114</v>
      </c>
      <c r="M23">
        <v>-1.2194602481250456</v>
      </c>
      <c r="N23">
        <v>4.2751121729932606</v>
      </c>
      <c r="O23">
        <v>3.1063377280930808</v>
      </c>
      <c r="P23">
        <v>1.8399088240595063</v>
      </c>
      <c r="Q23">
        <v>-4.275622488246313</v>
      </c>
      <c r="R23">
        <v>3.7760894571235326</v>
      </c>
    </row>
    <row r="24" spans="1:18" x14ac:dyDescent="0.25">
      <c r="A24" s="1">
        <v>42309</v>
      </c>
      <c r="B24">
        <v>5.2713648908437847</v>
      </c>
      <c r="C24">
        <v>20.423188346216946</v>
      </c>
      <c r="D24">
        <v>1.1100483254076892</v>
      </c>
      <c r="E24">
        <v>2.7998500167244202</v>
      </c>
      <c r="F24">
        <v>7.819061167869009</v>
      </c>
      <c r="G24">
        <v>2.3606440633024022</v>
      </c>
      <c r="H24">
        <v>10.427889989191158</v>
      </c>
      <c r="I24">
        <v>6.1531550286759966</v>
      </c>
      <c r="J24">
        <v>11.037575997052926</v>
      </c>
      <c r="K24">
        <v>11.516267270051642</v>
      </c>
      <c r="L24">
        <v>4.1068675809462718</v>
      </c>
      <c r="M24">
        <v>-2.9265541372245139</v>
      </c>
      <c r="N24">
        <v>4.2074366531516176</v>
      </c>
      <c r="O24">
        <v>2.8908781058554922</v>
      </c>
      <c r="P24">
        <v>1.3715481451023237</v>
      </c>
      <c r="Q24">
        <v>9.3837764321732067</v>
      </c>
      <c r="R24">
        <v>0.90673171854795953</v>
      </c>
    </row>
    <row r="25" spans="1:18" x14ac:dyDescent="0.25">
      <c r="A25" s="1">
        <v>42339</v>
      </c>
      <c r="B25">
        <v>2.1896963220606267</v>
      </c>
      <c r="C25">
        <v>-16.528025569366491</v>
      </c>
      <c r="D25">
        <v>3.0780242005656646</v>
      </c>
      <c r="E25">
        <v>6.2581178184144051</v>
      </c>
      <c r="F25">
        <v>7.3177458137913902</v>
      </c>
      <c r="G25">
        <v>0.52969079759941451</v>
      </c>
      <c r="H25">
        <v>7.0359647802048357</v>
      </c>
      <c r="I25">
        <v>-3.4540975424377507E-2</v>
      </c>
      <c r="J25">
        <v>7.1781409451930926</v>
      </c>
      <c r="K25">
        <v>16.003228155691929</v>
      </c>
      <c r="L25">
        <v>3.6010601233434727</v>
      </c>
      <c r="M25">
        <v>-1.2066264569008069</v>
      </c>
      <c r="N25">
        <v>2.4140207634681445</v>
      </c>
      <c r="O25">
        <v>1.1585483501590659</v>
      </c>
      <c r="P25">
        <v>1.153604768794807</v>
      </c>
      <c r="Q25">
        <v>5.5629778642364727</v>
      </c>
      <c r="R25">
        <v>4.2436353270705496</v>
      </c>
    </row>
    <row r="26" spans="1:18" x14ac:dyDescent="0.25">
      <c r="A26" s="1">
        <v>42370</v>
      </c>
      <c r="B26">
        <v>1.6201474511271243</v>
      </c>
      <c r="C26">
        <v>-23.926201105883621</v>
      </c>
      <c r="D26">
        <v>2.601786883338761</v>
      </c>
      <c r="E26">
        <v>-3.2955535951742831E-2</v>
      </c>
      <c r="F26">
        <v>-3.5910288357780331</v>
      </c>
      <c r="G26">
        <v>0.76210051090292552</v>
      </c>
      <c r="H26">
        <v>2.6041431188670998</v>
      </c>
      <c r="I26">
        <v>5.0858538656489998</v>
      </c>
      <c r="J26">
        <v>12.336104104633947</v>
      </c>
      <c r="K26">
        <v>7.5402826388441184</v>
      </c>
      <c r="L26">
        <v>3.2632221467459459</v>
      </c>
      <c r="M26">
        <v>-2.5595681186610761</v>
      </c>
      <c r="N26">
        <v>0.48920229128468407</v>
      </c>
      <c r="O26">
        <v>2.473316546301632</v>
      </c>
      <c r="P26">
        <v>1.4088025535701831</v>
      </c>
      <c r="Q26">
        <v>0.66514455155871133</v>
      </c>
      <c r="R26">
        <v>5.2910867381749824</v>
      </c>
    </row>
    <row r="27" spans="1:18" x14ac:dyDescent="0.25">
      <c r="A27" s="1">
        <v>42401</v>
      </c>
      <c r="B27">
        <v>2.0604415163287086</v>
      </c>
      <c r="C27">
        <v>-3.2176339964882601</v>
      </c>
      <c r="D27">
        <v>2.4569808418143992</v>
      </c>
      <c r="E27">
        <v>0.83615172852957187</v>
      </c>
      <c r="F27">
        <v>-3.8225142633351368</v>
      </c>
      <c r="G27">
        <v>2.0925262354533771</v>
      </c>
      <c r="H27">
        <v>0.92180397461100938</v>
      </c>
      <c r="I27">
        <v>1.6562354827088797</v>
      </c>
      <c r="J27">
        <v>5.8208894929266677</v>
      </c>
      <c r="K27">
        <v>5.1450767081562105</v>
      </c>
      <c r="L27">
        <v>3.1822160188433202</v>
      </c>
      <c r="M27">
        <v>-1.1401322749025553</v>
      </c>
      <c r="N27">
        <v>-0.64599176154574423</v>
      </c>
      <c r="O27">
        <v>2.139574632383102</v>
      </c>
      <c r="P27">
        <v>2.4776256335070883</v>
      </c>
      <c r="Q27">
        <v>7.2132576438941811</v>
      </c>
      <c r="R27">
        <v>0.52240057755581404</v>
      </c>
    </row>
    <row r="28" spans="1:18" x14ac:dyDescent="0.25">
      <c r="A28" s="1">
        <v>42430</v>
      </c>
      <c r="B28">
        <v>0.78406181879941528</v>
      </c>
      <c r="C28">
        <v>-3.8025329196834008</v>
      </c>
      <c r="D28">
        <v>-2.4292690902186109</v>
      </c>
      <c r="E28">
        <v>-0.72521009923947588</v>
      </c>
      <c r="F28">
        <v>-2.3944738184413978</v>
      </c>
      <c r="G28">
        <v>2.7804230399056422</v>
      </c>
      <c r="H28">
        <v>-0.7538450584485048</v>
      </c>
      <c r="I28">
        <v>4.6129607308354963</v>
      </c>
      <c r="J28">
        <v>2.8503357567811491</v>
      </c>
      <c r="K28">
        <v>6.6795550052666499</v>
      </c>
      <c r="L28">
        <v>3.1068696479056257</v>
      </c>
      <c r="M28">
        <v>-6.5531985030469713</v>
      </c>
      <c r="N28">
        <v>-3.6977998622065797</v>
      </c>
      <c r="O28">
        <v>3.0171070355597749</v>
      </c>
      <c r="P28">
        <v>0.26164705801680554</v>
      </c>
      <c r="Q28">
        <v>4.656928946012755</v>
      </c>
      <c r="R28">
        <v>2.5095432438760668</v>
      </c>
    </row>
    <row r="29" spans="1:18" x14ac:dyDescent="0.25">
      <c r="A29" s="1">
        <v>42461</v>
      </c>
      <c r="B29">
        <v>3.3058743053542088</v>
      </c>
      <c r="C29">
        <v>-12.231273464604669</v>
      </c>
      <c r="D29">
        <v>5.6987024568668971</v>
      </c>
      <c r="E29">
        <v>10.423959288742779</v>
      </c>
      <c r="F29">
        <v>1.384271856828363</v>
      </c>
      <c r="G29">
        <v>4.3289670516914356</v>
      </c>
      <c r="H29">
        <v>3.2542797702753745</v>
      </c>
      <c r="I29">
        <v>4.8234132188663636</v>
      </c>
      <c r="J29">
        <v>9.9710495779373076</v>
      </c>
      <c r="K29">
        <v>8.9120169745291662</v>
      </c>
      <c r="L29">
        <v>3.9931758491093916</v>
      </c>
      <c r="M29">
        <v>0.78433732802776035</v>
      </c>
      <c r="N29">
        <v>2.2886053869998193</v>
      </c>
      <c r="O29">
        <v>1.1524591734020788</v>
      </c>
      <c r="P29">
        <v>1.0176646029888161</v>
      </c>
      <c r="Q29">
        <v>9.7867794884799082</v>
      </c>
      <c r="R29">
        <v>3.3048532620477005</v>
      </c>
    </row>
    <row r="30" spans="1:18" x14ac:dyDescent="0.25">
      <c r="A30" s="1">
        <v>42491</v>
      </c>
      <c r="B30">
        <v>2.5370209470344918</v>
      </c>
      <c r="C30">
        <v>-14.769415433156908</v>
      </c>
      <c r="D30">
        <v>6.1611008122234239</v>
      </c>
      <c r="E30">
        <v>9.1392777385010078</v>
      </c>
      <c r="F30">
        <v>1.9241128323679249</v>
      </c>
      <c r="G30">
        <v>4.8723604555358691</v>
      </c>
      <c r="H30">
        <v>6.4751946427918199</v>
      </c>
      <c r="I30">
        <v>2.9153905391359274</v>
      </c>
      <c r="J30">
        <v>10.063628351195874</v>
      </c>
      <c r="K30">
        <v>9.4555981355703125</v>
      </c>
      <c r="L30">
        <v>4.086097981588054</v>
      </c>
      <c r="M30">
        <v>-2.5848315556539205</v>
      </c>
      <c r="N30">
        <v>-1.081131507873252</v>
      </c>
      <c r="O30">
        <v>1.4836596928709582</v>
      </c>
      <c r="P30">
        <v>0.54584272675089096</v>
      </c>
      <c r="Q30">
        <v>3.8502245237642256</v>
      </c>
      <c r="R30">
        <v>5.7736856414070843</v>
      </c>
    </row>
    <row r="31" spans="1:18" x14ac:dyDescent="0.25">
      <c r="A31" s="1">
        <v>42522</v>
      </c>
      <c r="B31">
        <v>3.666237060864816</v>
      </c>
      <c r="C31">
        <v>19.976321994764916</v>
      </c>
      <c r="D31">
        <v>2.6817749728878795</v>
      </c>
      <c r="E31">
        <v>5.3134607282145083</v>
      </c>
      <c r="F31">
        <v>0.42618623042231718</v>
      </c>
      <c r="G31">
        <v>2.2373428957931338</v>
      </c>
      <c r="H31">
        <v>3.5859903144148291</v>
      </c>
      <c r="I31">
        <v>3.2378589457578357</v>
      </c>
      <c r="J31">
        <v>3.475518256202264</v>
      </c>
      <c r="K31">
        <v>4.2483942990267707</v>
      </c>
      <c r="L31">
        <v>3.7349801950307295</v>
      </c>
      <c r="M31">
        <v>-5.5199535467611014</v>
      </c>
      <c r="N31">
        <v>-1.4574239913686995</v>
      </c>
      <c r="O31">
        <v>1.2907485151328046</v>
      </c>
      <c r="P31">
        <v>0.22240303683729223</v>
      </c>
      <c r="Q31">
        <v>8.5308181005020884</v>
      </c>
      <c r="R31">
        <v>3.1294508256088278</v>
      </c>
    </row>
    <row r="32" spans="1:18" x14ac:dyDescent="0.25">
      <c r="A32" s="1">
        <v>42552</v>
      </c>
      <c r="B32">
        <v>1.9606141812712252</v>
      </c>
      <c r="C32">
        <v>-20.94828811147012</v>
      </c>
      <c r="D32">
        <v>-2.642146256864919E-2</v>
      </c>
      <c r="E32">
        <v>8.6729086196753826</v>
      </c>
      <c r="F32">
        <v>3.7173225069050204</v>
      </c>
      <c r="G32">
        <v>-0.37172024676078763</v>
      </c>
      <c r="H32">
        <v>0.33881325485087643</v>
      </c>
      <c r="I32">
        <v>8.7191007707329646</v>
      </c>
      <c r="J32">
        <v>-2.6722073537092825</v>
      </c>
      <c r="K32">
        <v>7.1990394274959755</v>
      </c>
      <c r="L32">
        <v>3.214282735733903</v>
      </c>
      <c r="M32">
        <v>-7.7356769872650375</v>
      </c>
      <c r="N32">
        <v>-2.2043285403905628</v>
      </c>
      <c r="O32">
        <v>0.88559260616023039</v>
      </c>
      <c r="P32">
        <v>7.1626182861734833E-2</v>
      </c>
      <c r="Q32">
        <v>5.6906734023333314</v>
      </c>
      <c r="R32">
        <v>-2.1737300344005206</v>
      </c>
    </row>
    <row r="33" spans="1:18" x14ac:dyDescent="0.25">
      <c r="A33" s="1">
        <v>42583</v>
      </c>
      <c r="B33">
        <v>5.5177488988066443</v>
      </c>
      <c r="C33">
        <v>1.4083486741481011</v>
      </c>
      <c r="D33">
        <v>4.7685568387179984</v>
      </c>
      <c r="E33">
        <v>13.019199437258848</v>
      </c>
      <c r="F33">
        <v>3.0919349010456614</v>
      </c>
      <c r="G33">
        <v>0.44878604903297514</v>
      </c>
      <c r="H33">
        <v>3.4034425894435856</v>
      </c>
      <c r="I33">
        <v>2.8448971687880373</v>
      </c>
      <c r="J33">
        <v>-9.5164655490179939E-2</v>
      </c>
      <c r="K33">
        <v>6.2924562811810034</v>
      </c>
      <c r="L33">
        <v>3.5815577937095497</v>
      </c>
      <c r="M33">
        <v>-4.9781276988826875</v>
      </c>
      <c r="N33">
        <v>-0.12799719778267615</v>
      </c>
      <c r="O33">
        <v>0.33050159409677349</v>
      </c>
      <c r="P33">
        <v>-0.52594443749322295</v>
      </c>
      <c r="Q33">
        <v>9.044227185330044</v>
      </c>
      <c r="R33">
        <v>4.0010721468686654</v>
      </c>
    </row>
    <row r="34" spans="1:18" x14ac:dyDescent="0.25">
      <c r="A34" s="1">
        <v>42614</v>
      </c>
      <c r="B34">
        <v>2.1244240650966901</v>
      </c>
      <c r="C34">
        <v>-17.269412050955665</v>
      </c>
      <c r="D34">
        <v>3.174871920001479</v>
      </c>
      <c r="E34">
        <v>11.853494589039613</v>
      </c>
      <c r="F34">
        <v>1.9523206466753891</v>
      </c>
      <c r="G34">
        <v>1.6952192938255166</v>
      </c>
      <c r="H34">
        <v>2.9700684541770954</v>
      </c>
      <c r="I34">
        <v>7.4384413974081269</v>
      </c>
      <c r="J34">
        <v>5.5352865093674524</v>
      </c>
      <c r="K34">
        <v>12.242345403060824</v>
      </c>
      <c r="L34">
        <v>3.8767919245705826</v>
      </c>
      <c r="M34">
        <v>-2.4072331788063366</v>
      </c>
      <c r="N34">
        <v>1.1358899353469667</v>
      </c>
      <c r="O34">
        <v>0.94075790840990692</v>
      </c>
      <c r="P34">
        <v>-0.16880014632735652</v>
      </c>
      <c r="Q34">
        <v>6.3890307239093289</v>
      </c>
      <c r="R34">
        <v>4.2830568895231096</v>
      </c>
    </row>
    <row r="35" spans="1:18" x14ac:dyDescent="0.25">
      <c r="A35" s="1">
        <v>42644</v>
      </c>
      <c r="B35">
        <v>-0.1045096063017894</v>
      </c>
      <c r="C35">
        <v>-23.04600440059555</v>
      </c>
      <c r="D35">
        <v>1.5756326750488796</v>
      </c>
      <c r="E35">
        <v>-4.3284611337917056</v>
      </c>
      <c r="F35">
        <v>-2.2970044523522972</v>
      </c>
      <c r="G35">
        <v>2.5970745234179731</v>
      </c>
      <c r="H35">
        <v>-0.39852560875381471</v>
      </c>
      <c r="I35">
        <v>8.1814572821265159</v>
      </c>
      <c r="J35">
        <v>-0.16166567632517115</v>
      </c>
      <c r="K35">
        <v>7.9839772879938522</v>
      </c>
      <c r="L35">
        <v>3.9711446252590008</v>
      </c>
      <c r="M35">
        <v>0.60428021988441571</v>
      </c>
      <c r="N35">
        <v>2.7004598907300021</v>
      </c>
      <c r="O35">
        <v>2.026816459640429</v>
      </c>
      <c r="P35">
        <v>0.13574063923095991</v>
      </c>
      <c r="Q35">
        <v>11.263206115299099</v>
      </c>
      <c r="R35">
        <v>2.919065090574378</v>
      </c>
    </row>
    <row r="36" spans="1:18" x14ac:dyDescent="0.25">
      <c r="A36" s="1">
        <v>42675</v>
      </c>
      <c r="B36">
        <v>3.214490307554982</v>
      </c>
      <c r="C36">
        <v>-20.138402466404585</v>
      </c>
      <c r="D36">
        <v>4.8320637477176973</v>
      </c>
      <c r="E36">
        <v>0.8853067069083238</v>
      </c>
      <c r="F36">
        <v>-2.1931632138676633</v>
      </c>
      <c r="G36">
        <v>5.4591519651883118</v>
      </c>
      <c r="H36">
        <v>0.11455601967158202</v>
      </c>
      <c r="I36">
        <v>3.0464355968293262</v>
      </c>
      <c r="J36">
        <v>3.160422952411551</v>
      </c>
      <c r="K36">
        <v>9.4823112006076968</v>
      </c>
      <c r="L36">
        <v>4.2595694760781981</v>
      </c>
      <c r="M36">
        <v>4.6098835700538103</v>
      </c>
      <c r="N36">
        <v>-0.89764450281263919</v>
      </c>
      <c r="O36">
        <v>2.9404703410784947</v>
      </c>
      <c r="P36">
        <v>0.60173447646579348</v>
      </c>
      <c r="Q36">
        <v>-1.2171493780040237</v>
      </c>
      <c r="R36">
        <v>5.739728179869914</v>
      </c>
    </row>
    <row r="37" spans="1:18" x14ac:dyDescent="0.25">
      <c r="A37" s="1">
        <v>42705</v>
      </c>
      <c r="B37">
        <v>2.3016165922577869</v>
      </c>
      <c r="C37">
        <v>18.135625727947314</v>
      </c>
      <c r="D37">
        <v>4.4590456139164729</v>
      </c>
      <c r="E37">
        <v>-3.8940701239313</v>
      </c>
      <c r="F37">
        <v>-0.85854182361977394</v>
      </c>
      <c r="G37">
        <v>7.7972207877785422</v>
      </c>
      <c r="H37">
        <v>3.3534128240819712</v>
      </c>
      <c r="I37">
        <v>5.2789010884370953</v>
      </c>
      <c r="J37">
        <v>5.6334531812811832</v>
      </c>
      <c r="K37">
        <v>4.6436582400392723</v>
      </c>
      <c r="L37">
        <v>4.9764648571453307</v>
      </c>
      <c r="M37">
        <v>7.4887569390441797</v>
      </c>
      <c r="N37">
        <v>7.322364874080094</v>
      </c>
      <c r="O37">
        <v>3.8700423879409982</v>
      </c>
      <c r="P37">
        <v>0.70180018642302855</v>
      </c>
      <c r="Q37">
        <v>2.7611737322519474</v>
      </c>
      <c r="R37">
        <v>4.1105886397496647</v>
      </c>
    </row>
    <row r="38" spans="1:18" x14ac:dyDescent="0.25">
      <c r="A38" s="1">
        <v>42736</v>
      </c>
      <c r="B38">
        <v>3.6345918695834598</v>
      </c>
      <c r="C38">
        <v>18.019594300800449</v>
      </c>
      <c r="D38">
        <v>4.1836255459919585</v>
      </c>
      <c r="E38">
        <v>4.8763815933210708</v>
      </c>
      <c r="F38">
        <v>6.2822874929369732</v>
      </c>
      <c r="G38">
        <v>6.9842869115346105</v>
      </c>
      <c r="H38">
        <v>9.0775108032352705</v>
      </c>
      <c r="I38">
        <v>2.7860673771886013</v>
      </c>
      <c r="J38">
        <v>3.7628971523237595</v>
      </c>
      <c r="K38">
        <v>10.969232089474644</v>
      </c>
      <c r="L38">
        <v>4.5448477860213359</v>
      </c>
      <c r="M38">
        <v>3.9505209379015156</v>
      </c>
      <c r="N38">
        <v>4.4981274374862323E-2</v>
      </c>
      <c r="O38">
        <v>2.8304367767458132</v>
      </c>
      <c r="P38">
        <v>1.4606688110417849</v>
      </c>
      <c r="Q38">
        <v>6.138075161765471</v>
      </c>
      <c r="R38">
        <v>8.4792712501308216</v>
      </c>
    </row>
    <row r="39" spans="1:18" x14ac:dyDescent="0.25">
      <c r="A39" s="1">
        <v>42767</v>
      </c>
      <c r="B39">
        <v>5.8428804415753461</v>
      </c>
      <c r="C39">
        <v>-14.469860554678618</v>
      </c>
      <c r="D39">
        <v>4.0149435417699664</v>
      </c>
      <c r="E39">
        <v>7.2007377046445384</v>
      </c>
      <c r="F39">
        <v>4.5898064001664238</v>
      </c>
      <c r="G39">
        <v>5.3625418915415537</v>
      </c>
      <c r="H39">
        <v>7.1498850823311813</v>
      </c>
      <c r="I39">
        <v>3.5324605823473263</v>
      </c>
      <c r="J39">
        <v>5.8161759570767799</v>
      </c>
      <c r="K39">
        <v>7.1500249307649284</v>
      </c>
      <c r="L39">
        <v>4.113427830293233</v>
      </c>
      <c r="M39">
        <v>7.4849864293473445</v>
      </c>
      <c r="N39">
        <v>2.1457315133615111</v>
      </c>
      <c r="O39">
        <v>4.312298971784486</v>
      </c>
      <c r="P39">
        <v>1.4262214335386574</v>
      </c>
      <c r="Q39">
        <v>1.8829344879120811</v>
      </c>
      <c r="R39">
        <v>6.4058920028116546</v>
      </c>
    </row>
    <row r="40" spans="1:18" x14ac:dyDescent="0.25">
      <c r="A40" s="1">
        <v>42795</v>
      </c>
      <c r="B40">
        <v>4.2897145995332693</v>
      </c>
      <c r="C40">
        <v>-8.4415959460368413</v>
      </c>
      <c r="D40">
        <v>7.0338022069471577</v>
      </c>
      <c r="E40">
        <v>6.5254456069327347</v>
      </c>
      <c r="F40">
        <v>3.5435032866650431</v>
      </c>
      <c r="G40">
        <v>3.691100881957766</v>
      </c>
      <c r="H40">
        <v>8.0653986379767559</v>
      </c>
      <c r="I40">
        <v>0.99577033027908612</v>
      </c>
      <c r="J40">
        <v>10.453784790534854</v>
      </c>
      <c r="K40">
        <v>-0.11081580781826972</v>
      </c>
      <c r="L40">
        <v>3.9970743586821271</v>
      </c>
      <c r="M40">
        <v>10.055013862280958</v>
      </c>
      <c r="N40">
        <v>4.0614987438740968</v>
      </c>
      <c r="O40">
        <v>3.4524483204768615</v>
      </c>
      <c r="P40">
        <v>2.2746192762091937</v>
      </c>
      <c r="Q40">
        <v>4.8211959309762733</v>
      </c>
      <c r="R40">
        <v>8.8593151014687095</v>
      </c>
    </row>
    <row r="41" spans="1:18" x14ac:dyDescent="0.25">
      <c r="A41" s="1">
        <v>42826</v>
      </c>
      <c r="B41">
        <v>1.1908472611796554</v>
      </c>
      <c r="C41">
        <v>-9.2748442372475211</v>
      </c>
      <c r="D41">
        <v>0.34941321751500709</v>
      </c>
      <c r="E41">
        <v>-2.9546201003890786</v>
      </c>
      <c r="F41">
        <v>2.2592234563343396</v>
      </c>
      <c r="G41">
        <v>1.3701347514414692</v>
      </c>
      <c r="H41">
        <v>3.9724981390788088</v>
      </c>
      <c r="I41">
        <v>14.023004267818905</v>
      </c>
      <c r="J41">
        <v>2.0648242899660545</v>
      </c>
      <c r="K41">
        <v>7.9507120449240745</v>
      </c>
      <c r="L41">
        <v>3.5813402786772315</v>
      </c>
      <c r="M41">
        <v>4.8596358654241101</v>
      </c>
      <c r="N41">
        <v>-4.7315056965501867E-2</v>
      </c>
      <c r="O41">
        <v>4.3830164805414711</v>
      </c>
      <c r="P41">
        <v>1.9057919975718391</v>
      </c>
      <c r="Q41">
        <v>-0.87277391449991626</v>
      </c>
      <c r="R41">
        <v>2.5742003736916246</v>
      </c>
    </row>
    <row r="42" spans="1:18" x14ac:dyDescent="0.25">
      <c r="A42" s="1">
        <v>42856</v>
      </c>
      <c r="B42">
        <v>2.4694849964743639</v>
      </c>
      <c r="C42">
        <v>43.634843149631109</v>
      </c>
      <c r="D42">
        <v>-1.1452685921017718</v>
      </c>
      <c r="E42">
        <v>-1.0826667899877691</v>
      </c>
      <c r="F42">
        <v>2.5172773954815142</v>
      </c>
      <c r="G42">
        <v>0.66578496125795539</v>
      </c>
      <c r="H42">
        <v>0.83675380043936798</v>
      </c>
      <c r="I42">
        <v>2.4675139198766942</v>
      </c>
      <c r="J42">
        <v>2.1654837935979998</v>
      </c>
      <c r="K42">
        <v>6.1959125224847895</v>
      </c>
      <c r="L42">
        <v>3.3891512124278904</v>
      </c>
      <c r="M42">
        <v>4.961704430247778</v>
      </c>
      <c r="N42">
        <v>1.7401409694416117</v>
      </c>
      <c r="O42">
        <v>3.226403172512434</v>
      </c>
      <c r="P42">
        <v>1.896836820759475</v>
      </c>
      <c r="Q42">
        <v>11.405171049060996</v>
      </c>
      <c r="R42">
        <v>4.1495723900962531</v>
      </c>
    </row>
    <row r="43" spans="1:18" x14ac:dyDescent="0.25">
      <c r="A43" s="1">
        <v>42887</v>
      </c>
      <c r="B43">
        <v>3.9193850094842162</v>
      </c>
      <c r="C43">
        <v>-48.558081004471354</v>
      </c>
      <c r="D43">
        <v>4.7874338856089338</v>
      </c>
      <c r="E43">
        <v>13.48595890091795</v>
      </c>
      <c r="F43">
        <v>3.9743010235162188</v>
      </c>
      <c r="G43">
        <v>1.7895178507744731</v>
      </c>
      <c r="H43">
        <v>2.9000006468219368</v>
      </c>
      <c r="I43">
        <v>7.7417249066171934</v>
      </c>
      <c r="J43">
        <v>4.4336707858367816</v>
      </c>
      <c r="K43">
        <v>-0.1331106921649905</v>
      </c>
      <c r="L43">
        <v>3.640343657866481</v>
      </c>
      <c r="M43">
        <v>5.4646275923370524</v>
      </c>
      <c r="N43">
        <v>3.5089812886178322</v>
      </c>
      <c r="O43">
        <v>3.289324601496574</v>
      </c>
      <c r="P43">
        <v>1.6548974322215173</v>
      </c>
      <c r="Q43">
        <v>2.4861761787004895</v>
      </c>
      <c r="R43">
        <v>2.377510948614642</v>
      </c>
    </row>
    <row r="44" spans="1:18" x14ac:dyDescent="0.25">
      <c r="A44" s="1">
        <v>42917</v>
      </c>
      <c r="B44">
        <v>4.3855283558175131</v>
      </c>
      <c r="C44">
        <v>-51.239182437369756</v>
      </c>
      <c r="D44">
        <v>4.5840340155073704</v>
      </c>
      <c r="E44">
        <v>12.070418513107683</v>
      </c>
      <c r="F44">
        <v>8.8549579983391595</v>
      </c>
      <c r="G44">
        <v>3.4193218353304076</v>
      </c>
      <c r="H44">
        <v>3.079503123822434</v>
      </c>
      <c r="I44">
        <v>4.4757967184488905</v>
      </c>
      <c r="J44">
        <v>8.092944780753399</v>
      </c>
      <c r="K44">
        <v>7.7194391425991569</v>
      </c>
      <c r="L44">
        <v>4.0002022787999323</v>
      </c>
      <c r="M44">
        <v>5.2509749887372976</v>
      </c>
      <c r="N44">
        <v>3.0641466260991734</v>
      </c>
      <c r="O44">
        <v>3.9569436138188223</v>
      </c>
      <c r="P44">
        <v>1.4212700273894967</v>
      </c>
      <c r="Q44">
        <v>-1.7817519874496242</v>
      </c>
      <c r="R44">
        <v>3.8084322797618171</v>
      </c>
    </row>
    <row r="45" spans="1:18" x14ac:dyDescent="0.25">
      <c r="A45" s="1">
        <v>42948</v>
      </c>
      <c r="B45">
        <v>2.2976663388370753</v>
      </c>
      <c r="C45">
        <v>-57.053700621093547</v>
      </c>
      <c r="D45">
        <v>2.8674026407488498</v>
      </c>
      <c r="E45">
        <v>8.8827527713784491</v>
      </c>
      <c r="F45">
        <v>10.105485877080071</v>
      </c>
      <c r="G45">
        <v>3.6089946614389987</v>
      </c>
      <c r="H45">
        <v>1.8673300555160637</v>
      </c>
      <c r="I45">
        <v>5.7425519428961422</v>
      </c>
      <c r="J45">
        <v>5.26432179986314</v>
      </c>
      <c r="K45">
        <v>6.7069715368800757</v>
      </c>
      <c r="L45">
        <v>3.9679292431241038</v>
      </c>
      <c r="M45">
        <v>3.9936851466270298</v>
      </c>
      <c r="N45">
        <v>2.7736060119248407</v>
      </c>
      <c r="O45">
        <v>4.1403774098393171</v>
      </c>
      <c r="P45">
        <v>1.4440142904531967</v>
      </c>
      <c r="Q45">
        <v>1.0869209671684956</v>
      </c>
      <c r="R45">
        <v>0.45978423885296138</v>
      </c>
    </row>
    <row r="46" spans="1:18" x14ac:dyDescent="0.25">
      <c r="A46" s="1">
        <v>42979</v>
      </c>
      <c r="B46">
        <v>3.7244523281322159</v>
      </c>
      <c r="C46">
        <v>-49.739227092916174</v>
      </c>
      <c r="D46">
        <v>3.246721632671921</v>
      </c>
      <c r="E46">
        <v>0.64466225288481382</v>
      </c>
      <c r="F46">
        <v>7.5192465399016868</v>
      </c>
      <c r="G46">
        <v>3.1250615393136485</v>
      </c>
      <c r="H46">
        <v>-0.52802197898826364</v>
      </c>
      <c r="I46">
        <v>2.7032999492541308</v>
      </c>
      <c r="J46">
        <v>-1.4397959562147236</v>
      </c>
      <c r="K46">
        <v>-3.8147409449101986</v>
      </c>
      <c r="L46">
        <v>3.7765543805002864</v>
      </c>
      <c r="M46">
        <v>3.0036838480114625</v>
      </c>
      <c r="N46">
        <v>2.8595966486483491</v>
      </c>
      <c r="O46">
        <v>2.824541838413694</v>
      </c>
      <c r="P46">
        <v>0.56076769902770707</v>
      </c>
      <c r="Q46">
        <v>2.8138131724275013</v>
      </c>
      <c r="R46">
        <v>1.5501720783229729</v>
      </c>
    </row>
    <row r="47" spans="1:18" x14ac:dyDescent="0.25">
      <c r="A47" s="1">
        <v>43009</v>
      </c>
      <c r="B47">
        <v>4.3651314831555368</v>
      </c>
      <c r="C47">
        <v>-46.816473946000059</v>
      </c>
      <c r="D47">
        <v>2.20928082077954</v>
      </c>
      <c r="E47">
        <v>11.903316216511911</v>
      </c>
      <c r="F47">
        <v>-2.4903449306059144</v>
      </c>
      <c r="G47">
        <v>3.4050957487830686</v>
      </c>
      <c r="H47">
        <v>0.69274384353326468</v>
      </c>
      <c r="I47">
        <v>0.28623606633691168</v>
      </c>
      <c r="J47">
        <v>10.000913092620962</v>
      </c>
      <c r="K47">
        <v>4.1387747184613204</v>
      </c>
      <c r="L47">
        <v>3.8317140452117258</v>
      </c>
      <c r="M47">
        <v>4.9780789125880744</v>
      </c>
      <c r="N47">
        <v>3.0660537230187401</v>
      </c>
      <c r="O47">
        <v>2.0723894149868869</v>
      </c>
      <c r="P47">
        <v>-0.47376155647563678</v>
      </c>
      <c r="Q47">
        <v>4.3455227937448058</v>
      </c>
      <c r="R47">
        <v>3.6983673951723119</v>
      </c>
    </row>
    <row r="48" spans="1:18" x14ac:dyDescent="0.25">
      <c r="A48" s="1">
        <v>43040</v>
      </c>
      <c r="B48">
        <v>2.0458729956490913</v>
      </c>
      <c r="C48">
        <v>-55.588582172042585</v>
      </c>
      <c r="D48">
        <v>4.4820512917921747</v>
      </c>
      <c r="E48">
        <v>2.7020354961521065</v>
      </c>
      <c r="F48">
        <v>-4.5491109499681528</v>
      </c>
      <c r="G48">
        <v>2.6103532015595761</v>
      </c>
      <c r="H48">
        <v>-0.70547701542443519</v>
      </c>
      <c r="I48">
        <v>3.4777041617905695</v>
      </c>
      <c r="J48">
        <v>0.68280647914605197</v>
      </c>
      <c r="K48">
        <v>-3.4246121314423732</v>
      </c>
      <c r="L48">
        <v>3.6002006233814257</v>
      </c>
      <c r="M48">
        <v>2.8633305995649323</v>
      </c>
      <c r="N48">
        <v>6.8013922168641301</v>
      </c>
      <c r="O48">
        <v>1.5214143946929966</v>
      </c>
      <c r="P48">
        <v>-0.7735158788057106</v>
      </c>
      <c r="Q48">
        <v>2.670364912565077</v>
      </c>
      <c r="R48">
        <v>-1.1954970647663856</v>
      </c>
    </row>
    <row r="49" spans="1:18" x14ac:dyDescent="0.25">
      <c r="A49" s="1">
        <v>43070</v>
      </c>
      <c r="B49">
        <v>1.6389019791825774</v>
      </c>
      <c r="C49">
        <v>-60.922339635008093</v>
      </c>
      <c r="D49">
        <v>-0.16410498070301571</v>
      </c>
      <c r="E49">
        <v>2.7008145200079667</v>
      </c>
      <c r="F49">
        <v>-3.5103899953025461</v>
      </c>
      <c r="G49">
        <v>1.8333660298447114</v>
      </c>
      <c r="H49">
        <v>-1.9571073797104361</v>
      </c>
      <c r="I49">
        <v>4.9048706139450644</v>
      </c>
      <c r="J49">
        <v>9.1596669702339852</v>
      </c>
      <c r="K49">
        <v>8.7109587299848386</v>
      </c>
      <c r="L49">
        <v>3.3418892193400183</v>
      </c>
      <c r="M49">
        <v>0.11994234581251817</v>
      </c>
      <c r="N49">
        <v>1.4188626033544836</v>
      </c>
      <c r="O49">
        <v>2.8413561324798451</v>
      </c>
      <c r="P49">
        <v>-0.14582219281024322</v>
      </c>
      <c r="Q49">
        <v>11.897711319592958</v>
      </c>
      <c r="R49">
        <v>-0.307355415421668</v>
      </c>
    </row>
    <row r="50" spans="1:18" x14ac:dyDescent="0.25">
      <c r="A50" s="1">
        <v>43101</v>
      </c>
      <c r="B50">
        <v>1.4751060032553482</v>
      </c>
      <c r="C50">
        <v>-57.220541118552788</v>
      </c>
      <c r="D50">
        <v>2.5059939317593916</v>
      </c>
      <c r="E50">
        <v>7.0682728840274507</v>
      </c>
      <c r="F50">
        <v>-3.7929458837793817</v>
      </c>
      <c r="G50">
        <v>2.5715454633913595</v>
      </c>
      <c r="H50">
        <v>2.2776141175029352E-2</v>
      </c>
      <c r="I50">
        <v>2.789980224493732</v>
      </c>
      <c r="J50">
        <v>-0.34407529376957768</v>
      </c>
      <c r="K50">
        <v>5.5725737116427894</v>
      </c>
      <c r="L50">
        <v>3.6370474423069084</v>
      </c>
      <c r="M50">
        <v>1.2263769162168501</v>
      </c>
      <c r="N50">
        <v>2.6445348982602184</v>
      </c>
      <c r="O50">
        <v>2.8059125465123174</v>
      </c>
      <c r="P50">
        <v>2.847328509778265</v>
      </c>
      <c r="Q50">
        <v>6.815100556364257</v>
      </c>
      <c r="R50">
        <v>3.3410643970245104</v>
      </c>
    </row>
    <row r="51" spans="1:18" x14ac:dyDescent="0.25">
      <c r="A51" s="1">
        <v>43132</v>
      </c>
      <c r="B51">
        <v>3.0609603554848377</v>
      </c>
      <c r="C51">
        <v>-52.061436451410877</v>
      </c>
      <c r="D51">
        <v>4.6218594496205725</v>
      </c>
      <c r="E51">
        <v>12.40355339398667</v>
      </c>
      <c r="F51">
        <v>0.45090436204613127</v>
      </c>
      <c r="G51">
        <v>2.4727324083827966</v>
      </c>
      <c r="H51">
        <v>3.3578238258122042</v>
      </c>
      <c r="I51">
        <v>4.0684699550592285</v>
      </c>
      <c r="J51">
        <v>3.0941018290263003</v>
      </c>
      <c r="K51">
        <v>5.1503083024795586</v>
      </c>
      <c r="L51">
        <v>3.8428241858312333</v>
      </c>
      <c r="M51">
        <v>1.439732750456642</v>
      </c>
      <c r="N51">
        <v>2.0977046756655966</v>
      </c>
      <c r="O51">
        <v>3.5072920602933948</v>
      </c>
      <c r="P51">
        <v>2.225844540812588</v>
      </c>
      <c r="Q51">
        <v>4.3720683021109892</v>
      </c>
      <c r="R51">
        <v>2.8265512189715309</v>
      </c>
    </row>
    <row r="52" spans="1:18" x14ac:dyDescent="0.25">
      <c r="A52" s="1">
        <v>43160</v>
      </c>
      <c r="B52">
        <v>3.1660503481790698</v>
      </c>
      <c r="C52">
        <v>-55.045339128839885</v>
      </c>
      <c r="D52">
        <v>5.0887951628616861</v>
      </c>
      <c r="E52">
        <v>8.1067630169980447</v>
      </c>
      <c r="F52">
        <v>1.383780389919977</v>
      </c>
      <c r="G52">
        <v>2.0672249698034051</v>
      </c>
      <c r="H52">
        <v>3.4412876309103808</v>
      </c>
      <c r="I52">
        <v>13.373619116987868</v>
      </c>
      <c r="J52">
        <v>3.8480537124583805</v>
      </c>
      <c r="K52">
        <v>4.1734352369406054</v>
      </c>
      <c r="L52">
        <v>4.039688994968941</v>
      </c>
      <c r="M52">
        <v>0.82974646455123491</v>
      </c>
      <c r="N52">
        <v>2.1927054412474263</v>
      </c>
      <c r="O52">
        <v>4.7048799318379082</v>
      </c>
      <c r="P52">
        <v>2.4949746803224713</v>
      </c>
      <c r="Q52">
        <v>5.8632535180097989</v>
      </c>
      <c r="R52">
        <v>-0.84369928241373771</v>
      </c>
    </row>
    <row r="53" spans="1:18" x14ac:dyDescent="0.25">
      <c r="A53" s="1">
        <v>43191</v>
      </c>
      <c r="B53">
        <v>3.6604189752428482</v>
      </c>
      <c r="C53">
        <v>-40.757434144631119</v>
      </c>
      <c r="D53">
        <v>5.6894684915046838</v>
      </c>
      <c r="E53">
        <v>6.2470841830259474</v>
      </c>
      <c r="F53">
        <v>3.6779464984626742</v>
      </c>
      <c r="G53">
        <v>3.5192859385204684</v>
      </c>
      <c r="H53">
        <v>3.4643812588591061</v>
      </c>
      <c r="I53">
        <v>-4.4431090233361488</v>
      </c>
      <c r="J53">
        <v>14.467690882468261</v>
      </c>
      <c r="K53">
        <v>4.2903337879432399</v>
      </c>
      <c r="L53">
        <v>4.2496938402689466</v>
      </c>
      <c r="M53">
        <v>2.0507833687094461</v>
      </c>
      <c r="N53">
        <v>5.7562316106383804</v>
      </c>
      <c r="O53">
        <v>5.3161459887741387</v>
      </c>
      <c r="P53">
        <v>2.1379532872169733</v>
      </c>
      <c r="Q53">
        <v>11.387890087682877</v>
      </c>
      <c r="R53">
        <v>4.1146644892403117</v>
      </c>
    </row>
    <row r="54" spans="1:18" x14ac:dyDescent="0.25">
      <c r="A54" s="1">
        <v>43221</v>
      </c>
      <c r="B54">
        <v>4.514048029714715</v>
      </c>
      <c r="C54">
        <v>-59.396809879058388</v>
      </c>
      <c r="D54">
        <v>4.1007002596160902</v>
      </c>
      <c r="E54">
        <v>4.7053142476707279</v>
      </c>
      <c r="F54">
        <v>7.8336540711299705</v>
      </c>
      <c r="G54">
        <v>4.788311803024726</v>
      </c>
      <c r="H54">
        <v>4.3958672071115785</v>
      </c>
      <c r="I54">
        <v>3.9581454953753052</v>
      </c>
      <c r="J54">
        <v>17.77340401219351</v>
      </c>
      <c r="K54">
        <v>9.0113539959966431</v>
      </c>
      <c r="L54">
        <v>4.5075469439234723</v>
      </c>
      <c r="M54">
        <v>4.5831881173389064</v>
      </c>
      <c r="N54">
        <v>6.0754956083957694</v>
      </c>
      <c r="O54">
        <v>5.306133105055693</v>
      </c>
      <c r="P54">
        <v>1.8017141247924826</v>
      </c>
      <c r="Q54">
        <v>0.68480281906897744</v>
      </c>
      <c r="R54">
        <v>0.57628791384860278</v>
      </c>
    </row>
    <row r="55" spans="1:18" x14ac:dyDescent="0.25">
      <c r="A55" s="1">
        <v>43252</v>
      </c>
      <c r="B55">
        <v>3.3891931850071444</v>
      </c>
      <c r="C55">
        <v>-18.785005028844196</v>
      </c>
      <c r="D55">
        <v>3.0520626770180144</v>
      </c>
      <c r="E55">
        <v>3.8458797435645664</v>
      </c>
      <c r="F55">
        <v>10.89872105719229</v>
      </c>
      <c r="G55">
        <v>4.6559064624954232</v>
      </c>
      <c r="H55">
        <v>3.3703617193779962</v>
      </c>
      <c r="I55">
        <v>1.5809661893009661</v>
      </c>
      <c r="J55">
        <v>2.103841137139483</v>
      </c>
      <c r="K55">
        <v>5.7166700333214067</v>
      </c>
      <c r="L55">
        <v>4.3376618404150662</v>
      </c>
      <c r="M55">
        <v>6.5946414069841524</v>
      </c>
      <c r="N55">
        <v>6.2373555659678459</v>
      </c>
      <c r="O55">
        <v>4.8930472652549071</v>
      </c>
      <c r="P55">
        <v>1.6128841546129138</v>
      </c>
      <c r="Q55">
        <v>12.278916302426964</v>
      </c>
      <c r="R55">
        <v>-0.29298192354731611</v>
      </c>
    </row>
    <row r="56" spans="1:18" x14ac:dyDescent="0.25">
      <c r="A56" s="1">
        <v>43282</v>
      </c>
      <c r="B56">
        <v>2.3130523842168031</v>
      </c>
      <c r="C56">
        <v>17.083604819110221</v>
      </c>
      <c r="D56">
        <v>2.3962352106888147</v>
      </c>
      <c r="E56">
        <v>-0.37964029447300618</v>
      </c>
      <c r="F56">
        <v>6.3510098754316289</v>
      </c>
      <c r="G56">
        <v>3.6235348396012057</v>
      </c>
      <c r="H56">
        <v>4.4083712754217714</v>
      </c>
      <c r="I56">
        <v>0.522479137677891</v>
      </c>
      <c r="J56">
        <v>4.1391656994599515</v>
      </c>
      <c r="K56">
        <v>7.5014854360593972</v>
      </c>
      <c r="L56">
        <v>4.2100505930973782</v>
      </c>
      <c r="M56">
        <v>8.4148546040434553</v>
      </c>
      <c r="N56">
        <v>5.8061553647007713</v>
      </c>
      <c r="O56">
        <v>4.4837012425964105</v>
      </c>
      <c r="P56">
        <v>1.3819446532640427</v>
      </c>
      <c r="Q56">
        <v>7.0898072893168234</v>
      </c>
      <c r="R56">
        <v>3.3704554838773078</v>
      </c>
    </row>
    <row r="57" spans="1:18" x14ac:dyDescent="0.25">
      <c r="A57" s="1">
        <v>43313</v>
      </c>
      <c r="B57">
        <v>3.6679188678061081</v>
      </c>
      <c r="C57">
        <v>6.5293130486851538</v>
      </c>
      <c r="D57">
        <v>4.4822584529460272</v>
      </c>
      <c r="E57">
        <v>-1.8278810054815153</v>
      </c>
      <c r="F57">
        <v>4.6667558010817061</v>
      </c>
      <c r="G57">
        <v>2.3704119950242841</v>
      </c>
      <c r="H57">
        <v>3.1419928364284146</v>
      </c>
      <c r="I57">
        <v>3.35583235931216</v>
      </c>
      <c r="J57">
        <v>1.5685454416100981</v>
      </c>
      <c r="K57">
        <v>5.5537997841379649</v>
      </c>
      <c r="L57">
        <v>4.041059430691547</v>
      </c>
      <c r="M57">
        <v>9.2437860975551587</v>
      </c>
      <c r="N57">
        <v>3.6794660185080659</v>
      </c>
      <c r="O57">
        <v>4.2517309611567242</v>
      </c>
      <c r="P57">
        <v>1.218923266341676</v>
      </c>
      <c r="Q57">
        <v>4.0153525241803294</v>
      </c>
      <c r="R57">
        <v>4.0474902244367854</v>
      </c>
    </row>
    <row r="58" spans="1:18" x14ac:dyDescent="0.25">
      <c r="A58" s="1">
        <v>43344</v>
      </c>
      <c r="B58">
        <v>1.7960539108091069</v>
      </c>
      <c r="C58">
        <v>8.2513993995821693</v>
      </c>
      <c r="D58">
        <v>1.2949950391071212</v>
      </c>
      <c r="E58">
        <v>-0.68806157217285602</v>
      </c>
      <c r="F58">
        <v>3.118349695940708</v>
      </c>
      <c r="G58">
        <v>2.0129131519916541</v>
      </c>
      <c r="H58">
        <v>5.1660390438155446</v>
      </c>
      <c r="I58">
        <v>7.8637741840176432</v>
      </c>
      <c r="J58">
        <v>2.261876615584498</v>
      </c>
      <c r="K58">
        <v>5.4887187809654137</v>
      </c>
      <c r="L58">
        <v>4.1606018519236869</v>
      </c>
      <c r="M58">
        <v>10.063655173221093</v>
      </c>
      <c r="N58">
        <v>2.8325306687920602</v>
      </c>
      <c r="O58">
        <v>4.9301328767341204</v>
      </c>
      <c r="P58">
        <v>1.1842087060266238</v>
      </c>
      <c r="Q58">
        <v>2.3047236695265809</v>
      </c>
      <c r="R58">
        <v>1.7031411426206233</v>
      </c>
    </row>
    <row r="59" spans="1:18" x14ac:dyDescent="0.25">
      <c r="A59" s="1">
        <v>43374</v>
      </c>
      <c r="B59">
        <v>2.1744043494663572</v>
      </c>
      <c r="C59">
        <v>4.0446939936263249</v>
      </c>
      <c r="D59">
        <v>4.2782634302720197</v>
      </c>
      <c r="E59">
        <v>-1.1327655489088642</v>
      </c>
      <c r="F59">
        <v>10.813574818490707</v>
      </c>
      <c r="G59">
        <v>2.4065576760330174</v>
      </c>
      <c r="H59">
        <v>4.74627825664939</v>
      </c>
      <c r="I59">
        <v>6.4081656000461606</v>
      </c>
      <c r="J59">
        <v>0.15012035627958653</v>
      </c>
      <c r="K59">
        <v>5.5415479803472039</v>
      </c>
      <c r="L59">
        <v>4.4447031765894423</v>
      </c>
      <c r="M59">
        <v>11.044255765327705</v>
      </c>
      <c r="N59">
        <v>1.5162460998100897</v>
      </c>
      <c r="O59">
        <v>4.5934119525705484</v>
      </c>
      <c r="P59">
        <v>1.2568338607354121</v>
      </c>
      <c r="Q59">
        <v>6.6145064583004682</v>
      </c>
      <c r="R59">
        <v>2.2258974002928227</v>
      </c>
    </row>
    <row r="60" spans="1:18" x14ac:dyDescent="0.25">
      <c r="A60" s="1">
        <v>43405</v>
      </c>
      <c r="B60">
        <v>0.16585404790463087</v>
      </c>
      <c r="C60">
        <v>19.014557280749429</v>
      </c>
      <c r="D60">
        <v>-0.2645267346487401</v>
      </c>
      <c r="E60">
        <v>-1.6427980375361386</v>
      </c>
      <c r="F60">
        <v>8.8264916068699648</v>
      </c>
      <c r="G60">
        <v>1.5329779567771595</v>
      </c>
      <c r="H60">
        <v>5.6718369147921379</v>
      </c>
      <c r="I60">
        <v>8.0368579865687195</v>
      </c>
      <c r="J60">
        <v>11.562774580388918</v>
      </c>
      <c r="K60">
        <v>11.225237861787789</v>
      </c>
      <c r="L60">
        <v>4.5365863028332001</v>
      </c>
      <c r="M60">
        <v>10.401401760856047</v>
      </c>
      <c r="N60">
        <v>1.1844239349519796</v>
      </c>
      <c r="O60">
        <v>5.0505182247476625</v>
      </c>
      <c r="P60">
        <v>1.6393310786863395</v>
      </c>
      <c r="Q60">
        <v>6.8141088426464762</v>
      </c>
      <c r="R60">
        <v>4.102225941809337</v>
      </c>
    </row>
    <row r="61" spans="1:18" x14ac:dyDescent="0.25">
      <c r="A61" s="1">
        <v>43435</v>
      </c>
      <c r="B61">
        <v>0.73172942589852141</v>
      </c>
      <c r="C61">
        <v>4.2965772438985113</v>
      </c>
      <c r="D61">
        <v>2.2641250567434525</v>
      </c>
      <c r="E61">
        <v>2.353773921898707</v>
      </c>
      <c r="F61">
        <v>7.7706823405138294</v>
      </c>
      <c r="G61">
        <v>0.52169714627507346</v>
      </c>
      <c r="H61">
        <v>2.5050416557859734</v>
      </c>
      <c r="I61">
        <v>7.3933550988394643</v>
      </c>
      <c r="J61">
        <v>-5.894708213817168</v>
      </c>
      <c r="K61">
        <v>2.7738361691998676</v>
      </c>
      <c r="L61">
        <v>4.0942230683169925</v>
      </c>
      <c r="M61">
        <v>6.5536222353768778</v>
      </c>
      <c r="N61">
        <v>2.2370638269152465</v>
      </c>
      <c r="O61">
        <v>3.2921964606566405</v>
      </c>
      <c r="P61">
        <v>2.229556069968524</v>
      </c>
      <c r="Q61">
        <v>-3.4840962653319139</v>
      </c>
      <c r="R61">
        <v>4.3790857827531937</v>
      </c>
    </row>
    <row r="62" spans="1:18" x14ac:dyDescent="0.25">
      <c r="A62" s="1">
        <v>43466</v>
      </c>
      <c r="B62">
        <v>3.5174064358311199</v>
      </c>
      <c r="C62">
        <v>-0.94101918615723434</v>
      </c>
      <c r="D62">
        <v>2.9889668790653587</v>
      </c>
      <c r="E62">
        <v>0.43062904192865403</v>
      </c>
      <c r="F62">
        <v>4.3802473648646014</v>
      </c>
      <c r="G62">
        <v>2.2688529247889591</v>
      </c>
      <c r="H62">
        <v>4.5200074435175281</v>
      </c>
      <c r="I62">
        <v>5.7937254274493597</v>
      </c>
      <c r="J62">
        <v>17.715625854976253</v>
      </c>
      <c r="K62">
        <v>1.1847430580518505</v>
      </c>
      <c r="L62">
        <v>4.6318237666539659</v>
      </c>
      <c r="M62">
        <v>5.5999410554311311</v>
      </c>
      <c r="N62">
        <v>3.0600174627795269</v>
      </c>
      <c r="O62">
        <v>3.2915740521120682</v>
      </c>
      <c r="P62">
        <v>2.5726097821430898</v>
      </c>
      <c r="Q62">
        <v>-3.2160044760978934</v>
      </c>
      <c r="R62">
        <v>1.8167155606218159</v>
      </c>
    </row>
    <row r="63" spans="1:18" x14ac:dyDescent="0.25">
      <c r="A63" s="1">
        <v>43497</v>
      </c>
      <c r="B63">
        <v>2.5355480439545204</v>
      </c>
      <c r="C63">
        <v>2.2257839629227192</v>
      </c>
      <c r="D63">
        <v>3.3425778234359598</v>
      </c>
      <c r="E63">
        <v>-2.888516837857722</v>
      </c>
      <c r="F63">
        <v>11.138426492090986</v>
      </c>
      <c r="G63">
        <v>4.4760280291674945</v>
      </c>
      <c r="H63">
        <v>3.464490374283713</v>
      </c>
      <c r="I63">
        <v>8.4113886357365431</v>
      </c>
      <c r="J63">
        <v>7.3558589845162317</v>
      </c>
      <c r="K63">
        <v>6.418080454369715</v>
      </c>
      <c r="L63">
        <v>4.5625560727675207</v>
      </c>
      <c r="M63">
        <v>5.4999223869828029</v>
      </c>
      <c r="N63">
        <v>4.9498568370201781</v>
      </c>
      <c r="O63">
        <v>1.3872285121730954</v>
      </c>
      <c r="P63">
        <v>0.86737323133816346</v>
      </c>
      <c r="Q63">
        <v>3.1207576856833441</v>
      </c>
      <c r="R63">
        <v>1.1721388376760444</v>
      </c>
    </row>
    <row r="64" spans="1:18" x14ac:dyDescent="0.25">
      <c r="A64" s="1">
        <v>43525</v>
      </c>
      <c r="B64">
        <v>2.3185589515888978</v>
      </c>
      <c r="C64">
        <v>1.5839825487941965</v>
      </c>
      <c r="D64">
        <v>1.0963553731436946</v>
      </c>
      <c r="E64">
        <v>-1.0142902875479791</v>
      </c>
      <c r="F64">
        <v>9.0492397778560161</v>
      </c>
      <c r="G64">
        <v>4.8773667839832058</v>
      </c>
      <c r="H64">
        <v>2.5164917787156469</v>
      </c>
      <c r="I64">
        <v>2.5203148260569748</v>
      </c>
      <c r="J64">
        <v>2.1437597932536931</v>
      </c>
      <c r="K64">
        <v>7.3075516455317029</v>
      </c>
      <c r="L64">
        <v>4.227439384653664</v>
      </c>
      <c r="M64">
        <v>3.6929128108734517</v>
      </c>
      <c r="N64">
        <v>4.8863245257073658</v>
      </c>
      <c r="O64">
        <v>1.1730486874931216</v>
      </c>
      <c r="P64">
        <v>1.0052796731247327</v>
      </c>
      <c r="Q64">
        <v>2.8561468435110982</v>
      </c>
      <c r="R64">
        <v>0.63439403755398871</v>
      </c>
    </row>
    <row r="65" spans="1:18" x14ac:dyDescent="0.25">
      <c r="A65" s="1">
        <v>43556</v>
      </c>
      <c r="B65">
        <v>0.48905933112600053</v>
      </c>
      <c r="C65">
        <v>-1.0834883690077959</v>
      </c>
      <c r="D65">
        <v>2.6524180600485181</v>
      </c>
      <c r="E65">
        <v>2.5312923457060208</v>
      </c>
      <c r="F65">
        <v>18.614710415433237</v>
      </c>
      <c r="G65">
        <v>4.0383750871102393</v>
      </c>
      <c r="H65">
        <v>1.3240387270217155</v>
      </c>
      <c r="I65">
        <v>11.361036262651055</v>
      </c>
      <c r="J65">
        <v>0.90404335403026437</v>
      </c>
      <c r="K65">
        <v>6.8617330862355601</v>
      </c>
      <c r="L65">
        <v>4.1612747525436902</v>
      </c>
      <c r="M65">
        <v>5.0168340900697501</v>
      </c>
      <c r="N65">
        <v>2.2994557478384081E-2</v>
      </c>
      <c r="O65">
        <v>1.435691625578599</v>
      </c>
      <c r="P65">
        <v>0.84148602893286295</v>
      </c>
      <c r="Q65">
        <v>-1.9787373166024338</v>
      </c>
      <c r="R65">
        <v>-2.0437160893816753</v>
      </c>
    </row>
    <row r="66" spans="1:18" x14ac:dyDescent="0.25">
      <c r="A66" s="1">
        <v>43586</v>
      </c>
      <c r="B66">
        <v>0.41585265197366539</v>
      </c>
      <c r="C66">
        <v>10.657172910657934</v>
      </c>
      <c r="D66">
        <v>6.3999483309190737</v>
      </c>
      <c r="E66">
        <v>0.10379307715145103</v>
      </c>
      <c r="F66">
        <v>14.922455779775575</v>
      </c>
      <c r="G66">
        <v>3.0706576302942636</v>
      </c>
      <c r="H66">
        <v>2.9120173131358627</v>
      </c>
      <c r="I66">
        <v>8.8804341980303576</v>
      </c>
      <c r="J66">
        <v>-5.6164783436188515</v>
      </c>
      <c r="K66">
        <v>9.8074999759520551</v>
      </c>
      <c r="L66">
        <v>4.3944662902713532</v>
      </c>
      <c r="M66">
        <v>5.4145158545441063</v>
      </c>
      <c r="N66">
        <v>0.90546336740150934</v>
      </c>
      <c r="O66">
        <v>2.7675584809121432</v>
      </c>
      <c r="P66">
        <v>0.8001491315821454</v>
      </c>
      <c r="Q66">
        <v>6.1038840411556237</v>
      </c>
      <c r="R66">
        <v>2.1071832863401596</v>
      </c>
    </row>
    <row r="67" spans="1:18" x14ac:dyDescent="0.25">
      <c r="A67" s="1">
        <v>43617</v>
      </c>
      <c r="B67">
        <v>0.71936022951324219</v>
      </c>
      <c r="C67">
        <v>-3.2334132952799166</v>
      </c>
      <c r="D67">
        <v>3.3449000180264363</v>
      </c>
      <c r="E67">
        <v>-9.4510468182013057</v>
      </c>
      <c r="F67">
        <v>8.8968089553686838</v>
      </c>
      <c r="G67">
        <v>2.489605530838972</v>
      </c>
      <c r="H67">
        <v>2.5474228398953471</v>
      </c>
      <c r="I67">
        <v>11.603010065882998</v>
      </c>
      <c r="J67">
        <v>5.6829278046149909</v>
      </c>
      <c r="K67">
        <v>9.6018496248790655</v>
      </c>
      <c r="L67">
        <v>4.5465650566840026</v>
      </c>
      <c r="M67">
        <v>4.347189401579385</v>
      </c>
      <c r="N67">
        <v>3.5577579507557857</v>
      </c>
      <c r="O67">
        <v>3.4950230938175224</v>
      </c>
      <c r="P67">
        <v>0.94781389871438648</v>
      </c>
      <c r="Q67">
        <v>-1.9984881792658769</v>
      </c>
      <c r="R67">
        <v>2.8266532760723067</v>
      </c>
    </row>
    <row r="68" spans="1:18" x14ac:dyDescent="0.25">
      <c r="A68" s="1">
        <v>43647</v>
      </c>
      <c r="B68">
        <v>3.2502053889877516</v>
      </c>
      <c r="C68">
        <v>6.8855376112570355</v>
      </c>
      <c r="D68">
        <v>5.0917697485710107</v>
      </c>
      <c r="E68">
        <v>-11.931399448825218</v>
      </c>
      <c r="F68">
        <v>8.2195407671196392</v>
      </c>
      <c r="G68">
        <v>2.9339371010565571</v>
      </c>
      <c r="H68">
        <v>2.9250117214344442</v>
      </c>
      <c r="I68">
        <v>6.7748369915884439</v>
      </c>
      <c r="J68">
        <v>6.1921272207789571</v>
      </c>
      <c r="K68">
        <v>8.9289338519649419</v>
      </c>
      <c r="L68">
        <v>4.5373682720309745</v>
      </c>
      <c r="M68">
        <v>3.8910708177907622</v>
      </c>
      <c r="N68">
        <v>5.6312180729208876</v>
      </c>
      <c r="O68">
        <v>3.4951569427186655</v>
      </c>
      <c r="P68">
        <v>1.3489652852225191</v>
      </c>
      <c r="Q68">
        <v>4.775837633938167</v>
      </c>
      <c r="R68">
        <v>-0.31415428085409758</v>
      </c>
    </row>
    <row r="69" spans="1:18" x14ac:dyDescent="0.25">
      <c r="A69" s="1">
        <v>43678</v>
      </c>
      <c r="B69">
        <v>1.4244417795328417</v>
      </c>
      <c r="C69">
        <v>7.8481930105120057</v>
      </c>
      <c r="D69">
        <v>2.0665874512456668</v>
      </c>
      <c r="E69">
        <v>-10.056171030037405</v>
      </c>
      <c r="F69">
        <v>5.0812676321014436</v>
      </c>
      <c r="G69">
        <v>3.7563358279261223</v>
      </c>
      <c r="H69">
        <v>2.8930146200535347</v>
      </c>
      <c r="I69">
        <v>9.0081474596112088</v>
      </c>
      <c r="J69">
        <v>5.9101470850559252</v>
      </c>
      <c r="K69">
        <v>9.0219666434689429</v>
      </c>
      <c r="L69">
        <v>4.3263202017383833</v>
      </c>
      <c r="M69">
        <v>2.3149719572241594</v>
      </c>
      <c r="N69">
        <v>-0.28893061414653687</v>
      </c>
      <c r="O69">
        <v>4.0795630927883906</v>
      </c>
      <c r="P69">
        <v>1.549031579599486</v>
      </c>
      <c r="Q69">
        <v>5.4696360616922135</v>
      </c>
      <c r="R69">
        <v>-0.79153550966067598</v>
      </c>
    </row>
    <row r="70" spans="1:18" x14ac:dyDescent="0.25">
      <c r="A70" s="1">
        <v>43709</v>
      </c>
      <c r="B70">
        <v>0.63117930592824223</v>
      </c>
      <c r="C70">
        <v>3.4361502149299383</v>
      </c>
      <c r="D70">
        <v>3.0853941979686113</v>
      </c>
      <c r="E70">
        <v>-5.1794812125626919</v>
      </c>
      <c r="F70">
        <v>15.315648458794271</v>
      </c>
      <c r="G70">
        <v>4.1444329918777925</v>
      </c>
      <c r="H70">
        <v>4.0975129017958096</v>
      </c>
      <c r="I70">
        <v>3.5117037395063591</v>
      </c>
      <c r="J70">
        <v>6.2795359267335584</v>
      </c>
      <c r="K70">
        <v>8.4890271126455161</v>
      </c>
      <c r="L70">
        <v>4.5169762779973865</v>
      </c>
      <c r="M70">
        <v>3.0131456426787793</v>
      </c>
      <c r="N70">
        <v>7.5325886192218547</v>
      </c>
      <c r="O70">
        <v>3.8698318252545363</v>
      </c>
      <c r="P70">
        <v>1.6686593740026012</v>
      </c>
      <c r="Q70">
        <v>8.9066898595630164</v>
      </c>
      <c r="R70">
        <v>6.0258658671840521</v>
      </c>
    </row>
    <row r="71" spans="1:18" x14ac:dyDescent="0.25">
      <c r="A71" s="1">
        <v>43739</v>
      </c>
      <c r="B71">
        <v>0.66041636631307199</v>
      </c>
      <c r="C71">
        <v>11.59672894810339</v>
      </c>
      <c r="D71">
        <v>2.7061435146375317</v>
      </c>
      <c r="E71">
        <v>7.5467034039169647</v>
      </c>
      <c r="F71">
        <v>0.99973457038433367</v>
      </c>
      <c r="G71">
        <v>4.3574074023179605</v>
      </c>
      <c r="H71">
        <v>2.7699392156526557</v>
      </c>
      <c r="I71">
        <v>3.3804301976941247</v>
      </c>
      <c r="J71">
        <v>9.2248707999401631</v>
      </c>
      <c r="K71">
        <v>10.321854093252369</v>
      </c>
      <c r="L71">
        <v>4.2319672723364334</v>
      </c>
      <c r="M71">
        <v>1.6935870995223894</v>
      </c>
      <c r="N71">
        <v>5.2594541044717005</v>
      </c>
      <c r="O71">
        <v>3.7979706294406128</v>
      </c>
      <c r="P71">
        <v>1.8104926160818593</v>
      </c>
      <c r="Q71">
        <v>4.5402647309627184</v>
      </c>
      <c r="R71">
        <v>4.5194352398978452</v>
      </c>
    </row>
    <row r="72" spans="1:18" x14ac:dyDescent="0.25">
      <c r="A72" s="1">
        <v>43770</v>
      </c>
      <c r="B72">
        <v>1.4858947690276096</v>
      </c>
      <c r="C72">
        <v>3.4914863776640175</v>
      </c>
      <c r="D72">
        <v>4.0410120668639991</v>
      </c>
      <c r="E72">
        <v>11.768847160430511</v>
      </c>
      <c r="F72">
        <v>6.3774497360757891</v>
      </c>
      <c r="G72">
        <v>4.5678108673204321</v>
      </c>
      <c r="H72">
        <v>1.4999169393361171</v>
      </c>
      <c r="I72">
        <v>8.3572552316047535</v>
      </c>
      <c r="J72">
        <v>7.9760816988284802</v>
      </c>
      <c r="K72">
        <v>6.746905477441473</v>
      </c>
      <c r="L72">
        <v>4.229514180134089</v>
      </c>
      <c r="M72">
        <v>2.1079835662551716</v>
      </c>
      <c r="N72">
        <v>6.3217464978224456</v>
      </c>
      <c r="O72">
        <v>3.0640097741984107</v>
      </c>
      <c r="P72">
        <v>1.6399857913243778</v>
      </c>
      <c r="Q72">
        <v>5.4594091252459123</v>
      </c>
      <c r="R72">
        <v>8.5149542960192548</v>
      </c>
    </row>
    <row r="73" spans="1:18" x14ac:dyDescent="0.25">
      <c r="A73" s="1">
        <v>43800</v>
      </c>
      <c r="B73">
        <v>2.6049285571554606</v>
      </c>
      <c r="C73">
        <v>-3.1421979805870421</v>
      </c>
      <c r="D73">
        <v>2.331965548854555</v>
      </c>
      <c r="E73">
        <v>2.0477887778812089</v>
      </c>
      <c r="F73">
        <v>15.841697905737988</v>
      </c>
      <c r="G73">
        <v>4.6284155297026786</v>
      </c>
      <c r="H73">
        <v>3.0413205037672384</v>
      </c>
      <c r="I73">
        <v>5.4145411092808189</v>
      </c>
      <c r="J73">
        <v>2.9612396259096556</v>
      </c>
      <c r="K73">
        <v>8.064159254763652</v>
      </c>
      <c r="L73">
        <v>3.9239918913099672</v>
      </c>
      <c r="M73">
        <v>1.662656534247688</v>
      </c>
      <c r="N73">
        <v>-2.2232611502700053</v>
      </c>
      <c r="O73">
        <v>3.1312039619900247</v>
      </c>
      <c r="P73">
        <v>1.1728111439732913</v>
      </c>
      <c r="Q73">
        <v>5.7287870433204091</v>
      </c>
      <c r="R73">
        <v>10.279050376064617</v>
      </c>
    </row>
    <row r="74" spans="1:18" x14ac:dyDescent="0.25">
      <c r="A74" s="1">
        <v>43831</v>
      </c>
      <c r="B74">
        <v>0.7969023935239079</v>
      </c>
      <c r="C74">
        <v>13.68114251783885</v>
      </c>
      <c r="D74">
        <v>3.3377208429791239</v>
      </c>
      <c r="E74">
        <v>5.6703362826853123</v>
      </c>
      <c r="F74">
        <v>11.647173653825348</v>
      </c>
      <c r="G74">
        <v>4.4944481019435472</v>
      </c>
      <c r="H74">
        <v>3.7077208588050468</v>
      </c>
      <c r="I74">
        <v>4.5423335551863602</v>
      </c>
      <c r="J74">
        <v>-0.31487419453642929</v>
      </c>
      <c r="K74">
        <v>10.405412253498199</v>
      </c>
      <c r="L74">
        <v>4.1337501648508237</v>
      </c>
      <c r="M74">
        <v>3.1380958368907272</v>
      </c>
      <c r="N74">
        <v>4.7651833548803495</v>
      </c>
      <c r="O74">
        <v>4.6110247520422689</v>
      </c>
      <c r="P74">
        <v>-2.158164058822905</v>
      </c>
      <c r="Q74">
        <v>12.861962085633522</v>
      </c>
      <c r="R74">
        <v>2.3722364152325639</v>
      </c>
    </row>
    <row r="75" spans="1:18" x14ac:dyDescent="0.25">
      <c r="A75" s="1">
        <v>43862</v>
      </c>
      <c r="B75">
        <v>1.1031433674573634</v>
      </c>
      <c r="C75">
        <v>1.7649996305575826</v>
      </c>
      <c r="D75">
        <v>0.35381721173641267</v>
      </c>
      <c r="E75">
        <v>2.8384222701679676</v>
      </c>
      <c r="F75">
        <v>-1.210799206280555</v>
      </c>
      <c r="G75">
        <v>3.4386499962414661</v>
      </c>
      <c r="H75">
        <v>2.928959751883383</v>
      </c>
      <c r="I75">
        <v>9.9056797033424431</v>
      </c>
      <c r="J75">
        <v>-0.98975713965388934</v>
      </c>
      <c r="K75">
        <v>10.608753157353107</v>
      </c>
      <c r="L75">
        <v>3.7122501693066283</v>
      </c>
      <c r="M75">
        <v>1.0795064609038434</v>
      </c>
      <c r="N75">
        <v>-0.57157189209976877</v>
      </c>
      <c r="O75">
        <v>3.9959353493904075</v>
      </c>
      <c r="P75">
        <v>-3.0845491942110499</v>
      </c>
      <c r="Q75">
        <v>2.027979865229284</v>
      </c>
      <c r="R75">
        <v>1.6827112231900117</v>
      </c>
    </row>
    <row r="76" spans="1:18" x14ac:dyDescent="0.25">
      <c r="A76" s="1">
        <v>43891</v>
      </c>
      <c r="B76">
        <v>-0.96575206998545582</v>
      </c>
      <c r="C76">
        <v>-4.0719388525437807</v>
      </c>
      <c r="D76">
        <v>-7.089937805470953</v>
      </c>
      <c r="E76">
        <v>0.36826052630240724</v>
      </c>
      <c r="F76">
        <v>0.256599753697202</v>
      </c>
      <c r="G76">
        <v>-1.562674507307932</v>
      </c>
      <c r="H76">
        <v>-11.703430507615352</v>
      </c>
      <c r="I76">
        <v>-28.99451695730815</v>
      </c>
      <c r="J76">
        <v>7.0387436809585182</v>
      </c>
      <c r="K76">
        <v>6.0949363900313074</v>
      </c>
      <c r="L76">
        <v>2.6222554560521445</v>
      </c>
      <c r="M76">
        <v>-2.5601386918553004</v>
      </c>
      <c r="N76">
        <v>-9.4386056061088226</v>
      </c>
      <c r="O76">
        <v>2.8482764519862371</v>
      </c>
      <c r="P76">
        <v>-14.819179393270289</v>
      </c>
      <c r="Q76">
        <v>-6.9538112622437467</v>
      </c>
      <c r="R76">
        <v>-14.586576554358501</v>
      </c>
    </row>
    <row r="77" spans="1:18" x14ac:dyDescent="0.25">
      <c r="A77" s="1">
        <v>43922</v>
      </c>
      <c r="B77">
        <v>-2.8900145470951912</v>
      </c>
      <c r="C77">
        <v>-10.168497880594145</v>
      </c>
      <c r="D77">
        <v>-11.016503696528417</v>
      </c>
      <c r="E77">
        <v>-10.3590160347119</v>
      </c>
      <c r="F77">
        <v>-8.9147103688489722</v>
      </c>
      <c r="G77">
        <v>-7.0409778188001155</v>
      </c>
      <c r="H77">
        <v>-29.221744291370143</v>
      </c>
      <c r="I77">
        <v>-45.622906172011426</v>
      </c>
      <c r="J77">
        <v>-3.7193539819195536</v>
      </c>
      <c r="K77">
        <v>-1.6657513788162532</v>
      </c>
      <c r="L77">
        <v>2.0022465665403359</v>
      </c>
      <c r="M77">
        <v>-6.2123385791240366</v>
      </c>
      <c r="N77">
        <v>-1.8756237463955472</v>
      </c>
      <c r="O77">
        <v>1.5825488539512094</v>
      </c>
      <c r="P77">
        <v>-18.403929761133142</v>
      </c>
      <c r="Q77">
        <v>-15.721649558036958</v>
      </c>
      <c r="R77">
        <v>-25.828550014267961</v>
      </c>
    </row>
    <row r="78" spans="1:18" x14ac:dyDescent="0.25">
      <c r="A78" s="1">
        <v>43952</v>
      </c>
      <c r="B78">
        <v>-2.2444121231695391</v>
      </c>
      <c r="C78">
        <v>-18.446025910161524</v>
      </c>
      <c r="D78">
        <v>-11.150308359010296</v>
      </c>
      <c r="E78">
        <v>-10.070339236836276</v>
      </c>
      <c r="F78">
        <v>-5.7608649041195434</v>
      </c>
      <c r="G78">
        <v>-8.86947409010331</v>
      </c>
      <c r="H78">
        <v>-32.074604223570333</v>
      </c>
      <c r="I78">
        <v>-37.29391518059704</v>
      </c>
      <c r="J78">
        <v>-3.6713563918354026</v>
      </c>
      <c r="K78">
        <v>-5.7997794884034448</v>
      </c>
      <c r="L78">
        <v>1.146826246181206</v>
      </c>
      <c r="M78">
        <v>-8.8175078293956517</v>
      </c>
      <c r="N78">
        <v>-11.574931387080341</v>
      </c>
      <c r="O78">
        <v>0.63959474720884657</v>
      </c>
      <c r="P78">
        <v>-14.734040421689969</v>
      </c>
      <c r="Q78">
        <v>-17.232253072568753</v>
      </c>
      <c r="R78">
        <v>-24.508006072504713</v>
      </c>
    </row>
    <row r="79" spans="1:18" x14ac:dyDescent="0.25">
      <c r="A79" s="1">
        <v>43983</v>
      </c>
      <c r="B79">
        <v>-2.1605189521680614</v>
      </c>
      <c r="C79">
        <v>-9.7200838589612317</v>
      </c>
      <c r="D79">
        <v>-3.6365285821608211</v>
      </c>
      <c r="E79">
        <v>-3.7864122556749322</v>
      </c>
      <c r="F79">
        <v>-9.2829054298814384</v>
      </c>
      <c r="G79">
        <v>-5.4221105699477903</v>
      </c>
      <c r="H79">
        <v>-30.072808997252736</v>
      </c>
      <c r="I79">
        <v>-45.89703762617836</v>
      </c>
      <c r="J79">
        <v>2.0665049659373409</v>
      </c>
      <c r="K79">
        <v>-2.1864314391692687</v>
      </c>
      <c r="L79">
        <v>1.0355473380572562</v>
      </c>
      <c r="M79">
        <v>-8.6822216051375847</v>
      </c>
      <c r="N79">
        <v>-15.965468732328901</v>
      </c>
      <c r="O79">
        <v>0.21248942318324282</v>
      </c>
      <c r="P79">
        <v>-9.7598695755058174</v>
      </c>
      <c r="Q79">
        <v>-8.412914566427574</v>
      </c>
      <c r="R79">
        <v>-21.28599902184304</v>
      </c>
    </row>
    <row r="80" spans="1:18" x14ac:dyDescent="0.25">
      <c r="A80" s="1">
        <v>44013</v>
      </c>
      <c r="B80">
        <v>7.2553535179835649E-2</v>
      </c>
      <c r="C80">
        <v>-7.4933529957450418</v>
      </c>
      <c r="D80">
        <v>-0.25971182922562264</v>
      </c>
      <c r="E80">
        <v>0.23259716743804404</v>
      </c>
      <c r="F80">
        <v>-1.1672677278545507</v>
      </c>
      <c r="G80">
        <v>-1.5660176345904375</v>
      </c>
      <c r="H80">
        <v>-16.109888711351743</v>
      </c>
      <c r="I80">
        <v>-39.519675257519872</v>
      </c>
      <c r="J80">
        <v>-0.63591604683156788</v>
      </c>
      <c r="K80">
        <v>2.675869164879046</v>
      </c>
      <c r="L80">
        <v>1.4918404297378487</v>
      </c>
      <c r="M80">
        <v>-7.0461319485247884</v>
      </c>
      <c r="N80">
        <v>-2.867693346374125</v>
      </c>
      <c r="O80">
        <v>0.25444734892012377</v>
      </c>
      <c r="P80">
        <v>-4.6141522275947153</v>
      </c>
      <c r="Q80">
        <v>-3.7527445641094488</v>
      </c>
      <c r="R80">
        <v>-16.920530078911199</v>
      </c>
    </row>
    <row r="81" spans="1:18" x14ac:dyDescent="0.25">
      <c r="A81" s="1">
        <v>44044</v>
      </c>
      <c r="B81">
        <v>-0.23339153924072775</v>
      </c>
      <c r="C81">
        <v>0.22358176025328191</v>
      </c>
      <c r="D81">
        <v>2.3963912942761283</v>
      </c>
      <c r="E81">
        <v>9.6859361042644423</v>
      </c>
      <c r="F81">
        <v>0.8459630643938425</v>
      </c>
      <c r="G81">
        <v>1.5105236992330759</v>
      </c>
      <c r="H81">
        <v>-11.79692473438287</v>
      </c>
      <c r="I81">
        <v>-27.537717982668568</v>
      </c>
      <c r="J81">
        <v>2.8778568692061413</v>
      </c>
      <c r="K81">
        <v>5.5531235176054423</v>
      </c>
      <c r="L81">
        <v>2.2305174482676335</v>
      </c>
      <c r="M81">
        <v>-5.3760988696198098</v>
      </c>
      <c r="N81">
        <v>-4.7504510737106642</v>
      </c>
      <c r="O81">
        <v>-0.33596953272159169</v>
      </c>
      <c r="P81">
        <v>-2.3126381011498154</v>
      </c>
      <c r="Q81">
        <v>-1.1942973660753182</v>
      </c>
      <c r="R81">
        <v>-12.339834090199105</v>
      </c>
    </row>
    <row r="82" spans="1:18" x14ac:dyDescent="0.25">
      <c r="A82" s="1">
        <v>44075</v>
      </c>
      <c r="B82">
        <v>1.8446709589160264</v>
      </c>
      <c r="C82">
        <v>2.3053803765814109</v>
      </c>
      <c r="D82">
        <v>7.6768044830335782</v>
      </c>
      <c r="E82">
        <v>13.634849174700506</v>
      </c>
      <c r="F82">
        <v>-5.7220295508459458</v>
      </c>
      <c r="G82">
        <v>4.1053408532334572</v>
      </c>
      <c r="H82">
        <v>-9.9986272036278336</v>
      </c>
      <c r="I82">
        <v>-22.655534914239723</v>
      </c>
      <c r="J82">
        <v>6.2901119744255993</v>
      </c>
      <c r="K82">
        <v>2.6883136565293029</v>
      </c>
      <c r="L82">
        <v>2.804128664594586</v>
      </c>
      <c r="M82">
        <v>-3.6907993712035534</v>
      </c>
      <c r="N82">
        <v>-8.7062330890245079</v>
      </c>
      <c r="O82">
        <v>-0.29178110501150911</v>
      </c>
      <c r="P82">
        <v>-0.33279450885945039</v>
      </c>
      <c r="Q82">
        <v>4.2002747777001019</v>
      </c>
      <c r="R82">
        <v>-9.9859509561998436</v>
      </c>
    </row>
    <row r="83" spans="1:18" x14ac:dyDescent="0.25">
      <c r="A83" s="1">
        <v>44105</v>
      </c>
      <c r="B83">
        <v>1.0293780863658952</v>
      </c>
      <c r="C83">
        <v>6.7812363301829777</v>
      </c>
      <c r="D83">
        <v>5.5204746839348218</v>
      </c>
      <c r="E83">
        <v>3.9451721586240183</v>
      </c>
      <c r="F83">
        <v>-0.32292148149102218</v>
      </c>
      <c r="G83">
        <v>4.4788966214387216</v>
      </c>
      <c r="H83">
        <v>-9.4973125545337496</v>
      </c>
      <c r="I83">
        <v>-17.08319436087227</v>
      </c>
      <c r="J83">
        <v>2.415517267415936</v>
      </c>
      <c r="K83">
        <v>4.7551421413613895</v>
      </c>
      <c r="L83">
        <v>2.9713565618019828</v>
      </c>
      <c r="M83">
        <v>-1.6345248847977274</v>
      </c>
      <c r="N83">
        <v>6.1702149095114436</v>
      </c>
      <c r="O83">
        <v>6.2475883379249808E-2</v>
      </c>
      <c r="P83">
        <v>13.806590383591939</v>
      </c>
      <c r="Q83">
        <v>7.9690818155740146</v>
      </c>
      <c r="R83">
        <v>-4.4239184800937608</v>
      </c>
    </row>
    <row r="84" spans="1:18" x14ac:dyDescent="0.25">
      <c r="A84" s="1">
        <v>44136</v>
      </c>
      <c r="B84">
        <v>0.74843017818717783</v>
      </c>
      <c r="C84">
        <v>-6.1472375478298602</v>
      </c>
      <c r="D84">
        <v>0.87465599899843482</v>
      </c>
      <c r="E84">
        <v>-1.9431846053382174</v>
      </c>
      <c r="F84">
        <v>-1.9724996726524324</v>
      </c>
      <c r="G84">
        <v>4.8884601130761922</v>
      </c>
      <c r="H84">
        <v>-7.7722463759788667</v>
      </c>
      <c r="I84">
        <v>-18.831388327266865</v>
      </c>
      <c r="J84">
        <v>-2.2268258175931237</v>
      </c>
      <c r="K84">
        <v>2.0802368392774468</v>
      </c>
      <c r="L84">
        <v>3.0132050470362373</v>
      </c>
      <c r="M84">
        <v>-1.3958156976543279</v>
      </c>
      <c r="N84">
        <v>-2.3199075103688642</v>
      </c>
      <c r="O84">
        <v>0.30655282880169921</v>
      </c>
      <c r="P84">
        <v>25.211007033783474</v>
      </c>
      <c r="Q84">
        <v>8.7008994820564141</v>
      </c>
      <c r="R84">
        <v>-4.6823503253162073</v>
      </c>
    </row>
    <row r="85" spans="1:18" x14ac:dyDescent="0.25">
      <c r="A85" s="1">
        <v>44166</v>
      </c>
      <c r="B85">
        <v>1.8843978057272039</v>
      </c>
      <c r="C85">
        <v>15.934240671170414</v>
      </c>
      <c r="D85">
        <v>6.8275929107042117</v>
      </c>
      <c r="E85">
        <v>9.8532782236225245</v>
      </c>
      <c r="F85">
        <v>-3.6618750280511705</v>
      </c>
      <c r="G85">
        <v>6.1029767658726399</v>
      </c>
      <c r="H85">
        <v>-3.4857817500644046</v>
      </c>
      <c r="I85">
        <v>-12.464616837643533</v>
      </c>
      <c r="J85">
        <v>9.4572568457540314</v>
      </c>
      <c r="K85">
        <v>6.256796729122712</v>
      </c>
      <c r="L85">
        <v>3.4771100884908321</v>
      </c>
      <c r="M85">
        <v>2.6747394227951418</v>
      </c>
      <c r="N85">
        <v>12.174661313546991</v>
      </c>
      <c r="O85">
        <v>0.38116354175348022</v>
      </c>
      <c r="P85">
        <v>9.5853607276884958</v>
      </c>
      <c r="Q85">
        <v>13.753588460970718</v>
      </c>
      <c r="R85">
        <v>-1.8907041539643075</v>
      </c>
    </row>
    <row r="86" spans="1:18" x14ac:dyDescent="0.25">
      <c r="A86" s="1">
        <v>44197</v>
      </c>
      <c r="B86">
        <v>3.0468458298822867</v>
      </c>
      <c r="C86">
        <v>-9.9367203671254458</v>
      </c>
      <c r="D86">
        <v>1.7541395024639286</v>
      </c>
      <c r="E86">
        <v>0.4621966068665273</v>
      </c>
      <c r="F86">
        <v>4.4100616573748113</v>
      </c>
      <c r="G86">
        <v>5.1221540440185294</v>
      </c>
      <c r="H86">
        <v>-9.2856656411520788</v>
      </c>
      <c r="I86">
        <v>-8.1920038025415352</v>
      </c>
      <c r="J86">
        <v>1.0212568068843666</v>
      </c>
      <c r="K86">
        <v>2.2128068105595275</v>
      </c>
      <c r="L86">
        <v>3.6628420672279276</v>
      </c>
      <c r="M86">
        <v>1.7013458816915943</v>
      </c>
      <c r="N86">
        <v>-1.8954363225248017E-2</v>
      </c>
      <c r="O86">
        <v>-0.13348461857599148</v>
      </c>
      <c r="P86">
        <v>-9.7530652417965058</v>
      </c>
      <c r="Q86">
        <v>10.251207412117708</v>
      </c>
      <c r="R86">
        <v>-8.2390250906126425</v>
      </c>
    </row>
    <row r="87" spans="1:18" x14ac:dyDescent="0.25">
      <c r="A87" s="1">
        <v>44228</v>
      </c>
      <c r="B87">
        <v>2.0788449314914459</v>
      </c>
      <c r="C87">
        <v>6.1037741897461189</v>
      </c>
      <c r="D87">
        <v>4.3192789302914321</v>
      </c>
      <c r="E87">
        <v>9.0698334699908401E-2</v>
      </c>
      <c r="F87">
        <v>15.728231286776563</v>
      </c>
      <c r="G87">
        <v>4.7917558923574006</v>
      </c>
      <c r="H87">
        <v>-5.8688211795159333</v>
      </c>
      <c r="I87">
        <v>-15.43322401808696</v>
      </c>
      <c r="J87">
        <v>7.7232496216086446</v>
      </c>
      <c r="K87">
        <v>0.82407625751810087</v>
      </c>
      <c r="L87">
        <v>4.0759875879257947</v>
      </c>
      <c r="M87">
        <v>4.1464204697469143</v>
      </c>
      <c r="N87">
        <v>2.0792502858240596</v>
      </c>
      <c r="O87">
        <v>-6.0357210688394503E-2</v>
      </c>
      <c r="P87">
        <v>-10.341103768999233</v>
      </c>
      <c r="Q87">
        <v>9.9248818686266134</v>
      </c>
      <c r="R87">
        <v>-6.3656194475070151</v>
      </c>
    </row>
    <row r="88" spans="1:18" x14ac:dyDescent="0.25">
      <c r="A88" s="1">
        <v>44256</v>
      </c>
      <c r="B88">
        <v>3.8734034599440008</v>
      </c>
      <c r="C88">
        <v>21.617195456513599</v>
      </c>
      <c r="D88">
        <v>13.562865485062176</v>
      </c>
      <c r="E88">
        <v>5.5999195566374169</v>
      </c>
      <c r="F88">
        <v>18.947804137076659</v>
      </c>
      <c r="G88">
        <v>8.7037058098813418</v>
      </c>
      <c r="H88">
        <v>8.5673261375017091</v>
      </c>
      <c r="I88">
        <v>26.492641967571529</v>
      </c>
      <c r="J88">
        <v>6.2656880165232565</v>
      </c>
      <c r="K88">
        <v>5.1892283705683866</v>
      </c>
      <c r="L88">
        <v>4.9037028820230262</v>
      </c>
      <c r="M88">
        <v>8.3706456568111207</v>
      </c>
      <c r="N88">
        <v>18.139865048286438</v>
      </c>
      <c r="O88">
        <v>0.61143097575092042</v>
      </c>
      <c r="P88">
        <v>15.661817950685304</v>
      </c>
      <c r="Q88">
        <v>18.486532394549783</v>
      </c>
      <c r="R88">
        <v>10.365765706021563</v>
      </c>
    </row>
    <row r="89" spans="1:18" x14ac:dyDescent="0.25">
      <c r="A89" s="1">
        <v>44287</v>
      </c>
      <c r="B89">
        <v>7.0843342254440529</v>
      </c>
      <c r="C89">
        <v>29.653190424111131</v>
      </c>
      <c r="D89">
        <v>19.629532405300182</v>
      </c>
      <c r="E89">
        <v>5.8448123486475367</v>
      </c>
      <c r="F89">
        <v>14.384422674037566</v>
      </c>
      <c r="G89">
        <v>16.705669540916745</v>
      </c>
      <c r="H89">
        <v>28.098717101622356</v>
      </c>
      <c r="I89">
        <v>75.313563832237435</v>
      </c>
      <c r="J89">
        <v>9.8005311088137432</v>
      </c>
      <c r="K89">
        <v>14.695242074429046</v>
      </c>
      <c r="L89">
        <v>5.125289874820055</v>
      </c>
      <c r="M89">
        <v>9.8206484333451414</v>
      </c>
      <c r="N89">
        <v>9.7346451487087222</v>
      </c>
      <c r="O89">
        <v>1.9613090991865079</v>
      </c>
      <c r="P89">
        <v>21.489906400878539</v>
      </c>
      <c r="Q89">
        <v>36.447718968853053</v>
      </c>
      <c r="R89">
        <v>19.187834888749492</v>
      </c>
    </row>
    <row r="90" spans="1:18" x14ac:dyDescent="0.25">
      <c r="A90" s="1">
        <v>44317</v>
      </c>
      <c r="B90">
        <v>4.2793225172530214</v>
      </c>
      <c r="C90">
        <v>15.762248188378919</v>
      </c>
      <c r="D90">
        <v>18.631817778541389</v>
      </c>
      <c r="E90">
        <v>24.935985889152647</v>
      </c>
      <c r="F90">
        <v>11.461393330643645</v>
      </c>
      <c r="G90">
        <v>19.652168313497697</v>
      </c>
      <c r="H90">
        <v>29.699510071550634</v>
      </c>
      <c r="I90">
        <v>62.414167624397606</v>
      </c>
      <c r="J90">
        <v>8.8539314499134463</v>
      </c>
      <c r="K90">
        <v>16.233145800774125</v>
      </c>
      <c r="L90">
        <v>5.5755012082927067</v>
      </c>
      <c r="M90">
        <v>12.656699814825885</v>
      </c>
      <c r="N90">
        <v>28.756019301926784</v>
      </c>
      <c r="O90">
        <v>2.1093986635080739</v>
      </c>
      <c r="P90">
        <v>16.319822123217591</v>
      </c>
      <c r="Q90">
        <v>37.961167571724587</v>
      </c>
      <c r="R90">
        <v>21.601148203850244</v>
      </c>
    </row>
    <row r="91" spans="1:18" x14ac:dyDescent="0.25">
      <c r="A91" s="1">
        <v>44348</v>
      </c>
      <c r="B91">
        <v>6.6467640731330562</v>
      </c>
      <c r="C91">
        <v>25.972797739135473</v>
      </c>
      <c r="D91">
        <v>15.37440600956883</v>
      </c>
      <c r="E91">
        <v>15.098349105874959</v>
      </c>
      <c r="F91">
        <v>15.172961266155099</v>
      </c>
      <c r="G91">
        <v>15.977411137813121</v>
      </c>
      <c r="H91">
        <v>34.57516840603688</v>
      </c>
      <c r="I91">
        <v>53.812553386914232</v>
      </c>
      <c r="J91">
        <v>8.3449926895600584</v>
      </c>
      <c r="K91">
        <v>12.037945269872068</v>
      </c>
      <c r="L91">
        <v>5.808193392817131</v>
      </c>
      <c r="M91">
        <v>13.336282675757289</v>
      </c>
      <c r="N91">
        <v>23.351331174519459</v>
      </c>
      <c r="O91">
        <v>2.2594419515640425</v>
      </c>
      <c r="P91">
        <v>9.5124038706775309</v>
      </c>
      <c r="Q91">
        <v>30.802215420646149</v>
      </c>
      <c r="R91">
        <v>13.640433993557394</v>
      </c>
    </row>
    <row r="92" spans="1:18" x14ac:dyDescent="0.25">
      <c r="A92" s="1">
        <v>44378</v>
      </c>
      <c r="B92">
        <v>3.3007650103627668</v>
      </c>
      <c r="C92">
        <v>14.678493449357873</v>
      </c>
      <c r="D92">
        <v>8.9754971345082737</v>
      </c>
      <c r="E92">
        <v>25.593744994265521</v>
      </c>
      <c r="F92">
        <v>11.021701434892378</v>
      </c>
      <c r="G92">
        <v>11.761957208265386</v>
      </c>
      <c r="H92">
        <v>18.042957564040194</v>
      </c>
      <c r="I92">
        <v>45.155005854787305</v>
      </c>
      <c r="J92">
        <v>5.5923884822993983</v>
      </c>
      <c r="K92">
        <v>9.3238902224953364</v>
      </c>
      <c r="L92">
        <v>5.7295668531141217</v>
      </c>
      <c r="M92">
        <v>13.19378680822345</v>
      </c>
      <c r="N92">
        <v>18.808886971969116</v>
      </c>
      <c r="O92">
        <v>2.480032224746779</v>
      </c>
      <c r="P92">
        <v>4.6620207690243092</v>
      </c>
      <c r="Q92">
        <v>26.428307058892358</v>
      </c>
      <c r="R92">
        <v>12.90746507749796</v>
      </c>
    </row>
    <row r="93" spans="1:18" x14ac:dyDescent="0.25">
      <c r="A93" s="1">
        <v>44409</v>
      </c>
      <c r="B93">
        <v>4.2236219618742297</v>
      </c>
      <c r="C93">
        <v>4.8328962851684736</v>
      </c>
      <c r="D93">
        <v>4.2724332935618605</v>
      </c>
      <c r="E93">
        <v>13.562076911631294</v>
      </c>
      <c r="F93">
        <v>6.7780250969227751</v>
      </c>
      <c r="G93">
        <v>7.8836751982609456</v>
      </c>
      <c r="H93">
        <v>12.894135802737424</v>
      </c>
      <c r="I93">
        <v>20.501348304159464</v>
      </c>
      <c r="J93">
        <v>5.8430364448664562</v>
      </c>
      <c r="K93">
        <v>9.2421859908768482</v>
      </c>
      <c r="L93">
        <v>5.3055004663967082</v>
      </c>
      <c r="M93">
        <v>12.247937012504394</v>
      </c>
      <c r="N93">
        <v>15.655915733895355</v>
      </c>
      <c r="O93">
        <v>3.4509676198613164</v>
      </c>
      <c r="P93">
        <v>2.0267983083250414</v>
      </c>
      <c r="Q93">
        <v>26.314226610166784</v>
      </c>
      <c r="R93">
        <v>6.6822768768577845</v>
      </c>
    </row>
    <row r="94" spans="1:18" x14ac:dyDescent="0.25">
      <c r="A94" s="1">
        <v>44440</v>
      </c>
      <c r="B94">
        <v>4.2469310608282029</v>
      </c>
      <c r="C94">
        <v>0.11329009118765043</v>
      </c>
      <c r="D94">
        <v>2.4252710890271771</v>
      </c>
      <c r="E94">
        <v>4.5223133410598138</v>
      </c>
      <c r="F94">
        <v>7.114632190561025</v>
      </c>
      <c r="G94">
        <v>4.9352803848452567</v>
      </c>
      <c r="H94">
        <v>10.034028580518722</v>
      </c>
      <c r="I94">
        <v>16.703233709531418</v>
      </c>
      <c r="J94">
        <v>4.984507127328115</v>
      </c>
      <c r="K94">
        <v>6.751591786443683</v>
      </c>
      <c r="L94">
        <v>4.9632268605880796</v>
      </c>
      <c r="M94">
        <v>11.110489239588816</v>
      </c>
      <c r="N94">
        <v>11.902551705514355</v>
      </c>
      <c r="O94">
        <v>3.3822308651470223</v>
      </c>
      <c r="P94">
        <v>0.90735293666209316</v>
      </c>
      <c r="Q94">
        <v>17.765502006732376</v>
      </c>
      <c r="R94">
        <v>8.7521458150843188</v>
      </c>
    </row>
    <row r="95" spans="1:18" x14ac:dyDescent="0.25">
      <c r="A95" s="1">
        <v>44470</v>
      </c>
      <c r="B95">
        <v>2.1101290715797489</v>
      </c>
      <c r="C95">
        <v>-3.0259237783987913</v>
      </c>
      <c r="D95">
        <v>2.1467418207057563</v>
      </c>
      <c r="E95">
        <v>-5.7489211793112105</v>
      </c>
      <c r="F95">
        <v>8.864010547756223</v>
      </c>
      <c r="G95">
        <v>3.7974382835375735</v>
      </c>
      <c r="H95">
        <v>7.063332100242107</v>
      </c>
      <c r="I95">
        <v>12.801165625073892</v>
      </c>
      <c r="J95">
        <v>7.3234358235408905</v>
      </c>
      <c r="K95">
        <v>5.8097988099187887</v>
      </c>
      <c r="L95">
        <v>5.0875569682009854</v>
      </c>
      <c r="M95">
        <v>8.9930737933447773</v>
      </c>
      <c r="N95">
        <v>2.9886210144724998</v>
      </c>
      <c r="O95">
        <v>2.9814804274277691</v>
      </c>
      <c r="P95">
        <v>6.6789843362343504E-2</v>
      </c>
      <c r="Q95">
        <v>7.8730062140896564</v>
      </c>
      <c r="R95">
        <v>7.4583847942105876</v>
      </c>
    </row>
    <row r="96" spans="1:18" x14ac:dyDescent="0.25">
      <c r="A96" s="1">
        <v>44501</v>
      </c>
      <c r="B96">
        <v>6.1348815145112638</v>
      </c>
      <c r="C96">
        <v>9.7855429400080425</v>
      </c>
      <c r="D96">
        <v>5.972597865216315</v>
      </c>
      <c r="E96">
        <v>-2.9728759397440996</v>
      </c>
      <c r="F96">
        <v>12.858223962021029</v>
      </c>
      <c r="G96">
        <v>3.907789961738132</v>
      </c>
      <c r="H96">
        <v>10.586991695399362</v>
      </c>
      <c r="I96">
        <v>12.28910064625714</v>
      </c>
      <c r="J96">
        <v>3.279415002127493</v>
      </c>
      <c r="K96">
        <v>6.180257387372194</v>
      </c>
      <c r="L96">
        <v>5.2640304312297417</v>
      </c>
      <c r="M96">
        <v>9.0513832017520883</v>
      </c>
      <c r="N96">
        <v>13.64081358959443</v>
      </c>
      <c r="O96">
        <v>3.0814438808070435</v>
      </c>
      <c r="P96">
        <v>1.2914332796702297</v>
      </c>
      <c r="Q96">
        <v>6.4089335244140102</v>
      </c>
      <c r="R96">
        <v>6.7415058306853979</v>
      </c>
    </row>
    <row r="97" spans="1:18" x14ac:dyDescent="0.25">
      <c r="A97" s="1">
        <v>44531</v>
      </c>
      <c r="B97">
        <v>4.3115862854333074</v>
      </c>
      <c r="C97">
        <v>-1.0728631504187263</v>
      </c>
      <c r="D97">
        <v>4.2662229974134789</v>
      </c>
      <c r="E97">
        <v>-5.2940185356765994</v>
      </c>
      <c r="F97">
        <v>4.4946443518150119</v>
      </c>
      <c r="G97">
        <v>3.7697593261222835</v>
      </c>
      <c r="H97">
        <v>10.692251928146405</v>
      </c>
      <c r="I97">
        <v>13.027449679144354</v>
      </c>
      <c r="J97">
        <v>-4.9864689945297727</v>
      </c>
      <c r="K97">
        <v>5.9837560312956839</v>
      </c>
      <c r="L97">
        <v>5.1657925930154818</v>
      </c>
      <c r="M97">
        <v>6.0208013903636015</v>
      </c>
      <c r="N97">
        <v>1.5977984464060455</v>
      </c>
      <c r="O97">
        <v>2.8426639873341912</v>
      </c>
      <c r="P97">
        <v>0.76361372952533202</v>
      </c>
      <c r="Q97">
        <v>5.0302445130601114</v>
      </c>
      <c r="R97">
        <v>5.9376899111756956</v>
      </c>
    </row>
    <row r="98" spans="1:18" x14ac:dyDescent="0.25">
      <c r="A98" s="1">
        <v>44562</v>
      </c>
      <c r="B98">
        <v>3.117252081670685</v>
      </c>
      <c r="C98">
        <v>10.551010379394057</v>
      </c>
      <c r="D98">
        <v>4.8062429045393316</v>
      </c>
      <c r="E98">
        <v>3.4196121963462076</v>
      </c>
      <c r="F98">
        <v>6.941743693250487</v>
      </c>
      <c r="G98">
        <v>2.8884671015602521</v>
      </c>
      <c r="H98">
        <v>13.970540098340351</v>
      </c>
      <c r="I98">
        <v>14.406901370370022</v>
      </c>
      <c r="J98">
        <v>1.0700852370871132</v>
      </c>
      <c r="K98">
        <v>5.4472191784427508</v>
      </c>
      <c r="L98">
        <v>5.2333986156685768</v>
      </c>
      <c r="M98">
        <v>5.3689718217654985</v>
      </c>
      <c r="N98">
        <v>12.69405067239046</v>
      </c>
      <c r="O98">
        <v>3.2768021833399388</v>
      </c>
      <c r="P98">
        <v>2.9427803257385392</v>
      </c>
      <c r="Q98">
        <v>6.2176237425832568</v>
      </c>
      <c r="R98">
        <v>4.2481737565034621</v>
      </c>
    </row>
    <row r="99" spans="1:18" x14ac:dyDescent="0.25">
      <c r="A99" s="1">
        <v>44593</v>
      </c>
      <c r="B99">
        <v>5.2512297072346428</v>
      </c>
      <c r="C99">
        <v>4.8033121561757781</v>
      </c>
      <c r="D99">
        <v>4.8785655265811698</v>
      </c>
      <c r="E99">
        <v>7.5812113053427339</v>
      </c>
      <c r="F99">
        <v>1.1353096430163987</v>
      </c>
      <c r="G99">
        <v>3.1624982772455041</v>
      </c>
      <c r="H99">
        <v>11.851072854189894</v>
      </c>
      <c r="I99">
        <v>18.322994354363516</v>
      </c>
      <c r="J99">
        <v>-2.9368684838036074</v>
      </c>
      <c r="K99">
        <v>8.8793251606418551</v>
      </c>
      <c r="L99">
        <v>5.1091795434251566</v>
      </c>
      <c r="M99">
        <v>3.8670825264310196</v>
      </c>
      <c r="N99">
        <v>17.241070895904429</v>
      </c>
      <c r="O99">
        <v>3.1140952342669124</v>
      </c>
      <c r="P99">
        <v>2.684670916187045</v>
      </c>
      <c r="Q99">
        <v>8.4691475648447323</v>
      </c>
      <c r="R99">
        <v>2.2589513500402632</v>
      </c>
    </row>
    <row r="100" spans="1:18" x14ac:dyDescent="0.25">
      <c r="A100" s="1">
        <v>44621</v>
      </c>
      <c r="B100">
        <v>3.7948723313585617</v>
      </c>
      <c r="C100">
        <v>-5.1429057283915824</v>
      </c>
      <c r="D100">
        <v>5.4922619223925579</v>
      </c>
      <c r="E100">
        <v>8.4222255833757345</v>
      </c>
      <c r="F100">
        <v>4.6220148833387356</v>
      </c>
      <c r="G100">
        <v>4.2000647676300247</v>
      </c>
      <c r="H100">
        <v>13.520899889408525</v>
      </c>
      <c r="I100">
        <v>17.073929483218024</v>
      </c>
      <c r="J100">
        <v>-1.4430078690217982</v>
      </c>
      <c r="K100">
        <v>10.944263165195281</v>
      </c>
      <c r="L100">
        <v>4.9223358507197901</v>
      </c>
      <c r="M100">
        <v>4.0684518242337617</v>
      </c>
      <c r="N100">
        <v>1.9628736380739298</v>
      </c>
      <c r="O100">
        <v>2.6580902517614931</v>
      </c>
      <c r="P100">
        <v>4.3183517979614692</v>
      </c>
      <c r="Q100">
        <v>6.7236547967297184</v>
      </c>
      <c r="R100">
        <v>4.8047371318987473</v>
      </c>
    </row>
    <row r="101" spans="1:18" x14ac:dyDescent="0.25">
      <c r="A101" s="1">
        <v>44652</v>
      </c>
      <c r="B101">
        <v>4.7166816926225152</v>
      </c>
      <c r="C101">
        <v>-19.116101491663017</v>
      </c>
      <c r="D101">
        <v>3.3618215754684968</v>
      </c>
      <c r="E101">
        <v>12.747398993092759</v>
      </c>
      <c r="F101">
        <v>0.64369451960475033</v>
      </c>
      <c r="G101">
        <v>4.3595886143901907</v>
      </c>
      <c r="H101">
        <v>6.9130431497098925</v>
      </c>
      <c r="I101">
        <v>23.681083153327975</v>
      </c>
      <c r="J101">
        <v>1.2236495929017366</v>
      </c>
      <c r="K101">
        <v>15.105651747657149</v>
      </c>
      <c r="L101">
        <v>5.2299877393003271</v>
      </c>
      <c r="M101">
        <v>4.693153065695526</v>
      </c>
      <c r="N101">
        <v>10.278542666239403</v>
      </c>
      <c r="O101">
        <v>3.5211792322832736</v>
      </c>
      <c r="P101">
        <v>3.595429219103778</v>
      </c>
      <c r="Q101">
        <v>1.8818484454037048</v>
      </c>
      <c r="R101">
        <v>7.7174589501792781</v>
      </c>
    </row>
    <row r="102" spans="1:18" x14ac:dyDescent="0.25">
      <c r="A102" s="1">
        <v>44682</v>
      </c>
      <c r="B102">
        <v>5.2737438549092843</v>
      </c>
      <c r="C102">
        <v>-11.113917436924567</v>
      </c>
      <c r="D102">
        <v>5.349991088237303</v>
      </c>
      <c r="E102">
        <v>-4.6457813366560572</v>
      </c>
      <c r="F102">
        <v>3.1301094080352243</v>
      </c>
      <c r="G102">
        <v>4.170896143599137</v>
      </c>
      <c r="H102">
        <v>9.2053607259348951</v>
      </c>
      <c r="I102">
        <v>13.319722254793604</v>
      </c>
      <c r="J102">
        <v>4.8507565418220793</v>
      </c>
      <c r="K102">
        <v>11.395154062009311</v>
      </c>
      <c r="L102">
        <v>5.4761985172928433</v>
      </c>
      <c r="M102">
        <v>4.8058884921595109</v>
      </c>
      <c r="N102">
        <v>8.7922104313827418</v>
      </c>
      <c r="O102">
        <v>4.092324575528437</v>
      </c>
      <c r="P102">
        <v>3.3963553703981262</v>
      </c>
      <c r="Q102">
        <v>0.87420492979907749</v>
      </c>
      <c r="R102">
        <v>6.2394381182884615</v>
      </c>
    </row>
    <row r="103" spans="1:18" x14ac:dyDescent="0.25">
      <c r="A103" s="1">
        <v>44713</v>
      </c>
      <c r="B103">
        <v>3.7073992126270099</v>
      </c>
      <c r="C103">
        <v>-5.4270635361365294</v>
      </c>
      <c r="D103">
        <v>5.3161115157056145</v>
      </c>
      <c r="E103">
        <v>6.8953384928995121</v>
      </c>
      <c r="F103">
        <v>3.0455461764929765</v>
      </c>
      <c r="G103">
        <v>3.9760019522081933</v>
      </c>
      <c r="H103">
        <v>4.5658996937781922</v>
      </c>
      <c r="I103">
        <v>11.384476815310492</v>
      </c>
      <c r="J103">
        <v>2.052715514756855</v>
      </c>
      <c r="K103">
        <v>11.077824579009416</v>
      </c>
      <c r="L103">
        <v>4.7816854830071946</v>
      </c>
      <c r="M103">
        <v>4.0145972755694146</v>
      </c>
      <c r="N103">
        <v>5.1927910214227211</v>
      </c>
      <c r="O103">
        <v>4.057649379452414</v>
      </c>
      <c r="P103">
        <v>3.542357331590182</v>
      </c>
      <c r="Q103">
        <v>3.1844534264652111</v>
      </c>
      <c r="R103">
        <v>6.1691574875686541</v>
      </c>
    </row>
    <row r="104" spans="1:18" x14ac:dyDescent="0.25">
      <c r="A104" s="1">
        <v>44743</v>
      </c>
      <c r="B104">
        <v>2.375287504492178</v>
      </c>
      <c r="C104">
        <v>-8.531571820002938</v>
      </c>
      <c r="D104">
        <v>3.6148017803614039</v>
      </c>
      <c r="E104">
        <v>1.9452119372174792</v>
      </c>
      <c r="F104">
        <v>3.9461672296678358</v>
      </c>
      <c r="G104">
        <v>3.5243040209892627</v>
      </c>
      <c r="H104">
        <v>2.3563445552674267</v>
      </c>
      <c r="I104">
        <v>14.545895846069911</v>
      </c>
      <c r="J104">
        <v>2.123628941166217</v>
      </c>
      <c r="K104">
        <v>10.36726109088282</v>
      </c>
      <c r="L104">
        <v>4.8014670349948716</v>
      </c>
      <c r="M104">
        <v>1.4018652797710018</v>
      </c>
      <c r="N104">
        <v>0.71460154548175581</v>
      </c>
      <c r="O104">
        <v>3.9402775542896222</v>
      </c>
      <c r="P104">
        <v>3.7035923435486069</v>
      </c>
      <c r="Q104">
        <v>-5.7131886190387178</v>
      </c>
      <c r="R104">
        <v>4.8574536194937252</v>
      </c>
    </row>
    <row r="105" spans="1:18" x14ac:dyDescent="0.25">
      <c r="A105" s="1">
        <v>44774</v>
      </c>
      <c r="B105">
        <v>2.6138314346516154</v>
      </c>
      <c r="C105">
        <v>-5.4832199849934398</v>
      </c>
      <c r="D105">
        <v>3.5613127549786441</v>
      </c>
      <c r="E105">
        <v>5.0942799913629386</v>
      </c>
      <c r="F105">
        <v>10.581364818398356</v>
      </c>
      <c r="G105">
        <v>3.7698651789214352</v>
      </c>
      <c r="H105">
        <v>3.7314282173586832</v>
      </c>
      <c r="I105">
        <v>18.143288544644889</v>
      </c>
      <c r="J105">
        <v>0.9780229753054499</v>
      </c>
      <c r="K105">
        <v>6.991919316771174</v>
      </c>
      <c r="L105">
        <v>5.1586166194700382</v>
      </c>
      <c r="M105">
        <v>2.3249242871905551</v>
      </c>
      <c r="N105">
        <v>21.468501356787527</v>
      </c>
      <c r="O105">
        <v>3.3188966865460117</v>
      </c>
      <c r="P105">
        <v>3.9277399822211549</v>
      </c>
      <c r="Q105">
        <v>-4.3833270882595485</v>
      </c>
      <c r="R105">
        <v>4.5244941040580642</v>
      </c>
    </row>
    <row r="106" spans="1:18" x14ac:dyDescent="0.25">
      <c r="A106" s="1">
        <v>44805</v>
      </c>
      <c r="B106">
        <v>1.2664338003787634</v>
      </c>
      <c r="C106">
        <v>-8.1880529003727389</v>
      </c>
      <c r="D106">
        <v>2.1997443524428775</v>
      </c>
      <c r="E106">
        <v>5.6475345593569841</v>
      </c>
      <c r="F106">
        <v>11.756380424114397</v>
      </c>
      <c r="G106">
        <v>3.0987741645629683</v>
      </c>
      <c r="H106">
        <v>1.6673441895537877</v>
      </c>
      <c r="I106">
        <v>18.15205606986882</v>
      </c>
      <c r="J106">
        <v>-1.3850942002079876</v>
      </c>
      <c r="K106">
        <v>11.26205398050395</v>
      </c>
      <c r="L106">
        <v>4.4095396491786119</v>
      </c>
      <c r="M106">
        <v>1.6808061255281075</v>
      </c>
      <c r="N106">
        <v>10.583057530058483</v>
      </c>
      <c r="O106">
        <v>3.2589156253228992</v>
      </c>
      <c r="P106">
        <v>3.7899661977332215</v>
      </c>
      <c r="Q106">
        <v>-3.1536716490827246</v>
      </c>
      <c r="R106">
        <v>3.8754083313031771</v>
      </c>
    </row>
    <row r="107" spans="1:18" x14ac:dyDescent="0.25">
      <c r="A107" s="1">
        <v>44835</v>
      </c>
      <c r="B107">
        <v>0.86296696601668543</v>
      </c>
      <c r="C107">
        <v>-5.7477096133027317E-2</v>
      </c>
      <c r="D107">
        <v>1.27348123721886</v>
      </c>
      <c r="E107">
        <v>10.238039882025447</v>
      </c>
      <c r="F107">
        <v>13.036285482908184</v>
      </c>
      <c r="G107">
        <v>2.1469603380597277</v>
      </c>
      <c r="H107">
        <v>2.9666537588460216</v>
      </c>
      <c r="I107">
        <v>15.80009506544458</v>
      </c>
      <c r="J107">
        <v>-4.3583787641013174</v>
      </c>
      <c r="K107">
        <v>9.8141757940917813</v>
      </c>
      <c r="L107">
        <v>4.0941985456425272</v>
      </c>
      <c r="M107">
        <v>2.7274134362482698</v>
      </c>
      <c r="N107">
        <v>11.167133857588027</v>
      </c>
      <c r="O107">
        <v>2.528028480006256</v>
      </c>
      <c r="P107">
        <v>3.6415681373873809</v>
      </c>
      <c r="Q107">
        <v>-2.1137872184685875</v>
      </c>
      <c r="R107">
        <v>2.5417788229355125</v>
      </c>
    </row>
    <row r="108" spans="1:18" x14ac:dyDescent="0.25">
      <c r="A108" s="1">
        <v>44866</v>
      </c>
      <c r="B108">
        <v>0.27734620867936144</v>
      </c>
      <c r="C108">
        <v>-1.5055284337777834</v>
      </c>
      <c r="D108">
        <v>3.0339329587070836</v>
      </c>
      <c r="E108">
        <v>9.8941106214492009</v>
      </c>
      <c r="F108">
        <v>14.406902287429531</v>
      </c>
      <c r="G108">
        <v>1.5543560377848848</v>
      </c>
      <c r="H108">
        <v>1.4552483717964435</v>
      </c>
      <c r="I108">
        <v>11.997226964195534</v>
      </c>
      <c r="J108">
        <v>-2.6545387131323963</v>
      </c>
      <c r="K108">
        <v>6.6827568391974381</v>
      </c>
      <c r="L108">
        <v>3.8171632334827592</v>
      </c>
      <c r="M108">
        <v>2.5981083055043115</v>
      </c>
      <c r="N108">
        <v>4.8765593403526424</v>
      </c>
      <c r="O108">
        <v>2.3990166046086614</v>
      </c>
      <c r="P108">
        <v>3.4259894462783222</v>
      </c>
      <c r="Q108">
        <v>2.2073520056543003</v>
      </c>
      <c r="R108">
        <v>4.6330172667373688</v>
      </c>
    </row>
    <row r="109" spans="1:18" x14ac:dyDescent="0.25">
      <c r="A109" s="1">
        <v>44896</v>
      </c>
      <c r="B109">
        <v>9.6211428103742946E-3</v>
      </c>
      <c r="C109">
        <v>3.1470127776426438</v>
      </c>
      <c r="D109">
        <v>2.2155753548857717</v>
      </c>
      <c r="E109">
        <v>10.608679234037794</v>
      </c>
      <c r="F109">
        <v>15.806551616986781</v>
      </c>
      <c r="G109">
        <v>1.7073984414363679</v>
      </c>
      <c r="H109">
        <v>0.78151205830094739</v>
      </c>
      <c r="I109">
        <v>10.138303846638365</v>
      </c>
      <c r="J109">
        <v>1.4920042396678213</v>
      </c>
      <c r="K109">
        <v>7.2009518701704422</v>
      </c>
      <c r="L109">
        <v>3.931323597002617</v>
      </c>
      <c r="M109">
        <v>2.475648496131484</v>
      </c>
      <c r="N109">
        <v>3.3115825602504145</v>
      </c>
      <c r="O109">
        <v>2.303852067318843</v>
      </c>
      <c r="P109">
        <v>3.8405975921499618</v>
      </c>
      <c r="Q109">
        <v>-1.13641421299576</v>
      </c>
      <c r="R109">
        <v>3.9420960896383406</v>
      </c>
    </row>
    <row r="110" spans="1:18" x14ac:dyDescent="0.25">
      <c r="A110" s="1">
        <v>44927</v>
      </c>
      <c r="B110">
        <v>1.8028679693532723</v>
      </c>
      <c r="C110">
        <v>-8.1851411376790111</v>
      </c>
      <c r="D110">
        <v>2.9557387862461155</v>
      </c>
      <c r="E110">
        <v>2.0864856873821509</v>
      </c>
      <c r="F110">
        <v>4.2583488204377886</v>
      </c>
      <c r="G110">
        <v>2.5892978065140966</v>
      </c>
      <c r="H110">
        <v>1.9892078033273179</v>
      </c>
      <c r="I110">
        <v>12.040734303320377</v>
      </c>
      <c r="J110">
        <v>2.9113055245304764</v>
      </c>
      <c r="K110">
        <v>10.440868895736187</v>
      </c>
      <c r="L110">
        <v>3.8261968916006168</v>
      </c>
      <c r="M110">
        <v>3.3644956297733728</v>
      </c>
      <c r="N110">
        <v>3.0544168184715232</v>
      </c>
      <c r="O110">
        <v>2.704815884667795</v>
      </c>
      <c r="P110">
        <v>2.3480918903942012</v>
      </c>
      <c r="Q110">
        <v>-5.9063267867699949</v>
      </c>
      <c r="R110">
        <v>4.3058154142161698</v>
      </c>
    </row>
    <row r="111" spans="1:18" x14ac:dyDescent="0.25">
      <c r="A111" s="1">
        <v>44958</v>
      </c>
      <c r="B111">
        <v>4.379835226770993</v>
      </c>
      <c r="C111">
        <v>-11.429774115010616</v>
      </c>
      <c r="D111">
        <v>3.6672730603574593</v>
      </c>
      <c r="E111">
        <v>-0.11265129702159982</v>
      </c>
      <c r="F111">
        <v>14.1040025072585</v>
      </c>
      <c r="G111">
        <v>3.054756518840378</v>
      </c>
      <c r="H111">
        <v>3.9417593583321917</v>
      </c>
      <c r="I111">
        <v>9.9137081184755402</v>
      </c>
      <c r="J111">
        <v>2.8522532658635953</v>
      </c>
      <c r="K111">
        <v>13.149048010600069</v>
      </c>
      <c r="L111">
        <v>3.8540544209163272</v>
      </c>
      <c r="M111">
        <v>4.8014337415092569</v>
      </c>
      <c r="N111">
        <v>1.1727427721531853</v>
      </c>
      <c r="O111">
        <v>3.9552635828198959</v>
      </c>
      <c r="P111">
        <v>5.3364084072184141</v>
      </c>
      <c r="Q111">
        <v>-2.652672151948849</v>
      </c>
      <c r="R111">
        <v>3.7144508229606714</v>
      </c>
    </row>
    <row r="112" spans="1:18" x14ac:dyDescent="0.25">
      <c r="A112" s="1">
        <v>44986</v>
      </c>
      <c r="B112">
        <v>3.6255373907429771</v>
      </c>
      <c r="C112">
        <v>-0.22210366632458545</v>
      </c>
      <c r="D112">
        <v>5.0082988145217229</v>
      </c>
      <c r="E112">
        <v>-1.7654001388754352</v>
      </c>
      <c r="F112">
        <v>10.550127648960924</v>
      </c>
      <c r="G112">
        <v>1.7125183743162893</v>
      </c>
      <c r="H112">
        <v>1.2585604864407287</v>
      </c>
      <c r="I112">
        <v>10.18345183897884</v>
      </c>
      <c r="J112">
        <v>1.1752928800054008</v>
      </c>
      <c r="K112">
        <v>9.943209582141364</v>
      </c>
      <c r="L112">
        <v>3.9542354600395413</v>
      </c>
      <c r="M112">
        <v>3.727516173094287</v>
      </c>
      <c r="N112">
        <v>3.927107427929073</v>
      </c>
      <c r="O112">
        <v>3.9842535599432978</v>
      </c>
      <c r="P112">
        <v>5.0190045137001817</v>
      </c>
      <c r="Q112">
        <v>-1.1058501352337657</v>
      </c>
      <c r="R112">
        <v>2.8647996986610877</v>
      </c>
    </row>
    <row r="113" spans="1:18" x14ac:dyDescent="0.25">
      <c r="A113" s="1">
        <v>45017</v>
      </c>
      <c r="B113">
        <v>2.9725761946980356</v>
      </c>
      <c r="C113">
        <v>-0.29033333618595236</v>
      </c>
      <c r="D113">
        <v>2.9468087346168801</v>
      </c>
      <c r="E113">
        <v>-3.9446579949543263</v>
      </c>
      <c r="F113">
        <v>13.197514434086187</v>
      </c>
      <c r="G113">
        <v>1.5665695832374382</v>
      </c>
      <c r="H113">
        <v>0.92359315513175488</v>
      </c>
      <c r="I113">
        <v>6.4140517048314081</v>
      </c>
      <c r="J113">
        <v>-1.7378370322401366</v>
      </c>
      <c r="K113">
        <v>5.6853811721940133</v>
      </c>
      <c r="L113">
        <v>3.7352652915316327</v>
      </c>
      <c r="M113">
        <v>3.4638892872420115</v>
      </c>
      <c r="N113">
        <v>-3.3997848097824743</v>
      </c>
      <c r="O113">
        <v>3.4035873497029456</v>
      </c>
      <c r="P113">
        <v>4.3779822221143689</v>
      </c>
      <c r="Q113">
        <v>4.5578108957880374</v>
      </c>
      <c r="R113">
        <v>5.5749207527437221</v>
      </c>
    </row>
    <row r="114" spans="1:18" x14ac:dyDescent="0.25">
      <c r="A114" s="1">
        <v>45047</v>
      </c>
      <c r="B114">
        <v>2.1843548054944222</v>
      </c>
      <c r="C114">
        <v>-4.799225680234926</v>
      </c>
      <c r="D114">
        <v>2.1906464769893716</v>
      </c>
      <c r="E114">
        <v>2.6820960208892899</v>
      </c>
      <c r="F114">
        <v>6.0710910400124902</v>
      </c>
      <c r="G114">
        <v>3.4485033398469227</v>
      </c>
      <c r="H114">
        <v>0.21849149539549728</v>
      </c>
      <c r="I114">
        <v>5.4586395742970382</v>
      </c>
      <c r="J114">
        <v>-0.48867016982040923</v>
      </c>
      <c r="K114">
        <v>11.716855690948336</v>
      </c>
      <c r="L114">
        <v>4.0844221033576389</v>
      </c>
      <c r="M114">
        <v>6.0768482513432645</v>
      </c>
      <c r="N114">
        <v>-1.1761067255008868</v>
      </c>
      <c r="O114">
        <v>2.7928418765209528</v>
      </c>
      <c r="P114">
        <v>4.2965806847542751</v>
      </c>
      <c r="Q114">
        <v>2.8824571791504496</v>
      </c>
      <c r="R114">
        <v>3.9414470290094954</v>
      </c>
    </row>
    <row r="115" spans="1:18" x14ac:dyDescent="0.25">
      <c r="A115" s="1">
        <v>45078</v>
      </c>
      <c r="B115">
        <v>3.0190442119935739</v>
      </c>
      <c r="C115">
        <v>-10.738721311730487</v>
      </c>
      <c r="D115">
        <v>1.5896088775631227</v>
      </c>
      <c r="E115">
        <v>-10.056078433211184</v>
      </c>
      <c r="F115">
        <v>10.449841694183618</v>
      </c>
      <c r="G115">
        <v>5.4548767873414477</v>
      </c>
      <c r="H115">
        <v>1.2636653140859551</v>
      </c>
      <c r="I115">
        <v>10.83006656857755</v>
      </c>
      <c r="J115">
        <v>-1.5855525958180721</v>
      </c>
      <c r="K115">
        <v>18.019892671930535</v>
      </c>
      <c r="L115">
        <v>4.535897484149416</v>
      </c>
      <c r="M115">
        <v>8.1734201278550671</v>
      </c>
      <c r="N115">
        <v>4.3435430676782403</v>
      </c>
      <c r="O115">
        <v>2.8814902233958293</v>
      </c>
      <c r="P115">
        <v>4.3906911794523182</v>
      </c>
      <c r="Q115">
        <v>0.18946586965012102</v>
      </c>
      <c r="R115">
        <v>5.6861076197676681</v>
      </c>
    </row>
    <row r="116" spans="1:18" x14ac:dyDescent="0.25">
      <c r="A116" s="1">
        <v>45108</v>
      </c>
      <c r="B116">
        <v>3.3258091910240495</v>
      </c>
      <c r="C116">
        <v>-7.1916801267804118</v>
      </c>
      <c r="D116">
        <v>1.0761935671506535</v>
      </c>
      <c r="E116">
        <v>-3.508297218227284</v>
      </c>
      <c r="F116">
        <v>9.4780035333588302</v>
      </c>
      <c r="G116">
        <v>5.6440677151626772</v>
      </c>
      <c r="H116">
        <v>2.5075626373815396</v>
      </c>
      <c r="I116">
        <v>9.5491798127711434</v>
      </c>
      <c r="J116">
        <v>0.81837578034821945</v>
      </c>
      <c r="K116">
        <v>8.742477557461342</v>
      </c>
      <c r="L116">
        <v>4.4282543921110715</v>
      </c>
      <c r="M116">
        <v>7.3359351288852395</v>
      </c>
      <c r="N116">
        <v>6.1718150625501522</v>
      </c>
      <c r="O116">
        <v>2.6267175128712239</v>
      </c>
      <c r="P116">
        <v>3.2397964884399215</v>
      </c>
      <c r="Q116">
        <v>1.9576263882698868</v>
      </c>
      <c r="R116">
        <v>2.7405065655577374</v>
      </c>
    </row>
    <row r="117" spans="1:18" x14ac:dyDescent="0.25">
      <c r="A117" s="1">
        <v>45139</v>
      </c>
      <c r="B117">
        <v>1.6282156134379164</v>
      </c>
      <c r="C117">
        <v>-11.724027321057704</v>
      </c>
      <c r="D117">
        <v>1.7211213530342633</v>
      </c>
      <c r="E117">
        <v>-0.2494194056335175</v>
      </c>
      <c r="F117">
        <v>-0.5405995544636113</v>
      </c>
      <c r="G117">
        <v>4.7282758141420373</v>
      </c>
      <c r="H117">
        <v>3.051417482117273</v>
      </c>
      <c r="I117">
        <v>5.2355916912003835</v>
      </c>
      <c r="J117">
        <v>8.4948165363982753E-3</v>
      </c>
      <c r="K117">
        <v>11.228921752503012</v>
      </c>
      <c r="L117">
        <v>4.1427407874723201</v>
      </c>
      <c r="M117">
        <v>6.543143295217007</v>
      </c>
      <c r="N117">
        <v>0.52600182089359748</v>
      </c>
      <c r="O117">
        <v>2.4579108587995222</v>
      </c>
      <c r="P117">
        <v>2.8157171736476414</v>
      </c>
      <c r="Q117">
        <v>4.0716421363676147</v>
      </c>
      <c r="R117">
        <v>4.1827894824931064</v>
      </c>
    </row>
    <row r="118" spans="1:18" x14ac:dyDescent="0.25">
      <c r="A118" s="1">
        <v>45170</v>
      </c>
      <c r="B118">
        <v>1.9074701400487442</v>
      </c>
      <c r="C118">
        <v>-7.286466077102034</v>
      </c>
      <c r="D118">
        <v>1.4248734001210721</v>
      </c>
      <c r="E118">
        <v>-1.3479232921572333</v>
      </c>
      <c r="F118">
        <v>-1.7233064890937726</v>
      </c>
      <c r="G118">
        <v>3.5230092353189661</v>
      </c>
      <c r="H118">
        <v>4.9361480948552128</v>
      </c>
      <c r="I118">
        <v>7.5269166742894384</v>
      </c>
      <c r="J118">
        <v>2.1928091769528351</v>
      </c>
      <c r="K118">
        <v>6.760791251847678</v>
      </c>
      <c r="L118">
        <v>4.4420861860301102</v>
      </c>
      <c r="M118">
        <v>5.8606680836396094</v>
      </c>
      <c r="N118">
        <v>6.9735239423744986</v>
      </c>
      <c r="O118">
        <v>2.718494777388841</v>
      </c>
      <c r="P118">
        <v>2.4704278803111777</v>
      </c>
      <c r="Q118">
        <v>5.802608072336497</v>
      </c>
      <c r="R118">
        <v>2.1874372591784663</v>
      </c>
    </row>
    <row r="119" spans="1:18" x14ac:dyDescent="0.25">
      <c r="A119" s="1">
        <v>45200</v>
      </c>
      <c r="B119">
        <v>1.8600886966236203</v>
      </c>
      <c r="C119">
        <v>-34.751842421752045</v>
      </c>
      <c r="D119">
        <v>-0.54892546662740926</v>
      </c>
      <c r="E119">
        <v>-2.7467574565637136</v>
      </c>
      <c r="F119">
        <v>-3.4795788632788032</v>
      </c>
      <c r="G119">
        <v>1.8687941817662193</v>
      </c>
      <c r="H119">
        <v>0.4461761065706753</v>
      </c>
      <c r="I119">
        <v>-8.535835781881616</v>
      </c>
      <c r="J119">
        <v>4.3323542058722637</v>
      </c>
      <c r="K119">
        <v>8.0248146221452856</v>
      </c>
      <c r="L119">
        <v>3.6858277104476542</v>
      </c>
      <c r="M119">
        <v>1.2767053877152108</v>
      </c>
      <c r="N119">
        <v>1.7814621877913766</v>
      </c>
      <c r="O119">
        <v>3.1855858175496792</v>
      </c>
      <c r="P119">
        <v>2.2703106185523581</v>
      </c>
      <c r="Q119">
        <v>-0.72949654118424689</v>
      </c>
      <c r="R119">
        <v>0.76859496159403307</v>
      </c>
    </row>
    <row r="120" spans="1:18" x14ac:dyDescent="0.25">
      <c r="A120" s="1">
        <v>45231</v>
      </c>
      <c r="B120">
        <v>-0.50397071339700972</v>
      </c>
      <c r="C120">
        <v>-17.750233767659225</v>
      </c>
      <c r="D120">
        <v>7.8187694966729282E-2</v>
      </c>
      <c r="E120">
        <v>5.7037230473799667</v>
      </c>
      <c r="F120">
        <v>-8.2104130694216337</v>
      </c>
      <c r="G120">
        <v>2.2408438556863501</v>
      </c>
      <c r="H120">
        <v>4.0409240404386537</v>
      </c>
      <c r="I120">
        <v>7.1430264732905044</v>
      </c>
      <c r="J120">
        <v>7.482544935208864</v>
      </c>
      <c r="K120">
        <v>11.405826013149095</v>
      </c>
      <c r="L120">
        <v>4.480395744238848</v>
      </c>
      <c r="M120">
        <v>0.69771705126339612</v>
      </c>
      <c r="N120">
        <v>4.2058857372965832</v>
      </c>
      <c r="O120">
        <v>2.7640962361299017</v>
      </c>
      <c r="P120">
        <v>2.0833084319177715</v>
      </c>
      <c r="Q120">
        <v>1.3567005284462255</v>
      </c>
      <c r="R120">
        <v>3.4523865871420014</v>
      </c>
    </row>
    <row r="121" spans="1:18" x14ac:dyDescent="0.25">
      <c r="A121" s="1">
        <v>45261</v>
      </c>
      <c r="B121">
        <v>-0.28522205995439265</v>
      </c>
      <c r="C121">
        <v>-22.033818000456009</v>
      </c>
      <c r="D121">
        <v>0.6731474689452881</v>
      </c>
      <c r="E121">
        <v>-0.30593378582703679</v>
      </c>
      <c r="F121">
        <v>-6.4030759485629574</v>
      </c>
      <c r="G121">
        <v>4.0672045000848129</v>
      </c>
      <c r="H121">
        <v>3.5921443565316338</v>
      </c>
      <c r="I121">
        <v>4.3512541449401994</v>
      </c>
      <c r="J121">
        <v>2.747143267047278</v>
      </c>
      <c r="K121">
        <v>9.3737067914179732</v>
      </c>
      <c r="L121">
        <v>4.5958428156742741</v>
      </c>
      <c r="M121">
        <v>2.7002024826728643E-2</v>
      </c>
      <c r="N121">
        <v>5.0738373087220197</v>
      </c>
      <c r="O121">
        <v>1.6510090541358835</v>
      </c>
      <c r="P121">
        <v>1.4575943446230468</v>
      </c>
      <c r="Q121">
        <v>4.3874317970073946</v>
      </c>
      <c r="R121">
        <v>0.92436229059140373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+MAX(IMAE!A:A)</f>
        <v>45383</v>
      </c>
    </row>
    <row r="2" spans="1:7" x14ac:dyDescent="0.25">
      <c r="A2">
        <v>1</v>
      </c>
      <c r="B2">
        <f>+YEAR(D2)</f>
        <v>2019</v>
      </c>
      <c r="C2">
        <f>+MONTH(D2)</f>
        <v>5</v>
      </c>
      <c r="D2" s="1">
        <f>+EOMONTH(G1,-60)+1</f>
        <v>43586</v>
      </c>
      <c r="E2">
        <f>_xlfn.IFNA(VLOOKUP(D2,IMAE!A:C,3,FALSE),0)</f>
        <v>4.2192220363978379</v>
      </c>
    </row>
    <row r="3" spans="1:7" x14ac:dyDescent="0.25">
      <c r="A3">
        <f>+A2+1</f>
        <v>2</v>
      </c>
      <c r="B3">
        <f t="shared" ref="B3:B65" si="0">+YEAR(D3)</f>
        <v>2019</v>
      </c>
      <c r="C3">
        <f t="shared" ref="C3:C65" si="1">+MONTH(D3)</f>
        <v>6</v>
      </c>
      <c r="D3" s="1">
        <f>+EOMONTH(D2,0)+1</f>
        <v>43617</v>
      </c>
      <c r="E3">
        <f>_xlfn.IFNA(VLOOKUP(D3,IMAE!A:C,3,FALSE),0)</f>
        <v>3.5299596196866503</v>
      </c>
    </row>
    <row r="4" spans="1:7" x14ac:dyDescent="0.25">
      <c r="A4">
        <f t="shared" ref="A4:A67" si="2">+A3+1</f>
        <v>3</v>
      </c>
      <c r="B4">
        <f t="shared" si="0"/>
        <v>2019</v>
      </c>
      <c r="C4">
        <f t="shared" si="1"/>
        <v>7</v>
      </c>
      <c r="D4" s="1">
        <f t="shared" ref="D4:D67" si="3">+EOMONTH(D3,0)+1</f>
        <v>43647</v>
      </c>
      <c r="E4">
        <f>_xlfn.IFNA(VLOOKUP(D4,IMAE!A:C,3,FALSE),0)</f>
        <v>4.0681338378757204</v>
      </c>
    </row>
    <row r="5" spans="1:7" x14ac:dyDescent="0.25">
      <c r="A5">
        <f t="shared" si="2"/>
        <v>4</v>
      </c>
      <c r="B5">
        <f t="shared" si="0"/>
        <v>2019</v>
      </c>
      <c r="C5">
        <f t="shared" si="1"/>
        <v>8</v>
      </c>
      <c r="D5" s="1">
        <f t="shared" si="3"/>
        <v>43678</v>
      </c>
      <c r="E5">
        <f>_xlfn.IFNA(VLOOKUP(D5,IMAE!A:C,3,FALSE),0)</f>
        <v>3.3684884067306768</v>
      </c>
    </row>
    <row r="6" spans="1:7" x14ac:dyDescent="0.25">
      <c r="A6">
        <f t="shared" si="2"/>
        <v>5</v>
      </c>
      <c r="B6">
        <f t="shared" si="0"/>
        <v>2019</v>
      </c>
      <c r="C6">
        <f t="shared" si="1"/>
        <v>9</v>
      </c>
      <c r="D6" s="1">
        <f t="shared" si="3"/>
        <v>43709</v>
      </c>
      <c r="E6">
        <f>_xlfn.IFNA(VLOOKUP(D6,IMAE!A:C,3,FALSE),0)</f>
        <v>4.67971328631738</v>
      </c>
    </row>
    <row r="7" spans="1:7" x14ac:dyDescent="0.25">
      <c r="A7">
        <f t="shared" si="2"/>
        <v>6</v>
      </c>
      <c r="B7">
        <f t="shared" si="0"/>
        <v>2019</v>
      </c>
      <c r="C7">
        <f t="shared" si="1"/>
        <v>10</v>
      </c>
      <c r="D7" s="1">
        <f t="shared" si="3"/>
        <v>43739</v>
      </c>
      <c r="E7">
        <f>_xlfn.IFNA(VLOOKUP(D7,IMAE!A:C,3,FALSE),0)</f>
        <v>4.1479102131049643</v>
      </c>
    </row>
    <row r="8" spans="1:7" x14ac:dyDescent="0.25">
      <c r="A8">
        <f t="shared" si="2"/>
        <v>7</v>
      </c>
      <c r="B8">
        <f t="shared" si="0"/>
        <v>2019</v>
      </c>
      <c r="C8">
        <f t="shared" si="1"/>
        <v>11</v>
      </c>
      <c r="D8" s="1">
        <f t="shared" si="3"/>
        <v>43770</v>
      </c>
      <c r="E8">
        <f>_xlfn.IFNA(VLOOKUP(D8,IMAE!A:C,3,FALSE),0)</f>
        <v>4.8996300733194147</v>
      </c>
    </row>
    <row r="9" spans="1:7" x14ac:dyDescent="0.25">
      <c r="A9">
        <f t="shared" si="2"/>
        <v>8</v>
      </c>
      <c r="B9">
        <f t="shared" si="0"/>
        <v>2019</v>
      </c>
      <c r="C9">
        <f t="shared" si="1"/>
        <v>12</v>
      </c>
      <c r="D9" s="1">
        <f t="shared" si="3"/>
        <v>43800</v>
      </c>
      <c r="E9">
        <f>_xlfn.IFNA(VLOOKUP(D9,IMAE!A:C,3,FALSE),0)</f>
        <v>4.3892628087644852</v>
      </c>
    </row>
    <row r="10" spans="1:7" x14ac:dyDescent="0.25">
      <c r="A10">
        <f t="shared" si="2"/>
        <v>9</v>
      </c>
      <c r="B10">
        <f t="shared" si="0"/>
        <v>2020</v>
      </c>
      <c r="C10">
        <f t="shared" si="1"/>
        <v>1</v>
      </c>
      <c r="D10" s="1">
        <f t="shared" si="3"/>
        <v>43831</v>
      </c>
      <c r="E10">
        <f>_xlfn.IFNA(VLOOKUP(D10,IMAE!A:C,3,FALSE),0)</f>
        <v>4.2821811525623588</v>
      </c>
    </row>
    <row r="11" spans="1:7" x14ac:dyDescent="0.25">
      <c r="A11">
        <f t="shared" si="2"/>
        <v>10</v>
      </c>
      <c r="B11">
        <f t="shared" si="0"/>
        <v>2020</v>
      </c>
      <c r="C11">
        <f t="shared" si="1"/>
        <v>2</v>
      </c>
      <c r="D11" s="1">
        <f t="shared" si="3"/>
        <v>43862</v>
      </c>
      <c r="E11">
        <f>_xlfn.IFNA(VLOOKUP(D11,IMAE!A:C,3,FALSE),0)</f>
        <v>2.2965055828655778</v>
      </c>
    </row>
    <row r="12" spans="1:7" x14ac:dyDescent="0.25">
      <c r="A12">
        <f t="shared" si="2"/>
        <v>11</v>
      </c>
      <c r="B12">
        <f t="shared" si="0"/>
        <v>2020</v>
      </c>
      <c r="C12">
        <f t="shared" si="1"/>
        <v>3</v>
      </c>
      <c r="D12" s="1">
        <f t="shared" si="3"/>
        <v>43891</v>
      </c>
      <c r="E12">
        <f>_xlfn.IFNA(VLOOKUP(D12,IMAE!A:C,3,FALSE),0)</f>
        <v>-3.9786707779801138</v>
      </c>
    </row>
    <row r="13" spans="1:7" x14ac:dyDescent="0.25">
      <c r="A13">
        <f t="shared" si="2"/>
        <v>12</v>
      </c>
      <c r="B13">
        <f t="shared" si="0"/>
        <v>2020</v>
      </c>
      <c r="C13">
        <f t="shared" si="1"/>
        <v>4</v>
      </c>
      <c r="D13" s="1">
        <f t="shared" si="3"/>
        <v>43922</v>
      </c>
      <c r="E13">
        <f>_xlfn.IFNA(VLOOKUP(D13,IMAE!A:C,3,FALSE),0)</f>
        <v>-9.5771165555552642</v>
      </c>
    </row>
    <row r="14" spans="1:7" x14ac:dyDescent="0.25">
      <c r="A14">
        <f t="shared" si="2"/>
        <v>13</v>
      </c>
      <c r="B14">
        <f t="shared" si="0"/>
        <v>2020</v>
      </c>
      <c r="C14">
        <f t="shared" si="1"/>
        <v>5</v>
      </c>
      <c r="D14" s="1">
        <f t="shared" si="3"/>
        <v>43952</v>
      </c>
      <c r="E14">
        <f>_xlfn.IFNA(VLOOKUP(D14,IMAE!A:C,3,FALSE),0)</f>
        <v>-10.279048448340076</v>
      </c>
    </row>
    <row r="15" spans="1:7" x14ac:dyDescent="0.25">
      <c r="A15">
        <f t="shared" si="2"/>
        <v>14</v>
      </c>
      <c r="B15">
        <f t="shared" si="0"/>
        <v>2020</v>
      </c>
      <c r="C15">
        <f t="shared" si="1"/>
        <v>6</v>
      </c>
      <c r="D15" s="1">
        <f t="shared" si="3"/>
        <v>43983</v>
      </c>
      <c r="E15">
        <f>_xlfn.IFNA(VLOOKUP(D15,IMAE!A:C,3,FALSE),0)</f>
        <v>-7.850229134416125</v>
      </c>
    </row>
    <row r="16" spans="1:7" x14ac:dyDescent="0.25">
      <c r="A16">
        <f t="shared" si="2"/>
        <v>15</v>
      </c>
      <c r="B16">
        <f t="shared" si="0"/>
        <v>2020</v>
      </c>
      <c r="C16">
        <f t="shared" si="1"/>
        <v>7</v>
      </c>
      <c r="D16" s="1">
        <f t="shared" si="3"/>
        <v>44013</v>
      </c>
      <c r="E16">
        <f>_xlfn.IFNA(VLOOKUP(D16,IMAE!A:C,3,FALSE),0)</f>
        <v>-3.8722161507823358</v>
      </c>
    </row>
    <row r="17" spans="1:5" x14ac:dyDescent="0.25">
      <c r="A17">
        <f t="shared" si="2"/>
        <v>16</v>
      </c>
      <c r="B17">
        <f t="shared" si="0"/>
        <v>2020</v>
      </c>
      <c r="C17">
        <f t="shared" si="1"/>
        <v>8</v>
      </c>
      <c r="D17" s="1">
        <f t="shared" si="3"/>
        <v>44044</v>
      </c>
      <c r="E17">
        <f>_xlfn.IFNA(VLOOKUP(D17,IMAE!A:C,3,FALSE),0)</f>
        <v>-1.0951943907848405</v>
      </c>
    </row>
    <row r="18" spans="1:5" x14ac:dyDescent="0.25">
      <c r="A18">
        <f t="shared" si="2"/>
        <v>17</v>
      </c>
      <c r="B18">
        <f t="shared" si="0"/>
        <v>2020</v>
      </c>
      <c r="C18">
        <f t="shared" si="1"/>
        <v>9</v>
      </c>
      <c r="D18" s="1">
        <f t="shared" si="3"/>
        <v>44075</v>
      </c>
      <c r="E18">
        <f>_xlfn.IFNA(VLOOKUP(D18,IMAE!A:C,3,FALSE),0)</f>
        <v>0.80496937182998352</v>
      </c>
    </row>
    <row r="19" spans="1:5" x14ac:dyDescent="0.25">
      <c r="A19">
        <f t="shared" si="2"/>
        <v>18</v>
      </c>
      <c r="B19">
        <f t="shared" si="0"/>
        <v>2020</v>
      </c>
      <c r="C19">
        <f t="shared" si="1"/>
        <v>10</v>
      </c>
      <c r="D19" s="1">
        <f t="shared" si="3"/>
        <v>44105</v>
      </c>
      <c r="E19">
        <f>_xlfn.IFNA(VLOOKUP(D19,IMAE!A:C,3,FALSE),0)</f>
        <v>2.2226001287470041</v>
      </c>
    </row>
    <row r="20" spans="1:5" x14ac:dyDescent="0.25">
      <c r="A20">
        <f t="shared" si="2"/>
        <v>19</v>
      </c>
      <c r="B20">
        <f t="shared" si="0"/>
        <v>2020</v>
      </c>
      <c r="C20">
        <f t="shared" si="1"/>
        <v>11</v>
      </c>
      <c r="D20" s="1">
        <f t="shared" si="3"/>
        <v>44136</v>
      </c>
      <c r="E20">
        <f>_xlfn.IFNA(VLOOKUP(D20,IMAE!A:C,3,FALSE),0)</f>
        <v>1.2412548428274874</v>
      </c>
    </row>
    <row r="21" spans="1:5" x14ac:dyDescent="0.25">
      <c r="A21">
        <f t="shared" si="2"/>
        <v>20</v>
      </c>
      <c r="B21">
        <f t="shared" si="0"/>
        <v>2020</v>
      </c>
      <c r="C21">
        <f t="shared" si="1"/>
        <v>12</v>
      </c>
      <c r="D21" s="1">
        <f t="shared" si="3"/>
        <v>44166</v>
      </c>
      <c r="E21">
        <f>_xlfn.IFNA(VLOOKUP(D21,IMAE!A:C,3,FALSE),0)</f>
        <v>4.0659542156582802</v>
      </c>
    </row>
    <row r="22" spans="1:5" x14ac:dyDescent="0.25">
      <c r="A22">
        <f t="shared" si="2"/>
        <v>21</v>
      </c>
      <c r="B22">
        <f t="shared" si="0"/>
        <v>2021</v>
      </c>
      <c r="C22">
        <f t="shared" si="1"/>
        <v>1</v>
      </c>
      <c r="D22" s="1">
        <f t="shared" si="3"/>
        <v>44197</v>
      </c>
      <c r="E22">
        <f>_xlfn.IFNA(VLOOKUP(D22,IMAE!A:C,3,FALSE),0)</f>
        <v>1.3149255012105527</v>
      </c>
    </row>
    <row r="23" spans="1:5" x14ac:dyDescent="0.25">
      <c r="A23">
        <f t="shared" si="2"/>
        <v>22</v>
      </c>
      <c r="B23">
        <f t="shared" si="0"/>
        <v>2021</v>
      </c>
      <c r="C23">
        <f t="shared" si="1"/>
        <v>2</v>
      </c>
      <c r="D23" s="1">
        <f t="shared" si="3"/>
        <v>44228</v>
      </c>
      <c r="E23">
        <f>_xlfn.IFNA(VLOOKUP(D23,IMAE!A:C,3,FALSE),0)</f>
        <v>2.4234261532131427</v>
      </c>
    </row>
    <row r="24" spans="1:5" x14ac:dyDescent="0.25">
      <c r="A24">
        <f t="shared" si="2"/>
        <v>23</v>
      </c>
      <c r="B24">
        <f t="shared" si="0"/>
        <v>2021</v>
      </c>
      <c r="C24">
        <f t="shared" si="1"/>
        <v>3</v>
      </c>
      <c r="D24" s="1">
        <f t="shared" si="3"/>
        <v>44256</v>
      </c>
      <c r="E24">
        <f>_xlfn.IFNA(VLOOKUP(D24,IMAE!A:C,3,FALSE),0)</f>
        <v>9.9434251763584598</v>
      </c>
    </row>
    <row r="25" spans="1:5" x14ac:dyDescent="0.25">
      <c r="A25">
        <f t="shared" si="2"/>
        <v>24</v>
      </c>
      <c r="B25">
        <f t="shared" si="0"/>
        <v>2021</v>
      </c>
      <c r="C25">
        <f t="shared" si="1"/>
        <v>4</v>
      </c>
      <c r="D25" s="1">
        <f t="shared" si="3"/>
        <v>44287</v>
      </c>
      <c r="E25">
        <f>_xlfn.IFNA(VLOOKUP(D25,IMAE!A:C,3,FALSE),0)</f>
        <v>15.582158307698492</v>
      </c>
    </row>
    <row r="26" spans="1:5" x14ac:dyDescent="0.25">
      <c r="A26">
        <f t="shared" si="2"/>
        <v>25</v>
      </c>
      <c r="B26">
        <f t="shared" si="0"/>
        <v>2021</v>
      </c>
      <c r="C26">
        <f t="shared" si="1"/>
        <v>5</v>
      </c>
      <c r="D26" s="1">
        <f t="shared" si="3"/>
        <v>44317</v>
      </c>
      <c r="E26">
        <f>_xlfn.IFNA(VLOOKUP(D26,IMAE!A:C,3,FALSE),0)</f>
        <v>16.7147880914833</v>
      </c>
    </row>
    <row r="27" spans="1:5" x14ac:dyDescent="0.25">
      <c r="A27">
        <f t="shared" si="2"/>
        <v>26</v>
      </c>
      <c r="B27">
        <f t="shared" si="0"/>
        <v>2021</v>
      </c>
      <c r="C27">
        <f t="shared" si="1"/>
        <v>6</v>
      </c>
      <c r="D27" s="1">
        <f t="shared" si="3"/>
        <v>44348</v>
      </c>
      <c r="E27">
        <f>_xlfn.IFNA(VLOOKUP(D27,IMAE!A:C,3,FALSE),0)</f>
        <v>14.518810820521082</v>
      </c>
    </row>
    <row r="28" spans="1:5" x14ac:dyDescent="0.25">
      <c r="A28">
        <f t="shared" si="2"/>
        <v>27</v>
      </c>
      <c r="B28">
        <f t="shared" si="0"/>
        <v>2021</v>
      </c>
      <c r="C28">
        <f t="shared" si="1"/>
        <v>7</v>
      </c>
      <c r="D28" s="1">
        <f t="shared" si="3"/>
        <v>44378</v>
      </c>
      <c r="E28">
        <f>_xlfn.IFNA(VLOOKUP(D28,IMAE!A:C,3,FALSE),0)</f>
        <v>11.00298998055456</v>
      </c>
    </row>
    <row r="29" spans="1:5" x14ac:dyDescent="0.25">
      <c r="A29">
        <f t="shared" si="2"/>
        <v>28</v>
      </c>
      <c r="B29">
        <f t="shared" si="0"/>
        <v>2021</v>
      </c>
      <c r="C29">
        <f t="shared" si="1"/>
        <v>8</v>
      </c>
      <c r="D29" s="1">
        <f t="shared" si="3"/>
        <v>44409</v>
      </c>
      <c r="E29">
        <f>_xlfn.IFNA(VLOOKUP(D29,IMAE!A:C,3,FALSE),0)</f>
        <v>7.8183665364207826</v>
      </c>
    </row>
    <row r="30" spans="1:5" x14ac:dyDescent="0.25">
      <c r="A30">
        <f t="shared" si="2"/>
        <v>29</v>
      </c>
      <c r="B30">
        <f t="shared" si="0"/>
        <v>2021</v>
      </c>
      <c r="C30">
        <f t="shared" si="1"/>
        <v>9</v>
      </c>
      <c r="D30" s="1">
        <f t="shared" si="3"/>
        <v>44440</v>
      </c>
      <c r="E30">
        <f>_xlfn.IFNA(VLOOKUP(D30,IMAE!A:C,3,FALSE),0)</f>
        <v>5.9074564256137165</v>
      </c>
    </row>
    <row r="31" spans="1:5" x14ac:dyDescent="0.25">
      <c r="A31">
        <f t="shared" si="2"/>
        <v>30</v>
      </c>
      <c r="B31">
        <f t="shared" si="0"/>
        <v>2021</v>
      </c>
      <c r="C31">
        <f t="shared" si="1"/>
        <v>10</v>
      </c>
      <c r="D31" s="1">
        <f t="shared" si="3"/>
        <v>44470</v>
      </c>
      <c r="E31">
        <f>_xlfn.IFNA(VLOOKUP(D31,IMAE!A:C,3,FALSE),0)</f>
        <v>4.4228206600096485</v>
      </c>
    </row>
    <row r="32" spans="1:5" x14ac:dyDescent="0.25">
      <c r="A32">
        <f t="shared" si="2"/>
        <v>31</v>
      </c>
      <c r="B32">
        <f t="shared" si="0"/>
        <v>2021</v>
      </c>
      <c r="C32">
        <f t="shared" si="1"/>
        <v>11</v>
      </c>
      <c r="D32" s="1">
        <f t="shared" si="3"/>
        <v>44501</v>
      </c>
      <c r="E32">
        <f>_xlfn.IFNA(VLOOKUP(D32,IMAE!A:C,3,FALSE),0)</f>
        <v>5.9844312083052529</v>
      </c>
    </row>
    <row r="33" spans="1:5" x14ac:dyDescent="0.25">
      <c r="A33">
        <f t="shared" si="2"/>
        <v>32</v>
      </c>
      <c r="B33">
        <f t="shared" si="0"/>
        <v>2021</v>
      </c>
      <c r="C33">
        <f t="shared" si="1"/>
        <v>12</v>
      </c>
      <c r="D33" s="1">
        <f t="shared" si="3"/>
        <v>44531</v>
      </c>
      <c r="E33">
        <f>_xlfn.IFNA(VLOOKUP(D33,IMAE!A:C,3,FALSE),0)</f>
        <v>3.9785909467053817</v>
      </c>
    </row>
    <row r="34" spans="1:5" x14ac:dyDescent="0.25">
      <c r="A34">
        <f t="shared" si="2"/>
        <v>33</v>
      </c>
      <c r="B34">
        <f t="shared" si="0"/>
        <v>2022</v>
      </c>
      <c r="C34">
        <f t="shared" si="1"/>
        <v>1</v>
      </c>
      <c r="D34" s="1">
        <f t="shared" si="3"/>
        <v>44562</v>
      </c>
      <c r="E34">
        <f>_xlfn.IFNA(VLOOKUP(D34,IMAE!A:C,3,FALSE),0)</f>
        <v>4.6775847960479808</v>
      </c>
    </row>
    <row r="35" spans="1:5" x14ac:dyDescent="0.25">
      <c r="A35">
        <f t="shared" si="2"/>
        <v>34</v>
      </c>
      <c r="B35">
        <f t="shared" si="0"/>
        <v>2022</v>
      </c>
      <c r="C35">
        <f t="shared" si="1"/>
        <v>2</v>
      </c>
      <c r="D35" s="1">
        <f t="shared" si="3"/>
        <v>44593</v>
      </c>
      <c r="E35">
        <f>_xlfn.IFNA(VLOOKUP(D35,IMAE!A:C,3,FALSE),0)</f>
        <v>4.6890063203250918</v>
      </c>
    </row>
    <row r="36" spans="1:5" x14ac:dyDescent="0.25">
      <c r="A36">
        <f t="shared" si="2"/>
        <v>35</v>
      </c>
      <c r="B36">
        <f t="shared" si="0"/>
        <v>2022</v>
      </c>
      <c r="C36">
        <f t="shared" si="1"/>
        <v>3</v>
      </c>
      <c r="D36" s="1">
        <f t="shared" si="3"/>
        <v>44621</v>
      </c>
      <c r="E36">
        <f>_xlfn.IFNA(VLOOKUP(D36,IMAE!A:C,3,FALSE),0)</f>
        <v>4.8308345887108715</v>
      </c>
    </row>
    <row r="37" spans="1:5" x14ac:dyDescent="0.25">
      <c r="A37">
        <f t="shared" si="2"/>
        <v>36</v>
      </c>
      <c r="B37">
        <f t="shared" si="0"/>
        <v>2022</v>
      </c>
      <c r="C37">
        <f t="shared" si="1"/>
        <v>4</v>
      </c>
      <c r="D37" s="1">
        <f t="shared" si="3"/>
        <v>44652</v>
      </c>
      <c r="E37">
        <f>_xlfn.IFNA(VLOOKUP(D37,IMAE!A:C,3,FALSE),0)</f>
        <v>4.9315441339175692</v>
      </c>
    </row>
    <row r="38" spans="1:5" x14ac:dyDescent="0.25">
      <c r="A38">
        <f t="shared" si="2"/>
        <v>37</v>
      </c>
      <c r="B38">
        <f t="shared" si="0"/>
        <v>2022</v>
      </c>
      <c r="C38">
        <f t="shared" si="1"/>
        <v>5</v>
      </c>
      <c r="D38" s="1">
        <f t="shared" si="3"/>
        <v>44682</v>
      </c>
      <c r="E38">
        <f>_xlfn.IFNA(VLOOKUP(D38,IMAE!A:C,3,FALSE),0)</f>
        <v>5.0606569054423716</v>
      </c>
    </row>
    <row r="39" spans="1:5" x14ac:dyDescent="0.25">
      <c r="A39">
        <f t="shared" si="2"/>
        <v>38</v>
      </c>
      <c r="B39">
        <f t="shared" si="0"/>
        <v>2022</v>
      </c>
      <c r="C39">
        <f t="shared" si="1"/>
        <v>6</v>
      </c>
      <c r="D39" s="1">
        <f t="shared" si="3"/>
        <v>44713</v>
      </c>
      <c r="E39">
        <f>_xlfn.IFNA(VLOOKUP(D39,IMAE!A:C,3,FALSE),0)</f>
        <v>4.2602509509803781</v>
      </c>
    </row>
    <row r="40" spans="1:5" x14ac:dyDescent="0.25">
      <c r="A40">
        <f t="shared" si="2"/>
        <v>39</v>
      </c>
      <c r="B40">
        <f t="shared" si="0"/>
        <v>2022</v>
      </c>
      <c r="C40">
        <f t="shared" si="1"/>
        <v>7</v>
      </c>
      <c r="D40" s="1">
        <f t="shared" si="3"/>
        <v>44743</v>
      </c>
      <c r="E40">
        <f>_xlfn.IFNA(VLOOKUP(D40,IMAE!A:C,3,FALSE),0)</f>
        <v>3.3011050748199295</v>
      </c>
    </row>
    <row r="41" spans="1:5" x14ac:dyDescent="0.25">
      <c r="A41">
        <f t="shared" si="2"/>
        <v>40</v>
      </c>
      <c r="B41">
        <f t="shared" si="0"/>
        <v>2022</v>
      </c>
      <c r="C41">
        <f t="shared" si="1"/>
        <v>8</v>
      </c>
      <c r="D41" s="1">
        <f t="shared" si="3"/>
        <v>44774</v>
      </c>
      <c r="E41">
        <f>_xlfn.IFNA(VLOOKUP(D41,IMAE!A:C,3,FALSE),0)</f>
        <v>4.6823073101967907</v>
      </c>
    </row>
    <row r="42" spans="1:5" x14ac:dyDescent="0.25">
      <c r="A42">
        <f t="shared" si="2"/>
        <v>41</v>
      </c>
      <c r="B42">
        <f t="shared" si="0"/>
        <v>2022</v>
      </c>
      <c r="C42">
        <f t="shared" si="1"/>
        <v>9</v>
      </c>
      <c r="D42" s="1">
        <f t="shared" si="3"/>
        <v>44805</v>
      </c>
      <c r="E42">
        <f>_xlfn.IFNA(VLOOKUP(D42,IMAE!A:C,3,FALSE),0)</f>
        <v>3.8381106004279104</v>
      </c>
    </row>
    <row r="43" spans="1:5" x14ac:dyDescent="0.25">
      <c r="A43">
        <f t="shared" si="2"/>
        <v>42</v>
      </c>
      <c r="B43">
        <f t="shared" si="0"/>
        <v>2022</v>
      </c>
      <c r="C43">
        <f t="shared" si="1"/>
        <v>10</v>
      </c>
      <c r="D43" s="1">
        <f t="shared" si="3"/>
        <v>44835</v>
      </c>
      <c r="E43">
        <f>_xlfn.IFNA(VLOOKUP(D43,IMAE!A:C,3,FALSE),0)</f>
        <v>3.6061426410928448</v>
      </c>
    </row>
    <row r="44" spans="1:5" x14ac:dyDescent="0.25">
      <c r="A44">
        <f t="shared" si="2"/>
        <v>43</v>
      </c>
      <c r="B44">
        <f t="shared" si="0"/>
        <v>2022</v>
      </c>
      <c r="C44">
        <f t="shared" si="1"/>
        <v>11</v>
      </c>
      <c r="D44" s="1">
        <f t="shared" si="3"/>
        <v>44866</v>
      </c>
      <c r="E44">
        <f>_xlfn.IFNA(VLOOKUP(D44,IMAE!A:C,3,FALSE),0)</f>
        <v>3.3514380350088828</v>
      </c>
    </row>
    <row r="45" spans="1:5" x14ac:dyDescent="0.25">
      <c r="A45">
        <f t="shared" si="2"/>
        <v>44</v>
      </c>
      <c r="B45">
        <f t="shared" si="0"/>
        <v>2022</v>
      </c>
      <c r="C45">
        <f t="shared" si="1"/>
        <v>12</v>
      </c>
      <c r="D45" s="1">
        <f t="shared" si="3"/>
        <v>44896</v>
      </c>
      <c r="E45">
        <f>_xlfn.IFNA(VLOOKUP(D45,IMAE!A:C,3,FALSE),0)</f>
        <v>3.307133776632611</v>
      </c>
    </row>
    <row r="46" spans="1:5" x14ac:dyDescent="0.25">
      <c r="A46">
        <f t="shared" si="2"/>
        <v>45</v>
      </c>
      <c r="B46">
        <f t="shared" si="0"/>
        <v>2023</v>
      </c>
      <c r="C46">
        <f t="shared" si="1"/>
        <v>1</v>
      </c>
      <c r="D46" s="1">
        <f t="shared" si="3"/>
        <v>44927</v>
      </c>
      <c r="E46">
        <f>_xlfn.IFNA(VLOOKUP(D46,IMAE!A:C,3,FALSE),0)</f>
        <v>3.3086269789243801</v>
      </c>
    </row>
    <row r="47" spans="1:5" x14ac:dyDescent="0.25">
      <c r="A47">
        <f t="shared" si="2"/>
        <v>46</v>
      </c>
      <c r="B47">
        <f t="shared" si="0"/>
        <v>2023</v>
      </c>
      <c r="C47">
        <f t="shared" si="1"/>
        <v>2</v>
      </c>
      <c r="D47" s="1">
        <f t="shared" si="3"/>
        <v>44958</v>
      </c>
      <c r="E47">
        <f>_xlfn.IFNA(VLOOKUP(D47,IMAE!A:C,3,FALSE),0)</f>
        <v>4.7423760206952466</v>
      </c>
    </row>
    <row r="48" spans="1:5" x14ac:dyDescent="0.25">
      <c r="A48">
        <f t="shared" si="2"/>
        <v>47</v>
      </c>
      <c r="B48">
        <f t="shared" si="0"/>
        <v>2023</v>
      </c>
      <c r="C48">
        <f t="shared" si="1"/>
        <v>3</v>
      </c>
      <c r="D48" s="1">
        <f t="shared" si="3"/>
        <v>44986</v>
      </c>
      <c r="E48">
        <f>_xlfn.IFNA(VLOOKUP(D48,IMAE!A:C,3,FALSE),0)</f>
        <v>3.9683324879307809</v>
      </c>
    </row>
    <row r="49" spans="1:5" x14ac:dyDescent="0.25">
      <c r="A49">
        <f t="shared" si="2"/>
        <v>48</v>
      </c>
      <c r="B49">
        <f t="shared" si="0"/>
        <v>2023</v>
      </c>
      <c r="C49">
        <f t="shared" si="1"/>
        <v>4</v>
      </c>
      <c r="D49" s="1">
        <f t="shared" si="3"/>
        <v>45017</v>
      </c>
      <c r="E49">
        <f>_xlfn.IFNA(VLOOKUP(D49,IMAE!A:C,3,FALSE),0)</f>
        <v>3.4986199137381391</v>
      </c>
    </row>
    <row r="50" spans="1:5" x14ac:dyDescent="0.25">
      <c r="A50">
        <f t="shared" si="2"/>
        <v>49</v>
      </c>
      <c r="B50">
        <f t="shared" si="0"/>
        <v>2023</v>
      </c>
      <c r="C50">
        <f t="shared" si="1"/>
        <v>5</v>
      </c>
      <c r="D50" s="1">
        <f t="shared" si="3"/>
        <v>45047</v>
      </c>
      <c r="E50">
        <f>_xlfn.IFNA(VLOOKUP(D50,IMAE!A:C,3,FALSE),0)</f>
        <v>3.8013172186965818</v>
      </c>
    </row>
    <row r="51" spans="1:5" x14ac:dyDescent="0.25">
      <c r="A51">
        <f t="shared" si="2"/>
        <v>50</v>
      </c>
      <c r="B51">
        <f t="shared" si="0"/>
        <v>2023</v>
      </c>
      <c r="C51">
        <f t="shared" si="1"/>
        <v>6</v>
      </c>
      <c r="D51" s="1">
        <f t="shared" si="3"/>
        <v>45078</v>
      </c>
      <c r="E51">
        <f>_xlfn.IFNA(VLOOKUP(D51,IMAE!A:C,3,FALSE),0)</f>
        <v>5.0756476452042563</v>
      </c>
    </row>
    <row r="52" spans="1:5" x14ac:dyDescent="0.25">
      <c r="A52">
        <f t="shared" si="2"/>
        <v>51</v>
      </c>
      <c r="B52">
        <f t="shared" si="0"/>
        <v>2023</v>
      </c>
      <c r="C52">
        <f t="shared" si="1"/>
        <v>7</v>
      </c>
      <c r="D52" s="1">
        <f t="shared" si="3"/>
        <v>45108</v>
      </c>
      <c r="E52">
        <f>_xlfn.IFNA(VLOOKUP(D52,IMAE!A:C,3,FALSE),0)</f>
        <v>5.0063151274849957</v>
      </c>
    </row>
    <row r="53" spans="1:5" x14ac:dyDescent="0.25">
      <c r="A53">
        <f t="shared" si="2"/>
        <v>52</v>
      </c>
      <c r="B53">
        <f t="shared" si="0"/>
        <v>2023</v>
      </c>
      <c r="C53">
        <f t="shared" si="1"/>
        <v>8</v>
      </c>
      <c r="D53" s="1">
        <f t="shared" si="3"/>
        <v>45139</v>
      </c>
      <c r="E53">
        <f>_xlfn.IFNA(VLOOKUP(D53,IMAE!A:C,3,FALSE),0)</f>
        <v>3.6244187342341543</v>
      </c>
    </row>
    <row r="54" spans="1:5" x14ac:dyDescent="0.25">
      <c r="A54">
        <f t="shared" si="2"/>
        <v>53</v>
      </c>
      <c r="B54">
        <f t="shared" si="0"/>
        <v>2023</v>
      </c>
      <c r="C54">
        <f t="shared" si="1"/>
        <v>9</v>
      </c>
      <c r="D54" s="1">
        <f t="shared" si="3"/>
        <v>45170</v>
      </c>
      <c r="E54">
        <f>_xlfn.IFNA(VLOOKUP(D54,IMAE!A:C,3,FALSE),0)</f>
        <v>3.4320708958049124</v>
      </c>
    </row>
    <row r="55" spans="1:5" x14ac:dyDescent="0.25">
      <c r="A55">
        <f t="shared" si="2"/>
        <v>54</v>
      </c>
      <c r="B55">
        <f t="shared" si="0"/>
        <v>2023</v>
      </c>
      <c r="C55">
        <f t="shared" si="1"/>
        <v>10</v>
      </c>
      <c r="D55" s="1">
        <f t="shared" si="3"/>
        <v>45200</v>
      </c>
      <c r="E55">
        <f>_xlfn.IFNA(VLOOKUP(D55,IMAE!A:C,3,FALSE),0)</f>
        <v>1.1836206777515486</v>
      </c>
    </row>
    <row r="56" spans="1:5" x14ac:dyDescent="0.25">
      <c r="A56">
        <f t="shared" si="2"/>
        <v>55</v>
      </c>
      <c r="B56">
        <f t="shared" si="0"/>
        <v>2023</v>
      </c>
      <c r="C56">
        <f t="shared" si="1"/>
        <v>11</v>
      </c>
      <c r="D56" s="1">
        <f t="shared" si="3"/>
        <v>45231</v>
      </c>
      <c r="E56">
        <f>_xlfn.IFNA(VLOOKUP(D56,IMAE!A:C,3,FALSE),0)</f>
        <v>2.3738622648001808</v>
      </c>
    </row>
    <row r="57" spans="1:5" x14ac:dyDescent="0.25">
      <c r="A57">
        <f t="shared" si="2"/>
        <v>56</v>
      </c>
      <c r="B57">
        <f t="shared" si="0"/>
        <v>2023</v>
      </c>
      <c r="C57">
        <f t="shared" si="1"/>
        <v>12</v>
      </c>
      <c r="D57" s="1">
        <f t="shared" si="3"/>
        <v>45261</v>
      </c>
      <c r="E57">
        <f>_xlfn.IFNA(VLOOKUP(D57,IMAE!A:C,3,FALSE),0)</f>
        <v>2.4679139424953007</v>
      </c>
    </row>
    <row r="58" spans="1:5" x14ac:dyDescent="0.25">
      <c r="A58">
        <f t="shared" si="2"/>
        <v>57</v>
      </c>
      <c r="B58">
        <f t="shared" si="0"/>
        <v>2024</v>
      </c>
      <c r="C58">
        <f t="shared" si="1"/>
        <v>1</v>
      </c>
      <c r="D58" s="1">
        <f t="shared" si="3"/>
        <v>45292</v>
      </c>
      <c r="E58">
        <f>_xlfn.IFNA(VLOOKUP(D58,IMAE!A:C,3,FALSE),0)</f>
        <v>4.5011463959575764</v>
      </c>
    </row>
    <row r="59" spans="1:5" x14ac:dyDescent="0.25">
      <c r="A59">
        <f t="shared" si="2"/>
        <v>58</v>
      </c>
      <c r="B59">
        <f t="shared" si="0"/>
        <v>2024</v>
      </c>
      <c r="C59">
        <f t="shared" si="1"/>
        <v>2</v>
      </c>
      <c r="D59" s="1">
        <f t="shared" si="3"/>
        <v>45323</v>
      </c>
      <c r="E59">
        <f>_xlfn.IFNA(VLOOKUP(D59,IMAE!A:C,3,FALSE),0)</f>
        <v>3.1414728594417909</v>
      </c>
    </row>
    <row r="60" spans="1:5" x14ac:dyDescent="0.25">
      <c r="A60">
        <f t="shared" si="2"/>
        <v>59</v>
      </c>
      <c r="B60">
        <f t="shared" si="0"/>
        <v>2024</v>
      </c>
      <c r="C60">
        <f t="shared" si="1"/>
        <v>3</v>
      </c>
      <c r="D60" s="1">
        <f t="shared" si="3"/>
        <v>45352</v>
      </c>
      <c r="E60">
        <f>_xlfn.IFNA(VLOOKUP(D60,IMAE!A:C,3,FALSE),0)</f>
        <v>2.4583559112148379</v>
      </c>
    </row>
    <row r="61" spans="1:5" x14ac:dyDescent="0.25">
      <c r="A61">
        <f t="shared" si="2"/>
        <v>60</v>
      </c>
      <c r="B61">
        <f t="shared" si="0"/>
        <v>2024</v>
      </c>
      <c r="C61">
        <f t="shared" si="1"/>
        <v>4</v>
      </c>
      <c r="D61" s="1">
        <f t="shared" si="3"/>
        <v>45383</v>
      </c>
      <c r="E61">
        <f>_xlfn.IFNA(VLOOKUP(D61,IMAE!A:C,3,FALSE),0)</f>
        <v>3.808514802656731</v>
      </c>
    </row>
    <row r="62" spans="1:5" x14ac:dyDescent="0.25">
      <c r="A62">
        <f t="shared" si="2"/>
        <v>61</v>
      </c>
      <c r="B62">
        <f t="shared" si="0"/>
        <v>2024</v>
      </c>
      <c r="C62">
        <f t="shared" si="1"/>
        <v>5</v>
      </c>
      <c r="D62" s="1">
        <f t="shared" si="3"/>
        <v>45413</v>
      </c>
      <c r="E62">
        <f>_xlfn.IFNA(VLOOKUP(D62,IMAE!A:C,3,FALSE),0)</f>
        <v>0</v>
      </c>
    </row>
    <row r="63" spans="1:5" x14ac:dyDescent="0.25">
      <c r="A63">
        <f t="shared" si="2"/>
        <v>62</v>
      </c>
      <c r="B63">
        <f t="shared" si="0"/>
        <v>2024</v>
      </c>
      <c r="C63">
        <f t="shared" si="1"/>
        <v>6</v>
      </c>
      <c r="D63" s="1">
        <f t="shared" si="3"/>
        <v>45444</v>
      </c>
      <c r="E63">
        <f>_xlfn.IFNA(VLOOKUP(D63,IMAE!A:C,3,FALSE),0)</f>
        <v>0</v>
      </c>
    </row>
    <row r="64" spans="1:5" x14ac:dyDescent="0.25">
      <c r="A64">
        <f t="shared" si="2"/>
        <v>63</v>
      </c>
      <c r="B64">
        <f t="shared" si="0"/>
        <v>2024</v>
      </c>
      <c r="C64">
        <f t="shared" si="1"/>
        <v>7</v>
      </c>
      <c r="D64" s="1">
        <f t="shared" si="3"/>
        <v>45474</v>
      </c>
      <c r="E64">
        <f>_xlfn.IFNA(VLOOKUP(D64,IMAE!A:C,3,FALSE),0)</f>
        <v>0</v>
      </c>
    </row>
    <row r="65" spans="1:5" x14ac:dyDescent="0.25">
      <c r="A65">
        <f t="shared" si="2"/>
        <v>64</v>
      </c>
      <c r="B65">
        <f t="shared" si="0"/>
        <v>2024</v>
      </c>
      <c r="C65">
        <f t="shared" si="1"/>
        <v>8</v>
      </c>
      <c r="D65" s="1">
        <f t="shared" si="3"/>
        <v>45505</v>
      </c>
      <c r="E65">
        <f>_xlfn.IFNA(VLOOKUP(D65,IMAE!A:C,3,FALSE),0)</f>
        <v>0</v>
      </c>
    </row>
    <row r="66" spans="1:5" x14ac:dyDescent="0.25">
      <c r="A66">
        <f t="shared" si="2"/>
        <v>65</v>
      </c>
      <c r="B66">
        <f>+YEAR(D66)</f>
        <v>2024</v>
      </c>
      <c r="C66">
        <f>+MONTH(D66)</f>
        <v>9</v>
      </c>
      <c r="D66" s="1">
        <f t="shared" si="3"/>
        <v>45536</v>
      </c>
      <c r="E66">
        <f>_xlfn.IFNA(VLOOKUP(D66,IMAE!A:C,3,FALSE),0)</f>
        <v>0</v>
      </c>
    </row>
    <row r="67" spans="1:5" x14ac:dyDescent="0.25">
      <c r="A67">
        <f t="shared" si="2"/>
        <v>66</v>
      </c>
      <c r="B67">
        <f>+YEAR(D67)</f>
        <v>2024</v>
      </c>
      <c r="C67">
        <f>+MONTH(D67)</f>
        <v>10</v>
      </c>
      <c r="D67" s="1">
        <f t="shared" si="3"/>
        <v>45566</v>
      </c>
      <c r="E67">
        <f>_xlfn.IFNA(VLOOKUP(D67,IMAE!A:C,3,FALSE),0)</f>
        <v>0</v>
      </c>
    </row>
    <row r="68" spans="1:5" x14ac:dyDescent="0.25">
      <c r="A68">
        <f t="shared" ref="A68:A86" si="4">+A67+1</f>
        <v>67</v>
      </c>
      <c r="B68">
        <f>+YEAR(D68)</f>
        <v>2024</v>
      </c>
      <c r="C68">
        <f>+MONTH(D68)</f>
        <v>11</v>
      </c>
      <c r="D68" s="1">
        <f t="shared" ref="D68:D86" si="5">+EOMONTH(D67,0)+1</f>
        <v>45597</v>
      </c>
      <c r="E68">
        <f>_xlfn.IFNA(VLOOKUP(D68,IMAE!A:C,3,FALSE),0)</f>
        <v>0</v>
      </c>
    </row>
    <row r="69" spans="1:5" x14ac:dyDescent="0.25">
      <c r="A69">
        <f t="shared" si="4"/>
        <v>68</v>
      </c>
      <c r="B69">
        <f>+YEAR(D69)</f>
        <v>2024</v>
      </c>
      <c r="C69">
        <f>+MONTH(D69)</f>
        <v>12</v>
      </c>
      <c r="D69" s="1">
        <f t="shared" si="5"/>
        <v>45627</v>
      </c>
      <c r="E69">
        <f>_xlfn.IFNA(VLOOKUP(D69,IMAE!A:C,3,FALSE),0)</f>
        <v>0</v>
      </c>
    </row>
    <row r="70" spans="1:5" x14ac:dyDescent="0.25">
      <c r="A70">
        <f t="shared" si="4"/>
        <v>69</v>
      </c>
      <c r="B70">
        <f t="shared" ref="B70:B86" si="6">+YEAR(D70)</f>
        <v>2025</v>
      </c>
      <c r="C70">
        <f t="shared" ref="C70:C86" si="7">+MONTH(D70)</f>
        <v>1</v>
      </c>
      <c r="D70" s="1">
        <f t="shared" si="5"/>
        <v>45658</v>
      </c>
      <c r="E70">
        <f>_xlfn.IFNA(VLOOKUP(D70,IMAE!A:C,3,FALSE),0)</f>
        <v>0</v>
      </c>
    </row>
    <row r="71" spans="1:5" x14ac:dyDescent="0.25">
      <c r="A71">
        <f t="shared" si="4"/>
        <v>70</v>
      </c>
      <c r="B71">
        <f t="shared" si="6"/>
        <v>2025</v>
      </c>
      <c r="C71">
        <f t="shared" si="7"/>
        <v>2</v>
      </c>
      <c r="D71" s="1">
        <f t="shared" si="5"/>
        <v>45689</v>
      </c>
      <c r="E71">
        <f>_xlfn.IFNA(VLOOKUP(D71,IMAE!A:C,3,FALSE),0)</f>
        <v>0</v>
      </c>
    </row>
    <row r="72" spans="1:5" x14ac:dyDescent="0.25">
      <c r="A72">
        <f t="shared" si="4"/>
        <v>71</v>
      </c>
      <c r="B72">
        <f t="shared" si="6"/>
        <v>2025</v>
      </c>
      <c r="C72">
        <f t="shared" si="7"/>
        <v>3</v>
      </c>
      <c r="D72" s="1">
        <f t="shared" si="5"/>
        <v>45717</v>
      </c>
      <c r="E72">
        <f>_xlfn.IFNA(VLOOKUP(D72,IMAE!A:C,3,FALSE),0)</f>
        <v>0</v>
      </c>
    </row>
    <row r="73" spans="1:5" x14ac:dyDescent="0.25">
      <c r="A73">
        <f t="shared" si="4"/>
        <v>72</v>
      </c>
      <c r="B73">
        <f t="shared" si="6"/>
        <v>2025</v>
      </c>
      <c r="C73">
        <f t="shared" si="7"/>
        <v>4</v>
      </c>
      <c r="D73" s="1">
        <f t="shared" si="5"/>
        <v>45748</v>
      </c>
      <c r="E73">
        <f>_xlfn.IFNA(VLOOKUP(D73,IMAE!A:C,3,FALSE),0)</f>
        <v>0</v>
      </c>
    </row>
    <row r="74" spans="1:5" x14ac:dyDescent="0.25">
      <c r="A74">
        <f t="shared" si="4"/>
        <v>73</v>
      </c>
      <c r="B74">
        <f t="shared" si="6"/>
        <v>2025</v>
      </c>
      <c r="C74">
        <f t="shared" si="7"/>
        <v>5</v>
      </c>
      <c r="D74" s="1">
        <f t="shared" si="5"/>
        <v>45778</v>
      </c>
      <c r="E74">
        <f>_xlfn.IFNA(VLOOKUP(D74,IMAE!A:C,3,FALSE),0)</f>
        <v>0</v>
      </c>
    </row>
    <row r="75" spans="1:5" x14ac:dyDescent="0.25">
      <c r="A75">
        <f t="shared" si="4"/>
        <v>74</v>
      </c>
      <c r="B75">
        <f t="shared" si="6"/>
        <v>2025</v>
      </c>
      <c r="C75">
        <f t="shared" si="7"/>
        <v>6</v>
      </c>
      <c r="D75" s="1">
        <f t="shared" si="5"/>
        <v>45809</v>
      </c>
      <c r="E75">
        <f>_xlfn.IFNA(VLOOKUP(D75,IMAE!A:C,3,FALSE),0)</f>
        <v>0</v>
      </c>
    </row>
    <row r="76" spans="1:5" x14ac:dyDescent="0.25">
      <c r="A76">
        <f t="shared" si="4"/>
        <v>75</v>
      </c>
      <c r="B76">
        <f t="shared" si="6"/>
        <v>2025</v>
      </c>
      <c r="C76">
        <f t="shared" si="7"/>
        <v>7</v>
      </c>
      <c r="D76" s="1">
        <f t="shared" si="5"/>
        <v>45839</v>
      </c>
      <c r="E76">
        <f>_xlfn.IFNA(VLOOKUP(D76,IMAE!A:C,3,FALSE),0)</f>
        <v>0</v>
      </c>
    </row>
    <row r="77" spans="1:5" x14ac:dyDescent="0.25">
      <c r="A77">
        <f t="shared" si="4"/>
        <v>76</v>
      </c>
      <c r="B77">
        <f t="shared" si="6"/>
        <v>2025</v>
      </c>
      <c r="C77">
        <f t="shared" si="7"/>
        <v>8</v>
      </c>
      <c r="D77" s="1">
        <f t="shared" si="5"/>
        <v>45870</v>
      </c>
      <c r="E77">
        <f>_xlfn.IFNA(VLOOKUP(D77,IMAE!A:C,3,FALSE),0)</f>
        <v>0</v>
      </c>
    </row>
    <row r="78" spans="1:5" x14ac:dyDescent="0.25">
      <c r="A78">
        <f t="shared" si="4"/>
        <v>77</v>
      </c>
      <c r="B78">
        <f t="shared" si="6"/>
        <v>2025</v>
      </c>
      <c r="C78">
        <f t="shared" si="7"/>
        <v>9</v>
      </c>
      <c r="D78" s="1">
        <f t="shared" si="5"/>
        <v>45901</v>
      </c>
      <c r="E78">
        <f>_xlfn.IFNA(VLOOKUP(D78,IMAE!A:C,3,FALSE),0)</f>
        <v>0</v>
      </c>
    </row>
    <row r="79" spans="1:5" x14ac:dyDescent="0.25">
      <c r="A79">
        <f t="shared" si="4"/>
        <v>78</v>
      </c>
      <c r="B79">
        <f t="shared" si="6"/>
        <v>2025</v>
      </c>
      <c r="C79">
        <f t="shared" si="7"/>
        <v>10</v>
      </c>
      <c r="D79" s="1">
        <f t="shared" si="5"/>
        <v>45931</v>
      </c>
      <c r="E79">
        <f>_xlfn.IFNA(VLOOKUP(D79,IMAE!A:C,3,FALSE),0)</f>
        <v>0</v>
      </c>
    </row>
    <row r="80" spans="1:5" x14ac:dyDescent="0.25">
      <c r="A80">
        <f t="shared" si="4"/>
        <v>79</v>
      </c>
      <c r="B80">
        <f t="shared" si="6"/>
        <v>2025</v>
      </c>
      <c r="C80">
        <f t="shared" si="7"/>
        <v>11</v>
      </c>
      <c r="D80" s="1">
        <f t="shared" si="5"/>
        <v>45962</v>
      </c>
      <c r="E80">
        <f>_xlfn.IFNA(VLOOKUP(D80,IMAE!A:C,3,FALSE),0)</f>
        <v>0</v>
      </c>
    </row>
    <row r="81" spans="1:5" x14ac:dyDescent="0.25">
      <c r="A81">
        <f t="shared" si="4"/>
        <v>80</v>
      </c>
      <c r="B81">
        <f t="shared" si="6"/>
        <v>2025</v>
      </c>
      <c r="C81">
        <f t="shared" si="7"/>
        <v>12</v>
      </c>
      <c r="D81" s="1">
        <f t="shared" si="5"/>
        <v>45992</v>
      </c>
      <c r="E81">
        <f>_xlfn.IFNA(VLOOKUP(D81,IMAE!A:C,3,FALSE),0)</f>
        <v>0</v>
      </c>
    </row>
    <row r="82" spans="1:5" x14ac:dyDescent="0.25">
      <c r="A82">
        <f t="shared" si="4"/>
        <v>81</v>
      </c>
      <c r="B82">
        <f t="shared" si="6"/>
        <v>2026</v>
      </c>
      <c r="C82">
        <f t="shared" si="7"/>
        <v>1</v>
      </c>
      <c r="D82" s="1">
        <f t="shared" si="5"/>
        <v>46023</v>
      </c>
      <c r="E82">
        <f>_xlfn.IFNA(VLOOKUP(D82,IMAE!A:C,3,FALSE),0)</f>
        <v>0</v>
      </c>
    </row>
    <row r="83" spans="1:5" x14ac:dyDescent="0.25">
      <c r="A83">
        <f t="shared" si="4"/>
        <v>82</v>
      </c>
      <c r="B83">
        <f t="shared" si="6"/>
        <v>2026</v>
      </c>
      <c r="C83">
        <f t="shared" si="7"/>
        <v>2</v>
      </c>
      <c r="D83" s="1">
        <f t="shared" si="5"/>
        <v>46054</v>
      </c>
      <c r="E83">
        <f>_xlfn.IFNA(VLOOKUP(D83,IMAE!A:C,3,FALSE),0)</f>
        <v>0</v>
      </c>
    </row>
    <row r="84" spans="1:5" x14ac:dyDescent="0.25">
      <c r="A84">
        <f t="shared" si="4"/>
        <v>83</v>
      </c>
      <c r="B84">
        <f t="shared" si="6"/>
        <v>2026</v>
      </c>
      <c r="C84">
        <f t="shared" si="7"/>
        <v>3</v>
      </c>
      <c r="D84" s="1">
        <f t="shared" si="5"/>
        <v>46082</v>
      </c>
      <c r="E84">
        <f>_xlfn.IFNA(VLOOKUP(D84,IMAE!A:C,3,FALSE),0)</f>
        <v>0</v>
      </c>
    </row>
    <row r="85" spans="1:5" x14ac:dyDescent="0.25">
      <c r="A85">
        <f t="shared" si="4"/>
        <v>84</v>
      </c>
      <c r="B85">
        <f t="shared" si="6"/>
        <v>2026</v>
      </c>
      <c r="C85">
        <f t="shared" si="7"/>
        <v>4</v>
      </c>
      <c r="D85" s="1">
        <f t="shared" si="5"/>
        <v>46113</v>
      </c>
      <c r="E85">
        <f>_xlfn.IFNA(VLOOKUP(D85,IMAE!A:C,3,FALSE),0)</f>
        <v>0</v>
      </c>
    </row>
    <row r="86" spans="1:5" x14ac:dyDescent="0.25">
      <c r="A86">
        <f t="shared" si="4"/>
        <v>85</v>
      </c>
      <c r="B86">
        <f t="shared" si="6"/>
        <v>2026</v>
      </c>
      <c r="C86">
        <f t="shared" si="7"/>
        <v>5</v>
      </c>
      <c r="D86" s="1">
        <f t="shared" si="5"/>
        <v>46143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75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76</v>
      </c>
      <c r="B3" s="27"/>
      <c r="C3"/>
      <c r="D3"/>
      <c r="E3"/>
      <c r="F3"/>
      <c r="G3"/>
      <c r="H3"/>
      <c r="I3"/>
    </row>
    <row r="4" spans="1:9" x14ac:dyDescent="0.2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82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2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25">
      <c r="A17" t="s">
        <v>98</v>
      </c>
      <c r="B17">
        <f>+INTERCEPT('IMAE para s'!E2:E61,'IMAE para s'!A2:A61)</f>
        <v>2.4269732700370295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99</v>
      </c>
      <c r="B18" s="11">
        <f>+SLOPE('IMAE para s'!E2:E61,'IMAE para s'!A2:A61)</f>
        <v>3.9609743571222045E-2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100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25">
      <c r="A25">
        <v>1</v>
      </c>
      <c r="B25">
        <f>+$B$17+A25*$B$18</f>
        <v>2.4665830136082514</v>
      </c>
      <c r="C25">
        <f>+'IMAE para s'!E2-'IMAE regresion'!B25</f>
        <v>1.7526390227895865</v>
      </c>
      <c r="D25"/>
      <c r="E25"/>
      <c r="F25"/>
      <c r="G25"/>
      <c r="H25"/>
      <c r="I25"/>
    </row>
    <row r="26" spans="1:9" x14ac:dyDescent="0.25">
      <c r="A26">
        <v>2</v>
      </c>
      <c r="B26">
        <f t="shared" ref="B26:B84" si="0">+$B$17+A26*$B$18</f>
        <v>2.5061927571794733</v>
      </c>
      <c r="C26">
        <f>+'IMAE para s'!E3-'IMAE regresion'!B26</f>
        <v>1.023766862507177</v>
      </c>
      <c r="D26"/>
      <c r="E26"/>
      <c r="F26"/>
      <c r="G26"/>
      <c r="H26"/>
      <c r="I26"/>
    </row>
    <row r="27" spans="1:9" x14ac:dyDescent="0.25">
      <c r="A27">
        <v>3</v>
      </c>
      <c r="B27">
        <f t="shared" si="0"/>
        <v>2.5458025007506957</v>
      </c>
      <c r="C27">
        <f>+'IMAE para s'!E4-'IMAE regresion'!B27</f>
        <v>1.5223313371250247</v>
      </c>
      <c r="D27"/>
      <c r="E27"/>
      <c r="F27"/>
      <c r="G27"/>
      <c r="H27"/>
      <c r="I27"/>
    </row>
    <row r="28" spans="1:9" x14ac:dyDescent="0.25">
      <c r="A28">
        <v>4</v>
      </c>
      <c r="B28">
        <f t="shared" si="0"/>
        <v>2.5854122443219176</v>
      </c>
      <c r="C28">
        <f>+'IMAE para s'!E5-'IMAE regresion'!B28</f>
        <v>0.78307616240875921</v>
      </c>
      <c r="D28"/>
      <c r="E28"/>
      <c r="F28"/>
      <c r="G28"/>
      <c r="H28"/>
      <c r="I28"/>
    </row>
    <row r="29" spans="1:9" x14ac:dyDescent="0.25">
      <c r="A29">
        <v>5</v>
      </c>
      <c r="B29">
        <f t="shared" si="0"/>
        <v>2.6250219878931396</v>
      </c>
      <c r="C29">
        <f>+'IMAE para s'!E6-'IMAE regresion'!B29</f>
        <v>2.0546912984242405</v>
      </c>
      <c r="D29"/>
      <c r="E29"/>
      <c r="F29"/>
      <c r="G29"/>
      <c r="H29"/>
      <c r="I29"/>
    </row>
    <row r="30" spans="1:9" x14ac:dyDescent="0.25">
      <c r="A30">
        <v>6</v>
      </c>
      <c r="B30">
        <f t="shared" si="0"/>
        <v>2.6646317314643619</v>
      </c>
      <c r="C30">
        <f>+'IMAE para s'!E7-'IMAE regresion'!B30</f>
        <v>1.4832784816406024</v>
      </c>
      <c r="D30"/>
      <c r="E30"/>
      <c r="F30"/>
      <c r="G30"/>
      <c r="H30"/>
      <c r="I30"/>
    </row>
    <row r="31" spans="1:9" x14ac:dyDescent="0.25">
      <c r="A31">
        <v>7</v>
      </c>
      <c r="B31">
        <f t="shared" si="0"/>
        <v>2.7042414750355839</v>
      </c>
      <c r="C31">
        <f>+'IMAE para s'!E8-'IMAE regresion'!B31</f>
        <v>2.1953885982838308</v>
      </c>
      <c r="D31"/>
      <c r="E31"/>
      <c r="F31"/>
      <c r="G31"/>
      <c r="H31"/>
      <c r="I31"/>
    </row>
    <row r="32" spans="1:9" x14ac:dyDescent="0.25">
      <c r="A32">
        <v>8</v>
      </c>
      <c r="B32">
        <f t="shared" si="0"/>
        <v>2.7438512186068058</v>
      </c>
      <c r="C32">
        <f>+'IMAE para s'!E9-'IMAE regresion'!B32</f>
        <v>1.6454115901576793</v>
      </c>
      <c r="D32"/>
      <c r="E32"/>
      <c r="F32"/>
      <c r="G32"/>
      <c r="H32"/>
      <c r="I32"/>
    </row>
    <row r="33" spans="1:9" x14ac:dyDescent="0.25">
      <c r="A33">
        <v>9</v>
      </c>
      <c r="B33">
        <f t="shared" si="0"/>
        <v>2.7834609621780277</v>
      </c>
      <c r="C33">
        <f>+'IMAE para s'!E10-'IMAE regresion'!B33</f>
        <v>1.498720190384331</v>
      </c>
      <c r="D33"/>
      <c r="E33"/>
      <c r="F33"/>
      <c r="G33"/>
      <c r="H33"/>
      <c r="I33"/>
    </row>
    <row r="34" spans="1:9" x14ac:dyDescent="0.25">
      <c r="A34">
        <v>10</v>
      </c>
      <c r="B34">
        <f t="shared" si="0"/>
        <v>2.8230707057492497</v>
      </c>
      <c r="C34">
        <f>+'IMAE para s'!E11-'IMAE regresion'!B34</f>
        <v>-0.52656512288367185</v>
      </c>
      <c r="D34"/>
      <c r="E34"/>
      <c r="F34"/>
      <c r="G34"/>
      <c r="H34"/>
      <c r="I34"/>
    </row>
    <row r="35" spans="1:9" x14ac:dyDescent="0.25">
      <c r="A35">
        <v>11</v>
      </c>
      <c r="B35">
        <f t="shared" si="0"/>
        <v>2.8626804493204721</v>
      </c>
      <c r="C35">
        <f>+'IMAE para s'!E12-'IMAE regresion'!B35</f>
        <v>-6.8413512273005859</v>
      </c>
      <c r="D35"/>
      <c r="E35"/>
      <c r="F35"/>
      <c r="G35"/>
      <c r="H35"/>
      <c r="I35"/>
    </row>
    <row r="36" spans="1:9" x14ac:dyDescent="0.25">
      <c r="A36">
        <v>12</v>
      </c>
      <c r="B36">
        <f t="shared" si="0"/>
        <v>2.902290192891694</v>
      </c>
      <c r="C36">
        <f>+'IMAE para s'!E13-'IMAE regresion'!B36</f>
        <v>-12.479406748446959</v>
      </c>
      <c r="D36"/>
      <c r="E36"/>
      <c r="F36"/>
      <c r="G36"/>
      <c r="H36"/>
      <c r="I36"/>
    </row>
    <row r="37" spans="1:9" x14ac:dyDescent="0.25">
      <c r="A37">
        <v>13</v>
      </c>
      <c r="B37">
        <f t="shared" si="0"/>
        <v>2.9418999364629159</v>
      </c>
      <c r="C37">
        <f>+'IMAE para s'!E14-'IMAE regresion'!B37</f>
        <v>-13.220948384802991</v>
      </c>
      <c r="D37"/>
      <c r="E37"/>
      <c r="F37"/>
      <c r="G37"/>
      <c r="H37"/>
      <c r="I37"/>
    </row>
    <row r="38" spans="1:9" x14ac:dyDescent="0.25">
      <c r="A38">
        <v>14</v>
      </c>
      <c r="B38">
        <f t="shared" si="0"/>
        <v>2.9815096800341383</v>
      </c>
      <c r="C38">
        <f>+'IMAE para s'!E15-'IMAE regresion'!B38</f>
        <v>-10.831738814450263</v>
      </c>
      <c r="D38"/>
      <c r="E38"/>
      <c r="F38"/>
      <c r="G38"/>
      <c r="H38"/>
      <c r="I38"/>
    </row>
    <row r="39" spans="1:9" x14ac:dyDescent="0.25">
      <c r="A39">
        <v>15</v>
      </c>
      <c r="B39">
        <f t="shared" si="0"/>
        <v>3.0211194236053602</v>
      </c>
      <c r="C39">
        <f>+'IMAE para s'!E16-'IMAE regresion'!B39</f>
        <v>-6.8933355743876961</v>
      </c>
      <c r="D39"/>
      <c r="E39"/>
      <c r="F39"/>
      <c r="G39"/>
      <c r="H39"/>
      <c r="I39"/>
    </row>
    <row r="40" spans="1:9" x14ac:dyDescent="0.25">
      <c r="A40">
        <v>16</v>
      </c>
      <c r="B40">
        <f t="shared" si="0"/>
        <v>3.0607291671765822</v>
      </c>
      <c r="C40">
        <f>+'IMAE para s'!E17-'IMAE regresion'!B40</f>
        <v>-4.1559235579614224</v>
      </c>
      <c r="D40"/>
      <c r="E40"/>
      <c r="F40"/>
      <c r="G40"/>
      <c r="H40"/>
      <c r="I40"/>
    </row>
    <row r="41" spans="1:9" x14ac:dyDescent="0.25">
      <c r="A41">
        <v>17</v>
      </c>
      <c r="B41">
        <f t="shared" si="0"/>
        <v>3.1003389107478041</v>
      </c>
      <c r="C41">
        <f>+'IMAE para s'!E18-'IMAE regresion'!B41</f>
        <v>-2.2953695389178206</v>
      </c>
      <c r="D41"/>
      <c r="E41"/>
      <c r="F41"/>
      <c r="G41"/>
      <c r="H41"/>
      <c r="I41"/>
    </row>
    <row r="42" spans="1:9" x14ac:dyDescent="0.25">
      <c r="A42">
        <v>18</v>
      </c>
      <c r="B42">
        <f t="shared" si="0"/>
        <v>3.139948654319026</v>
      </c>
      <c r="C42">
        <f>+'IMAE para s'!E19-'IMAE regresion'!B42</f>
        <v>-0.91734852557202196</v>
      </c>
      <c r="D42"/>
      <c r="E42"/>
      <c r="F42"/>
      <c r="G42"/>
      <c r="H42"/>
      <c r="I42"/>
    </row>
    <row r="43" spans="1:9" x14ac:dyDescent="0.25">
      <c r="A43">
        <v>19</v>
      </c>
      <c r="B43">
        <f t="shared" si="0"/>
        <v>3.1795583978902484</v>
      </c>
      <c r="C43">
        <f>+'IMAE para s'!E20-'IMAE regresion'!B43</f>
        <v>-1.938303555062761</v>
      </c>
      <c r="D43"/>
      <c r="E43"/>
      <c r="F43"/>
      <c r="G43"/>
      <c r="H43"/>
      <c r="I43"/>
    </row>
    <row r="44" spans="1:9" x14ac:dyDescent="0.25">
      <c r="A44">
        <v>20</v>
      </c>
      <c r="B44">
        <f t="shared" si="0"/>
        <v>3.2191681414614703</v>
      </c>
      <c r="C44">
        <f>+'IMAE para s'!E21-'IMAE regresion'!B44</f>
        <v>0.84678607419680985</v>
      </c>
      <c r="D44"/>
      <c r="E44"/>
      <c r="F44"/>
      <c r="G44"/>
      <c r="H44"/>
      <c r="I44"/>
    </row>
    <row r="45" spans="1:9" x14ac:dyDescent="0.25">
      <c r="A45">
        <v>21</v>
      </c>
      <c r="B45">
        <f t="shared" si="0"/>
        <v>3.2587778850326923</v>
      </c>
      <c r="C45">
        <f>+'IMAE para s'!E22-'IMAE regresion'!B45</f>
        <v>-1.9438523838221395</v>
      </c>
      <c r="D45"/>
      <c r="E45"/>
      <c r="F45"/>
      <c r="G45"/>
      <c r="H45"/>
      <c r="I45"/>
    </row>
    <row r="46" spans="1:9" x14ac:dyDescent="0.25">
      <c r="A46">
        <v>22</v>
      </c>
      <c r="B46">
        <f t="shared" si="0"/>
        <v>3.2983876286039147</v>
      </c>
      <c r="C46">
        <f>+'IMAE para s'!E23-'IMAE regresion'!B46</f>
        <v>-0.87496147539077196</v>
      </c>
      <c r="D46"/>
      <c r="E46"/>
      <c r="F46"/>
      <c r="G46"/>
      <c r="H46"/>
      <c r="I46"/>
    </row>
    <row r="47" spans="1:9" x14ac:dyDescent="0.25">
      <c r="A47">
        <v>23</v>
      </c>
      <c r="B47">
        <f t="shared" si="0"/>
        <v>3.3379973721751366</v>
      </c>
      <c r="C47">
        <f>+'IMAE para s'!E24-'IMAE regresion'!B47</f>
        <v>6.6054278041833232</v>
      </c>
      <c r="D47"/>
      <c r="E47"/>
      <c r="F47"/>
      <c r="G47"/>
      <c r="H47"/>
      <c r="I47"/>
    </row>
    <row r="48" spans="1:9" x14ac:dyDescent="0.25">
      <c r="A48">
        <v>24</v>
      </c>
      <c r="B48">
        <f t="shared" si="0"/>
        <v>3.3776071157463585</v>
      </c>
      <c r="C48">
        <f>+'IMAE para s'!E25-'IMAE regresion'!B48</f>
        <v>12.204551191952135</v>
      </c>
      <c r="D48"/>
      <c r="E48"/>
      <c r="F48"/>
      <c r="G48"/>
      <c r="H48"/>
      <c r="I48"/>
    </row>
    <row r="49" spans="1:9" x14ac:dyDescent="0.25">
      <c r="A49">
        <v>25</v>
      </c>
      <c r="B49">
        <f t="shared" si="0"/>
        <v>3.4172168593175805</v>
      </c>
      <c r="C49">
        <f>+'IMAE para s'!E26-'IMAE regresion'!B49</f>
        <v>13.297571232165719</v>
      </c>
      <c r="D49"/>
      <c r="E49"/>
      <c r="F49"/>
      <c r="G49"/>
      <c r="H49"/>
      <c r="I49"/>
    </row>
    <row r="50" spans="1:9" x14ac:dyDescent="0.25">
      <c r="A50">
        <v>26</v>
      </c>
      <c r="B50">
        <f t="shared" si="0"/>
        <v>3.4568266028888024</v>
      </c>
      <c r="C50">
        <f>+'IMAE para s'!E27-'IMAE regresion'!B50</f>
        <v>11.061984217632279</v>
      </c>
      <c r="D50"/>
      <c r="E50"/>
      <c r="F50"/>
      <c r="G50"/>
      <c r="H50"/>
      <c r="I50"/>
    </row>
    <row r="51" spans="1:9" x14ac:dyDescent="0.25">
      <c r="A51">
        <v>27</v>
      </c>
      <c r="B51">
        <f t="shared" si="0"/>
        <v>3.4964363464600248</v>
      </c>
      <c r="C51">
        <f>+'IMAE para s'!E28-'IMAE regresion'!B51</f>
        <v>7.5065536340945354</v>
      </c>
      <c r="D51"/>
      <c r="E51"/>
      <c r="F51"/>
      <c r="G51"/>
      <c r="H51"/>
      <c r="I51"/>
    </row>
    <row r="52" spans="1:9" x14ac:dyDescent="0.25">
      <c r="A52">
        <v>28</v>
      </c>
      <c r="B52">
        <f t="shared" si="0"/>
        <v>3.5360460900312467</v>
      </c>
      <c r="C52">
        <f>+'IMAE para s'!E29-'IMAE regresion'!B52</f>
        <v>4.2823204463895355</v>
      </c>
      <c r="D52"/>
      <c r="E52"/>
      <c r="F52"/>
      <c r="G52"/>
      <c r="H52"/>
      <c r="I52"/>
    </row>
    <row r="53" spans="1:9" x14ac:dyDescent="0.25">
      <c r="A53">
        <v>29</v>
      </c>
      <c r="B53">
        <f t="shared" si="0"/>
        <v>3.5756558336024686</v>
      </c>
      <c r="C53">
        <f>+'IMAE para s'!E30-'IMAE regresion'!B53</f>
        <v>2.3318005920112479</v>
      </c>
      <c r="D53"/>
      <c r="E53"/>
      <c r="F53"/>
      <c r="G53"/>
      <c r="H53"/>
      <c r="I53"/>
    </row>
    <row r="54" spans="1:9" x14ac:dyDescent="0.25">
      <c r="A54">
        <v>30</v>
      </c>
      <c r="B54">
        <f t="shared" si="0"/>
        <v>3.615265577173691</v>
      </c>
      <c r="C54">
        <f>+'IMAE para s'!E31-'IMAE regresion'!B54</f>
        <v>0.80755508283595745</v>
      </c>
      <c r="D54"/>
      <c r="E54"/>
      <c r="F54"/>
      <c r="G54"/>
      <c r="H54"/>
      <c r="I54"/>
    </row>
    <row r="55" spans="1:9" x14ac:dyDescent="0.25">
      <c r="A55">
        <v>31</v>
      </c>
      <c r="B55">
        <f t="shared" si="0"/>
        <v>3.6548753207449129</v>
      </c>
      <c r="C55">
        <f>+'IMAE para s'!E32-'IMAE regresion'!B55</f>
        <v>2.3295558875603399</v>
      </c>
      <c r="D55"/>
      <c r="E55"/>
      <c r="F55"/>
      <c r="G55"/>
      <c r="H55"/>
      <c r="I55"/>
    </row>
    <row r="56" spans="1:9" x14ac:dyDescent="0.25">
      <c r="A56">
        <v>32</v>
      </c>
      <c r="B56">
        <f t="shared" si="0"/>
        <v>3.6944850643161349</v>
      </c>
      <c r="C56">
        <f>+'IMAE para s'!E33-'IMAE regresion'!B56</f>
        <v>0.28410588238924683</v>
      </c>
      <c r="D56"/>
      <c r="E56"/>
      <c r="F56"/>
      <c r="G56"/>
      <c r="H56"/>
      <c r="I56"/>
    </row>
    <row r="57" spans="1:9" x14ac:dyDescent="0.25">
      <c r="A57">
        <v>33</v>
      </c>
      <c r="B57">
        <f t="shared" si="0"/>
        <v>3.7340948078873568</v>
      </c>
      <c r="C57">
        <f>+'IMAE para s'!E34-'IMAE regresion'!B57</f>
        <v>0.94348998816062402</v>
      </c>
      <c r="D57"/>
      <c r="E57"/>
      <c r="F57"/>
      <c r="G57"/>
      <c r="H57"/>
      <c r="I57"/>
    </row>
    <row r="58" spans="1:9" x14ac:dyDescent="0.25">
      <c r="A58">
        <v>34</v>
      </c>
      <c r="B58">
        <f t="shared" si="0"/>
        <v>3.7737045514585787</v>
      </c>
      <c r="C58">
        <f>+'IMAE para s'!E35-'IMAE regresion'!B58</f>
        <v>0.91530176886651304</v>
      </c>
      <c r="D58"/>
      <c r="E58"/>
      <c r="F58"/>
      <c r="G58"/>
      <c r="H58"/>
      <c r="I58"/>
    </row>
    <row r="59" spans="1:9" x14ac:dyDescent="0.25">
      <c r="A59">
        <v>35</v>
      </c>
      <c r="B59">
        <f t="shared" si="0"/>
        <v>3.8133142950298011</v>
      </c>
      <c r="C59">
        <f>+'IMAE para s'!E36-'IMAE regresion'!B59</f>
        <v>1.0175202936810703</v>
      </c>
      <c r="D59"/>
      <c r="E59"/>
      <c r="F59"/>
      <c r="G59"/>
      <c r="H59"/>
      <c r="I59"/>
    </row>
    <row r="60" spans="1:9" x14ac:dyDescent="0.25">
      <c r="A60">
        <v>36</v>
      </c>
      <c r="B60">
        <f t="shared" si="0"/>
        <v>3.8529240386010231</v>
      </c>
      <c r="C60">
        <f>+'IMAE para s'!E37-'IMAE regresion'!B60</f>
        <v>1.0786200953165461</v>
      </c>
      <c r="D60"/>
      <c r="E60"/>
      <c r="F60"/>
      <c r="G60"/>
      <c r="H60"/>
      <c r="I60"/>
    </row>
    <row r="61" spans="1:9" x14ac:dyDescent="0.25">
      <c r="A61">
        <v>37</v>
      </c>
      <c r="B61">
        <f t="shared" si="0"/>
        <v>3.892533782172245</v>
      </c>
      <c r="C61">
        <f>+'IMAE para s'!E38-'IMAE regresion'!B61</f>
        <v>1.1681231232701266</v>
      </c>
      <c r="D61"/>
      <c r="E61"/>
      <c r="F61"/>
      <c r="G61"/>
      <c r="H61"/>
      <c r="I61"/>
    </row>
    <row r="62" spans="1:9" x14ac:dyDescent="0.25">
      <c r="A62">
        <v>38</v>
      </c>
      <c r="B62">
        <f t="shared" si="0"/>
        <v>3.9321435257434674</v>
      </c>
      <c r="C62">
        <f>+'IMAE para s'!E39-'IMAE regresion'!B62</f>
        <v>0.32810742523691072</v>
      </c>
      <c r="D62"/>
      <c r="E62"/>
      <c r="F62"/>
      <c r="G62"/>
      <c r="H62"/>
      <c r="I62"/>
    </row>
    <row r="63" spans="1:9" x14ac:dyDescent="0.25">
      <c r="A63">
        <v>39</v>
      </c>
      <c r="B63">
        <f t="shared" si="0"/>
        <v>3.9717532693146893</v>
      </c>
      <c r="C63">
        <f>+'IMAE para s'!E40-'IMAE regresion'!B63</f>
        <v>-0.67064819449475976</v>
      </c>
      <c r="D63"/>
      <c r="E63"/>
      <c r="F63"/>
      <c r="G63"/>
      <c r="H63"/>
      <c r="I63"/>
    </row>
    <row r="64" spans="1:9" x14ac:dyDescent="0.25">
      <c r="A64">
        <v>40</v>
      </c>
      <c r="B64">
        <f t="shared" si="0"/>
        <v>4.0113630128859112</v>
      </c>
      <c r="C64">
        <f>+'IMAE para s'!E41-'IMAE regresion'!B64</f>
        <v>0.67094429731087946</v>
      </c>
      <c r="D64"/>
      <c r="E64"/>
      <c r="F64"/>
      <c r="G64"/>
      <c r="H64"/>
      <c r="I64"/>
    </row>
    <row r="65" spans="1:9" x14ac:dyDescent="0.25">
      <c r="A65">
        <v>41</v>
      </c>
      <c r="B65">
        <f t="shared" si="0"/>
        <v>4.0509727564571332</v>
      </c>
      <c r="C65">
        <f>+'IMAE para s'!E42-'IMAE regresion'!B65</f>
        <v>-0.21286215602922276</v>
      </c>
      <c r="D65"/>
      <c r="E65"/>
      <c r="F65"/>
      <c r="G65"/>
      <c r="H65"/>
      <c r="I65"/>
    </row>
    <row r="66" spans="1:9" x14ac:dyDescent="0.25">
      <c r="A66">
        <v>42</v>
      </c>
      <c r="B66">
        <f t="shared" si="0"/>
        <v>4.0905825000283551</v>
      </c>
      <c r="C66">
        <f>+'IMAE para s'!E43-'IMAE regresion'!B66</f>
        <v>-0.48443985893551034</v>
      </c>
      <c r="D66"/>
      <c r="E66"/>
      <c r="F66"/>
      <c r="G66"/>
      <c r="H66"/>
      <c r="I66"/>
    </row>
    <row r="67" spans="1:9" x14ac:dyDescent="0.25">
      <c r="A67">
        <v>43</v>
      </c>
      <c r="B67">
        <f t="shared" si="0"/>
        <v>4.130192243599577</v>
      </c>
      <c r="C67">
        <f>+'IMAE para s'!E44-'IMAE regresion'!B67</f>
        <v>-0.77875420859069422</v>
      </c>
      <c r="D67"/>
      <c r="E67"/>
      <c r="F67"/>
      <c r="G67"/>
      <c r="H67"/>
      <c r="I67"/>
    </row>
    <row r="68" spans="1:9" x14ac:dyDescent="0.25">
      <c r="A68">
        <v>44</v>
      </c>
      <c r="B68">
        <f t="shared" si="0"/>
        <v>4.1698019871707999</v>
      </c>
      <c r="C68">
        <f>+'IMAE para s'!E45-'IMAE regresion'!B68</f>
        <v>-0.86266821053818887</v>
      </c>
      <c r="D68"/>
      <c r="E68"/>
      <c r="F68"/>
      <c r="G68"/>
      <c r="H68"/>
      <c r="I68"/>
    </row>
    <row r="69" spans="1:9" x14ac:dyDescent="0.25">
      <c r="A69">
        <v>45</v>
      </c>
      <c r="B69">
        <f t="shared" si="0"/>
        <v>4.2094117307420209</v>
      </c>
      <c r="C69">
        <f>+'IMAE para s'!E46-'IMAE regresion'!B69</f>
        <v>-0.90078475181764084</v>
      </c>
      <c r="D69"/>
      <c r="E69"/>
      <c r="F69"/>
      <c r="G69"/>
      <c r="H69"/>
      <c r="I69"/>
    </row>
    <row r="70" spans="1:9" x14ac:dyDescent="0.25">
      <c r="A70">
        <v>46</v>
      </c>
      <c r="B70">
        <f t="shared" si="0"/>
        <v>4.2490214743132437</v>
      </c>
      <c r="C70">
        <f>+'IMAE para s'!E47-'IMAE regresion'!B70</f>
        <v>0.49335454638200282</v>
      </c>
      <c r="D70"/>
      <c r="E70"/>
      <c r="F70"/>
      <c r="G70"/>
      <c r="H70"/>
      <c r="I70"/>
    </row>
    <row r="71" spans="1:9" x14ac:dyDescent="0.25">
      <c r="A71">
        <v>47</v>
      </c>
      <c r="B71">
        <f t="shared" si="0"/>
        <v>4.2886312178844657</v>
      </c>
      <c r="C71">
        <f>+'IMAE para s'!E48-'IMAE regresion'!B71</f>
        <v>-0.3202987299536848</v>
      </c>
      <c r="D71"/>
      <c r="E71"/>
      <c r="F71"/>
      <c r="G71"/>
      <c r="H71"/>
      <c r="I71"/>
    </row>
    <row r="72" spans="1:9" x14ac:dyDescent="0.25">
      <c r="A72">
        <v>48</v>
      </c>
      <c r="B72">
        <f t="shared" si="0"/>
        <v>4.3282409614556876</v>
      </c>
      <c r="C72">
        <f>+'IMAE para s'!E49-'IMAE regresion'!B72</f>
        <v>-0.82962104771754852</v>
      </c>
      <c r="D72"/>
      <c r="E72"/>
      <c r="F72"/>
      <c r="G72"/>
      <c r="H72"/>
      <c r="I72"/>
    </row>
    <row r="73" spans="1:9" x14ac:dyDescent="0.25">
      <c r="A73">
        <v>49</v>
      </c>
      <c r="B73">
        <f t="shared" si="0"/>
        <v>4.3678507050269095</v>
      </c>
      <c r="C73">
        <f>+'IMAE para s'!E50-'IMAE regresion'!B73</f>
        <v>-0.56653348633032774</v>
      </c>
      <c r="D73"/>
      <c r="E73"/>
      <c r="F73"/>
      <c r="G73"/>
      <c r="H73"/>
      <c r="I73"/>
    </row>
    <row r="74" spans="1:9" x14ac:dyDescent="0.25">
      <c r="A74">
        <v>50</v>
      </c>
      <c r="B74">
        <f t="shared" si="0"/>
        <v>4.4074604485981315</v>
      </c>
      <c r="C74">
        <f>+'IMAE para s'!E51-'IMAE regresion'!B74</f>
        <v>0.6681871966061248</v>
      </c>
      <c r="D74"/>
      <c r="E74"/>
      <c r="F74"/>
      <c r="G74"/>
      <c r="H74"/>
      <c r="I74"/>
    </row>
    <row r="75" spans="1:9" x14ac:dyDescent="0.25">
      <c r="A75">
        <v>51</v>
      </c>
      <c r="B75">
        <f t="shared" si="0"/>
        <v>4.4470701921693543</v>
      </c>
      <c r="C75">
        <f>+'IMAE para s'!E52-'IMAE regresion'!B75</f>
        <v>0.55924493531564146</v>
      </c>
      <c r="D75"/>
      <c r="E75"/>
      <c r="F75"/>
      <c r="G75"/>
      <c r="H75"/>
      <c r="I75"/>
    </row>
    <row r="76" spans="1:9" x14ac:dyDescent="0.25">
      <c r="A76">
        <v>52</v>
      </c>
      <c r="B76">
        <f t="shared" si="0"/>
        <v>4.4866799357405753</v>
      </c>
      <c r="C76">
        <f>+'IMAE para s'!E53-'IMAE regresion'!B76</f>
        <v>-0.86226120150642105</v>
      </c>
      <c r="D76"/>
      <c r="E76"/>
      <c r="F76"/>
      <c r="G76"/>
      <c r="H76"/>
      <c r="I76"/>
    </row>
    <row r="77" spans="1:9" x14ac:dyDescent="0.25">
      <c r="A77">
        <v>53</v>
      </c>
      <c r="B77">
        <f t="shared" si="0"/>
        <v>4.5262896793117982</v>
      </c>
      <c r="C77">
        <f>+'IMAE para s'!E54-'IMAE regresion'!B77</f>
        <v>-1.0942187835068857</v>
      </c>
      <c r="D77"/>
      <c r="E77"/>
      <c r="F77"/>
      <c r="G77"/>
      <c r="H77"/>
      <c r="I77"/>
    </row>
    <row r="78" spans="1:9" x14ac:dyDescent="0.25">
      <c r="A78">
        <v>54</v>
      </c>
      <c r="B78">
        <f t="shared" si="0"/>
        <v>4.5658994228830201</v>
      </c>
      <c r="C78">
        <f>+'IMAE para s'!E55-'IMAE regresion'!B78</f>
        <v>-3.3822787451314715</v>
      </c>
      <c r="D78"/>
      <c r="E78"/>
      <c r="F78"/>
      <c r="G78"/>
      <c r="H78"/>
      <c r="I78"/>
    </row>
    <row r="79" spans="1:9" x14ac:dyDescent="0.25">
      <c r="A79">
        <v>55</v>
      </c>
      <c r="B79">
        <f t="shared" si="0"/>
        <v>4.605509166454242</v>
      </c>
      <c r="C79">
        <f>+'IMAE para s'!E56-'IMAE regresion'!B79</f>
        <v>-2.2316469016540612</v>
      </c>
      <c r="D79"/>
      <c r="E79"/>
      <c r="F79"/>
      <c r="G79"/>
      <c r="H79"/>
      <c r="I79"/>
    </row>
    <row r="80" spans="1:9" x14ac:dyDescent="0.25">
      <c r="A80">
        <v>56</v>
      </c>
      <c r="B80">
        <f t="shared" si="0"/>
        <v>4.645118910025464</v>
      </c>
      <c r="C80">
        <f>+'IMAE para s'!E57-'IMAE regresion'!B80</f>
        <v>-2.1772049675301632</v>
      </c>
      <c r="D80"/>
      <c r="E80"/>
      <c r="F80"/>
      <c r="G80"/>
      <c r="H80"/>
      <c r="I80"/>
    </row>
    <row r="81" spans="1:9" x14ac:dyDescent="0.25">
      <c r="A81">
        <v>57</v>
      </c>
      <c r="B81">
        <f t="shared" si="0"/>
        <v>4.6847286535966859</v>
      </c>
      <c r="C81">
        <f>+'IMAE para s'!E58-'IMAE regresion'!B81</f>
        <v>-0.18358225763910951</v>
      </c>
      <c r="D81"/>
      <c r="E81"/>
      <c r="F81"/>
      <c r="G81"/>
      <c r="H81"/>
      <c r="I81"/>
    </row>
    <row r="82" spans="1:9" x14ac:dyDescent="0.25">
      <c r="A82">
        <v>58</v>
      </c>
      <c r="B82">
        <f t="shared" si="0"/>
        <v>4.7243383971679078</v>
      </c>
      <c r="C82">
        <f>+'IMAE para s'!E59-'IMAE regresion'!B82</f>
        <v>-1.5828655377261169</v>
      </c>
      <c r="D82"/>
      <c r="E82"/>
      <c r="F82"/>
      <c r="G82"/>
      <c r="H82"/>
      <c r="I82"/>
    </row>
    <row r="83" spans="1:9" x14ac:dyDescent="0.25">
      <c r="A83">
        <v>59</v>
      </c>
      <c r="B83">
        <f t="shared" si="0"/>
        <v>4.7639481407391298</v>
      </c>
      <c r="C83">
        <f>+'IMAE para s'!E60-'IMAE regresion'!B83</f>
        <v>-2.3055922295242919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>
        <f t="shared" si="0"/>
        <v>4.8035578843103526</v>
      </c>
      <c r="C84">
        <f>+'IMAE para s'!E61-'IMAE regresion'!B84</f>
        <v>-0.99504308165362154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5546875" defaultRowHeight="15.75" x14ac:dyDescent="0.25"/>
  <cols>
    <col min="1" max="1" width="8.85546875" style="10"/>
    <col min="2" max="2" width="16.71093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7109375" style="10" bestFit="1" customWidth="1"/>
    <col min="18" max="18" width="8.85546875" style="10"/>
    <col min="19" max="19" width="14" style="10" bestFit="1" customWidth="1"/>
    <col min="20" max="20" width="12.7109375" style="10" bestFit="1" customWidth="1"/>
    <col min="21" max="21" width="8.85546875" style="10"/>
    <col min="22" max="22" width="14" style="10" bestFit="1" customWidth="1"/>
    <col min="23" max="23" width="17.7109375" style="10" bestFit="1" customWidth="1"/>
    <col min="24" max="24" width="15.7109375" style="10" bestFit="1" customWidth="1"/>
    <col min="25" max="25" width="15.5703125" style="10" bestFit="1" customWidth="1"/>
    <col min="26" max="26" width="16.28515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102</v>
      </c>
      <c r="H2" s="14" t="s">
        <v>103</v>
      </c>
      <c r="L2" s="10">
        <f>+AVERAGE(L5:L63)</f>
        <v>1.5216752140090433</v>
      </c>
      <c r="M2" s="10">
        <f>+(L2*2.66)/3</f>
        <v>1.349218689754685</v>
      </c>
    </row>
    <row r="3" spans="1:1011" s="18" customFormat="1" ht="12.75" customHeight="1" x14ac:dyDescent="0.2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>
        <f>+'IMAE para s'!E2</f>
        <v>4.2192220363978379</v>
      </c>
      <c r="C4" s="12">
        <f>+'IMAE para s'!D2</f>
        <v>43586</v>
      </c>
      <c r="D4" s="10">
        <f>+YEAR(C4)</f>
        <v>2019</v>
      </c>
      <c r="E4" s="10">
        <f>+MONTH(C4)</f>
        <v>5</v>
      </c>
      <c r="F4" s="10" t="str">
        <f>+_xlfn.CONCAT(D4,E4)</f>
        <v>20195</v>
      </c>
      <c r="G4" s="10">
        <f>+'IMAE regresion'!B25</f>
        <v>2.4665830136082514</v>
      </c>
      <c r="H4" s="10">
        <f>+'IMAE regresion'!C25</f>
        <v>1.7526390227895865</v>
      </c>
      <c r="I4" s="10">
        <f>+AVERAGE(H4,H16,H28,H40,H64,H52)</f>
        <v>0.48617030141842282</v>
      </c>
      <c r="J4" s="10">
        <f>+G4+I4</f>
        <v>2.952753315026674</v>
      </c>
      <c r="K4" s="13">
        <f>+B4-J4</f>
        <v>1.2664687213711638</v>
      </c>
      <c r="M4" s="21">
        <f t="shared" ref="M4:R19" si="0">($J4)+(M$1*$M$2)</f>
        <v>-1.0949027542373808</v>
      </c>
      <c r="N4" s="21">
        <f t="shared" si="0"/>
        <v>7.0004093842907285</v>
      </c>
      <c r="O4" s="21">
        <f t="shared" si="0"/>
        <v>0.25431593551730414</v>
      </c>
      <c r="P4" s="21">
        <f t="shared" si="0"/>
        <v>5.6511906945360444</v>
      </c>
      <c r="Q4" s="21">
        <f t="shared" si="0"/>
        <v>1.6035346252719891</v>
      </c>
      <c r="R4" s="21">
        <f t="shared" si="0"/>
        <v>4.3019720047813585</v>
      </c>
      <c r="S4" s="13">
        <f>+IF(B4=0,NA(),B4)</f>
        <v>4.2192220363978379</v>
      </c>
      <c r="T4" s="21">
        <f>+IF(B5=0,NA(),J4)</f>
        <v>2.952753315026674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25">
      <c r="A5" s="10">
        <f>+A4+1</f>
        <v>2</v>
      </c>
      <c r="B5" s="10">
        <f>+'IMAE para s'!E3</f>
        <v>3.5299596196866503</v>
      </c>
      <c r="C5" s="12">
        <f>+EOMONTH(C4,1)</f>
        <v>43646</v>
      </c>
      <c r="D5" s="10">
        <f t="shared" ref="D5:D68" si="1">+YEAR(C5)</f>
        <v>2019</v>
      </c>
      <c r="E5" s="10">
        <f t="shared" ref="E5:E68" si="2">+MONTH(C5)</f>
        <v>6</v>
      </c>
      <c r="F5" s="10" t="str">
        <f t="shared" ref="F5:F68" si="3">+_xlfn.CONCAT(D5,E5)</f>
        <v>20196</v>
      </c>
      <c r="G5" s="10">
        <f>+'IMAE regresion'!B26</f>
        <v>2.5061927571794733</v>
      </c>
      <c r="H5" s="10">
        <f>+'IMAE regresion'!C26</f>
        <v>1.023766862507177</v>
      </c>
      <c r="I5" s="10">
        <f>+AVERAGE(H5,H17,H29,H41,H65,H53)</f>
        <v>0.45006137750644565</v>
      </c>
      <c r="J5" s="10">
        <f t="shared" ref="J5:J68" si="4">+G5+I5</f>
        <v>2.9562541346859188</v>
      </c>
      <c r="K5" s="13">
        <f t="shared" ref="K5:K68" si="5">+B5-J5</f>
        <v>0.57370548500073149</v>
      </c>
      <c r="L5" s="10">
        <f>+ABS(K5-K4)</f>
        <v>0.69276323637043236</v>
      </c>
      <c r="M5" s="21">
        <f t="shared" si="0"/>
        <v>-1.0914019345781361</v>
      </c>
      <c r="N5" s="21">
        <f t="shared" si="0"/>
        <v>7.0039102039499737</v>
      </c>
      <c r="O5" s="21">
        <f t="shared" si="0"/>
        <v>0.2578167551765489</v>
      </c>
      <c r="P5" s="21">
        <f t="shared" si="0"/>
        <v>5.6546915141952887</v>
      </c>
      <c r="Q5" s="21">
        <f t="shared" si="0"/>
        <v>1.6070354449312338</v>
      </c>
      <c r="R5" s="21">
        <f t="shared" si="0"/>
        <v>4.3054728244406038</v>
      </c>
      <c r="S5" s="13">
        <f t="shared" ref="S5:S68" si="6">+IF(B5=0,NA(),B5)</f>
        <v>3.5299596196866503</v>
      </c>
      <c r="T5" s="21">
        <f t="shared" ref="T5:T68" si="7">+IF(B6=0,NA(),J5)</f>
        <v>2.9562541346859188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25">
      <c r="A6" s="10">
        <f t="shared" ref="A6:A69" si="9">+A5+1</f>
        <v>3</v>
      </c>
      <c r="B6" s="10">
        <f>+'IMAE para s'!E4</f>
        <v>4.0681338378757204</v>
      </c>
      <c r="C6" s="12">
        <f t="shared" ref="C6:C69" si="10">+EOMONTH(C5,1)</f>
        <v>43677</v>
      </c>
      <c r="D6" s="10">
        <f t="shared" si="1"/>
        <v>2019</v>
      </c>
      <c r="E6" s="10">
        <f t="shared" si="2"/>
        <v>7</v>
      </c>
      <c r="F6" s="10" t="str">
        <f t="shared" si="3"/>
        <v>20197</v>
      </c>
      <c r="G6" s="10">
        <f>+'IMAE regresion'!B27</f>
        <v>2.5458025007506957</v>
      </c>
      <c r="H6" s="10">
        <f>+'IMAE regresion'!C27</f>
        <v>1.5223313371250247</v>
      </c>
      <c r="I6" s="10">
        <f>+AVERAGE(H6,H18,H30,H42,H66,H54)</f>
        <v>0.40482922753054923</v>
      </c>
      <c r="J6" s="10">
        <f t="shared" si="4"/>
        <v>2.9506317282812451</v>
      </c>
      <c r="K6" s="13">
        <f t="shared" si="5"/>
        <v>1.1175021095944753</v>
      </c>
      <c r="L6" s="10">
        <f t="shared" ref="L6:L69" si="11">+ABS(K6-K5)</f>
        <v>0.54379662459374378</v>
      </c>
      <c r="M6" s="21">
        <f t="shared" si="0"/>
        <v>-1.0970243409828098</v>
      </c>
      <c r="N6" s="21">
        <f t="shared" si="0"/>
        <v>6.9982877975453004</v>
      </c>
      <c r="O6" s="21">
        <f t="shared" si="0"/>
        <v>0.25219434877187519</v>
      </c>
      <c r="P6" s="21">
        <f t="shared" si="0"/>
        <v>5.6490691077906146</v>
      </c>
      <c r="Q6" s="21">
        <f t="shared" si="0"/>
        <v>1.6014130385265601</v>
      </c>
      <c r="R6" s="21">
        <f t="shared" si="0"/>
        <v>4.2998504180359305</v>
      </c>
      <c r="S6" s="13">
        <f t="shared" si="6"/>
        <v>4.0681338378757204</v>
      </c>
      <c r="T6" s="21">
        <f t="shared" si="7"/>
        <v>2.9506317282812451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25">
      <c r="A7" s="10">
        <f t="shared" si="9"/>
        <v>4</v>
      </c>
      <c r="B7" s="10">
        <f>+'IMAE para s'!E5</f>
        <v>3.3684884067306768</v>
      </c>
      <c r="C7" s="12">
        <f t="shared" si="10"/>
        <v>43708</v>
      </c>
      <c r="D7" s="10">
        <f t="shared" si="1"/>
        <v>2019</v>
      </c>
      <c r="E7" s="10">
        <f t="shared" si="2"/>
        <v>8</v>
      </c>
      <c r="F7" s="10" t="str">
        <f t="shared" si="3"/>
        <v>20198</v>
      </c>
      <c r="G7" s="10">
        <f>+'IMAE regresion'!B28</f>
        <v>2.5854122443219176</v>
      </c>
      <c r="H7" s="10">
        <f>+'IMAE regresion'!C28</f>
        <v>0.78307616240875921</v>
      </c>
      <c r="I7" s="10">
        <f t="shared" ref="I7:I15" si="12">+AVERAGE(H7,H19,H31,H43,H55,H67)</f>
        <v>0.14363122932826614</v>
      </c>
      <c r="J7" s="10">
        <f t="shared" si="4"/>
        <v>2.7290434736501838</v>
      </c>
      <c r="K7" s="13">
        <f t="shared" si="5"/>
        <v>0.63944493308049299</v>
      </c>
      <c r="L7" s="10">
        <f t="shared" si="11"/>
        <v>0.47805717651398227</v>
      </c>
      <c r="M7" s="21">
        <f t="shared" si="0"/>
        <v>-1.318612595613871</v>
      </c>
      <c r="N7" s="21">
        <f t="shared" si="0"/>
        <v>6.7766995429142387</v>
      </c>
      <c r="O7" s="21">
        <f t="shared" si="0"/>
        <v>3.0606094140813944E-2</v>
      </c>
      <c r="P7" s="21">
        <f t="shared" si="0"/>
        <v>5.4274808531595538</v>
      </c>
      <c r="Q7" s="21">
        <f t="shared" si="0"/>
        <v>1.3798247838954989</v>
      </c>
      <c r="R7" s="21">
        <f t="shared" si="0"/>
        <v>4.0782621634048688</v>
      </c>
      <c r="S7" s="13">
        <f t="shared" si="6"/>
        <v>3.3684884067306768</v>
      </c>
      <c r="T7" s="21">
        <f t="shared" si="7"/>
        <v>2.7290434736501838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25">
      <c r="A8" s="10">
        <f t="shared" si="9"/>
        <v>5</v>
      </c>
      <c r="B8" s="10">
        <f>+'IMAE para s'!E6</f>
        <v>4.67971328631738</v>
      </c>
      <c r="C8" s="12">
        <f t="shared" si="10"/>
        <v>43738</v>
      </c>
      <c r="D8" s="10">
        <f t="shared" si="1"/>
        <v>2019</v>
      </c>
      <c r="E8" s="10">
        <f t="shared" si="2"/>
        <v>9</v>
      </c>
      <c r="F8" s="10" t="str">
        <f t="shared" si="3"/>
        <v>20199</v>
      </c>
      <c r="G8" s="10">
        <f>+'IMAE regresion'!B29</f>
        <v>2.6250219878931396</v>
      </c>
      <c r="H8" s="10">
        <f>+'IMAE regresion'!C29</f>
        <v>2.0546912984242405</v>
      </c>
      <c r="I8" s="10">
        <f t="shared" si="12"/>
        <v>0.15680828239631187</v>
      </c>
      <c r="J8" s="10">
        <f t="shared" si="4"/>
        <v>2.7818302702894515</v>
      </c>
      <c r="K8" s="13">
        <f t="shared" si="5"/>
        <v>1.8978830160279285</v>
      </c>
      <c r="L8" s="10">
        <f t="shared" si="11"/>
        <v>1.2584380829474355</v>
      </c>
      <c r="M8" s="21">
        <f t="shared" si="0"/>
        <v>-1.2658257989746033</v>
      </c>
      <c r="N8" s="21">
        <f t="shared" si="0"/>
        <v>6.8294863395535064</v>
      </c>
      <c r="O8" s="21">
        <f t="shared" si="0"/>
        <v>8.3392890780081608E-2</v>
      </c>
      <c r="P8" s="21">
        <f t="shared" si="0"/>
        <v>5.4802676497988214</v>
      </c>
      <c r="Q8" s="21">
        <f t="shared" si="0"/>
        <v>1.4326115805347666</v>
      </c>
      <c r="R8" s="21">
        <f t="shared" si="0"/>
        <v>4.1310489600441365</v>
      </c>
      <c r="S8" s="13">
        <f t="shared" si="6"/>
        <v>4.67971328631738</v>
      </c>
      <c r="T8" s="21">
        <f t="shared" si="7"/>
        <v>2.7818302702894515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25">
      <c r="A9" s="10">
        <f t="shared" si="9"/>
        <v>6</v>
      </c>
      <c r="B9" s="10">
        <f>+'IMAE para s'!E7</f>
        <v>4.1479102131049643</v>
      </c>
      <c r="C9" s="12">
        <f t="shared" si="10"/>
        <v>43769</v>
      </c>
      <c r="D9" s="10">
        <f t="shared" si="1"/>
        <v>2019</v>
      </c>
      <c r="E9" s="10">
        <f t="shared" si="2"/>
        <v>10</v>
      </c>
      <c r="F9" s="10" t="str">
        <f t="shared" si="3"/>
        <v>201910</v>
      </c>
      <c r="G9" s="10">
        <f>+'IMAE regresion'!B30</f>
        <v>2.6646317314643619</v>
      </c>
      <c r="H9" s="10">
        <f>+'IMAE regresion'!C30</f>
        <v>1.4832784816406024</v>
      </c>
      <c r="I9" s="10">
        <f t="shared" si="12"/>
        <v>-0.49864671303248881</v>
      </c>
      <c r="J9" s="10">
        <f t="shared" si="4"/>
        <v>2.165985018431873</v>
      </c>
      <c r="K9" s="13">
        <f t="shared" si="5"/>
        <v>1.9819251946730914</v>
      </c>
      <c r="L9" s="10">
        <f t="shared" si="11"/>
        <v>8.4042178645162835E-2</v>
      </c>
      <c r="M9" s="21">
        <f t="shared" si="0"/>
        <v>-1.8816710508321819</v>
      </c>
      <c r="N9" s="21">
        <f t="shared" si="0"/>
        <v>6.2136410876959278</v>
      </c>
      <c r="O9" s="21">
        <f t="shared" si="0"/>
        <v>-0.53245236107749694</v>
      </c>
      <c r="P9" s="21">
        <f t="shared" si="0"/>
        <v>4.8644223979412429</v>
      </c>
      <c r="Q9" s="21">
        <f t="shared" si="0"/>
        <v>0.81676632867718801</v>
      </c>
      <c r="R9" s="21">
        <f t="shared" si="0"/>
        <v>3.5152037081865579</v>
      </c>
      <c r="S9" s="13">
        <f t="shared" si="6"/>
        <v>4.1479102131049643</v>
      </c>
      <c r="T9" s="21">
        <f t="shared" si="7"/>
        <v>2.165985018431873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25">
      <c r="A10" s="10">
        <f t="shared" si="9"/>
        <v>7</v>
      </c>
      <c r="B10" s="10">
        <f>+'IMAE para s'!E8</f>
        <v>4.8996300733194147</v>
      </c>
      <c r="C10" s="12">
        <f t="shared" si="10"/>
        <v>43799</v>
      </c>
      <c r="D10" s="10">
        <f t="shared" si="1"/>
        <v>2019</v>
      </c>
      <c r="E10" s="10">
        <f t="shared" si="2"/>
        <v>11</v>
      </c>
      <c r="F10" s="10" t="str">
        <f t="shared" si="3"/>
        <v>201911</v>
      </c>
      <c r="G10" s="10">
        <f>+'IMAE regresion'!B31</f>
        <v>2.7042414750355839</v>
      </c>
      <c r="H10" s="10">
        <f>+'IMAE regresion'!C31</f>
        <v>2.1953885982838308</v>
      </c>
      <c r="I10" s="10">
        <f t="shared" si="12"/>
        <v>-8.4752035892669136E-2</v>
      </c>
      <c r="J10" s="10">
        <f t="shared" si="4"/>
        <v>2.6194894391429147</v>
      </c>
      <c r="K10" s="13">
        <f t="shared" si="5"/>
        <v>2.2801406341765</v>
      </c>
      <c r="L10" s="10">
        <f t="shared" si="11"/>
        <v>0.29821543950340867</v>
      </c>
      <c r="M10" s="21">
        <f t="shared" si="0"/>
        <v>-1.4281666301211402</v>
      </c>
      <c r="N10" s="21">
        <f t="shared" si="0"/>
        <v>6.6671455084069695</v>
      </c>
      <c r="O10" s="21">
        <f t="shared" si="0"/>
        <v>-7.8947940366455249E-2</v>
      </c>
      <c r="P10" s="21">
        <f t="shared" si="0"/>
        <v>5.3179268186522846</v>
      </c>
      <c r="Q10" s="21">
        <f t="shared" si="0"/>
        <v>1.2702707493882297</v>
      </c>
      <c r="R10" s="21">
        <f t="shared" si="0"/>
        <v>3.9687081288975996</v>
      </c>
      <c r="S10" s="13">
        <f t="shared" si="6"/>
        <v>4.8996300733194147</v>
      </c>
      <c r="T10" s="21">
        <f t="shared" si="7"/>
        <v>2.6194894391429147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25">
      <c r="A11" s="10">
        <f t="shared" si="9"/>
        <v>8</v>
      </c>
      <c r="B11" s="10">
        <f>+'IMAE para s'!E9</f>
        <v>4.3892628087644852</v>
      </c>
      <c r="C11" s="12">
        <f t="shared" si="10"/>
        <v>43830</v>
      </c>
      <c r="D11" s="10">
        <f t="shared" si="1"/>
        <v>2019</v>
      </c>
      <c r="E11" s="10">
        <f t="shared" si="2"/>
        <v>12</v>
      </c>
      <c r="F11" s="10" t="str">
        <f t="shared" si="3"/>
        <v>201912</v>
      </c>
      <c r="G11" s="10">
        <f>+'IMAE regresion'!B32</f>
        <v>2.7438512186068058</v>
      </c>
      <c r="H11" s="10">
        <f>+'IMAE regresion'!C32</f>
        <v>1.6454115901576793</v>
      </c>
      <c r="I11" s="10">
        <f t="shared" si="12"/>
        <v>-5.2713926264923217E-2</v>
      </c>
      <c r="J11" s="10">
        <f t="shared" si="4"/>
        <v>2.6911372923418826</v>
      </c>
      <c r="K11" s="13">
        <f t="shared" si="5"/>
        <v>1.6981255164226026</v>
      </c>
      <c r="L11" s="10">
        <f t="shared" si="11"/>
        <v>0.58201511775389747</v>
      </c>
      <c r="M11" s="21">
        <f t="shared" si="0"/>
        <v>-1.3565187769221723</v>
      </c>
      <c r="N11" s="21">
        <f t="shared" si="0"/>
        <v>6.7387933616059374</v>
      </c>
      <c r="O11" s="21">
        <f t="shared" si="0"/>
        <v>-7.3000871674873125E-3</v>
      </c>
      <c r="P11" s="21">
        <f t="shared" si="0"/>
        <v>5.3895746718512525</v>
      </c>
      <c r="Q11" s="21">
        <f t="shared" si="0"/>
        <v>1.3419186025871976</v>
      </c>
      <c r="R11" s="21">
        <f t="shared" si="0"/>
        <v>4.0403559820965675</v>
      </c>
      <c r="S11" s="13">
        <f t="shared" si="6"/>
        <v>4.3892628087644852</v>
      </c>
      <c r="T11" s="21">
        <f t="shared" si="7"/>
        <v>2.6911372923418826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25">
      <c r="A12" s="10">
        <f t="shared" si="9"/>
        <v>9</v>
      </c>
      <c r="B12" s="10">
        <f>+'IMAE para s'!E10</f>
        <v>4.2821811525623588</v>
      </c>
      <c r="C12" s="12">
        <f t="shared" si="10"/>
        <v>43861</v>
      </c>
      <c r="D12" s="10">
        <f t="shared" si="1"/>
        <v>2020</v>
      </c>
      <c r="E12" s="10">
        <f t="shared" si="2"/>
        <v>1</v>
      </c>
      <c r="F12" s="10" t="str">
        <f t="shared" si="3"/>
        <v>20201</v>
      </c>
      <c r="G12" s="10">
        <f>+'IMAE regresion'!B33</f>
        <v>2.7834609621780277</v>
      </c>
      <c r="H12" s="10">
        <f>+'IMAE regresion'!C33</f>
        <v>1.498720190384331</v>
      </c>
      <c r="I12" s="10">
        <f t="shared" si="12"/>
        <v>-0.11720184294678697</v>
      </c>
      <c r="J12" s="10">
        <f t="shared" si="4"/>
        <v>2.6662591192312406</v>
      </c>
      <c r="K12" s="13">
        <f t="shared" si="5"/>
        <v>1.6159220333311182</v>
      </c>
      <c r="L12" s="10">
        <f t="shared" si="11"/>
        <v>8.2203483091484397E-2</v>
      </c>
      <c r="M12" s="21">
        <f t="shared" si="0"/>
        <v>-1.3813969500328143</v>
      </c>
      <c r="N12" s="21">
        <f t="shared" si="0"/>
        <v>6.7139151884952959</v>
      </c>
      <c r="O12" s="21">
        <f t="shared" si="0"/>
        <v>-3.2178260278129311E-2</v>
      </c>
      <c r="P12" s="21">
        <f t="shared" si="0"/>
        <v>5.3646964987406101</v>
      </c>
      <c r="Q12" s="21">
        <f t="shared" si="0"/>
        <v>1.3170404294765556</v>
      </c>
      <c r="R12" s="21">
        <f t="shared" si="0"/>
        <v>4.015477808985926</v>
      </c>
      <c r="S12" s="13">
        <f t="shared" si="6"/>
        <v>4.2821811525623588</v>
      </c>
      <c r="T12" s="21">
        <f t="shared" si="7"/>
        <v>2.6662591192312406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25">
      <c r="A13" s="10">
        <f t="shared" si="9"/>
        <v>10</v>
      </c>
      <c r="B13" s="10">
        <f>+'IMAE para s'!E11</f>
        <v>2.2965055828655778</v>
      </c>
      <c r="C13" s="12">
        <f t="shared" si="10"/>
        <v>43890</v>
      </c>
      <c r="D13" s="10">
        <f t="shared" si="1"/>
        <v>2020</v>
      </c>
      <c r="E13" s="10">
        <f t="shared" si="2"/>
        <v>2</v>
      </c>
      <c r="F13" s="10" t="str">
        <f t="shared" si="3"/>
        <v>20202</v>
      </c>
      <c r="G13" s="10">
        <f>+'IMAE regresion'!B34</f>
        <v>2.8230707057492497</v>
      </c>
      <c r="H13" s="10">
        <f>+'IMAE regresion'!C34</f>
        <v>-0.52656512288367185</v>
      </c>
      <c r="I13" s="10">
        <f t="shared" si="12"/>
        <v>-0.315147164150409</v>
      </c>
      <c r="J13" s="10">
        <f t="shared" si="4"/>
        <v>2.5079235415988408</v>
      </c>
      <c r="K13" s="13">
        <f t="shared" si="5"/>
        <v>-0.21141795873326297</v>
      </c>
      <c r="L13" s="10">
        <f t="shared" si="11"/>
        <v>1.8273399920643811</v>
      </c>
      <c r="M13" s="21">
        <f t="shared" si="0"/>
        <v>-1.5397325276652141</v>
      </c>
      <c r="N13" s="21">
        <f t="shared" si="0"/>
        <v>6.5555796108628961</v>
      </c>
      <c r="O13" s="21">
        <f t="shared" si="0"/>
        <v>-0.19051383791052912</v>
      </c>
      <c r="P13" s="21">
        <f t="shared" si="0"/>
        <v>5.2063609211082102</v>
      </c>
      <c r="Q13" s="21">
        <f t="shared" si="0"/>
        <v>1.1587048518441558</v>
      </c>
      <c r="R13" s="21">
        <f t="shared" si="0"/>
        <v>3.8571422313535257</v>
      </c>
      <c r="S13" s="13">
        <f t="shared" si="6"/>
        <v>2.2965055828655778</v>
      </c>
      <c r="T13" s="21">
        <f t="shared" si="7"/>
        <v>2.5079235415988408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25">
      <c r="A14" s="10">
        <f t="shared" si="9"/>
        <v>11</v>
      </c>
      <c r="B14" s="10">
        <f>+'IMAE para s'!E12</f>
        <v>-3.9786707779801138</v>
      </c>
      <c r="C14" s="12">
        <f t="shared" si="10"/>
        <v>43921</v>
      </c>
      <c r="D14" s="10">
        <f t="shared" si="1"/>
        <v>2020</v>
      </c>
      <c r="E14" s="10">
        <f t="shared" si="2"/>
        <v>3</v>
      </c>
      <c r="F14" s="10" t="str">
        <f t="shared" si="3"/>
        <v>20203</v>
      </c>
      <c r="G14" s="10">
        <f>+'IMAE regresion'!B35</f>
        <v>2.8626804493204721</v>
      </c>
      <c r="H14" s="10">
        <f>+'IMAE regresion'!C35</f>
        <v>-6.8413512273005859</v>
      </c>
      <c r="I14" s="10">
        <f t="shared" si="12"/>
        <v>-0.3688588177828338</v>
      </c>
      <c r="J14" s="10">
        <f t="shared" si="4"/>
        <v>2.4938216315376383</v>
      </c>
      <c r="K14" s="13">
        <f t="shared" si="5"/>
        <v>-6.4724924095177521</v>
      </c>
      <c r="L14" s="10">
        <f t="shared" si="11"/>
        <v>6.2610744507844895</v>
      </c>
      <c r="M14" s="21">
        <f t="shared" si="0"/>
        <v>-1.5538344377264166</v>
      </c>
      <c r="N14" s="21">
        <f t="shared" si="0"/>
        <v>6.5414777008016927</v>
      </c>
      <c r="O14" s="21">
        <f t="shared" si="0"/>
        <v>-0.20461574797173165</v>
      </c>
      <c r="P14" s="21">
        <f t="shared" si="0"/>
        <v>5.1922590110470086</v>
      </c>
      <c r="Q14" s="21">
        <f t="shared" si="0"/>
        <v>1.1446029417829533</v>
      </c>
      <c r="R14" s="21">
        <f t="shared" si="0"/>
        <v>3.8430403212923232</v>
      </c>
      <c r="S14" s="13">
        <f t="shared" si="6"/>
        <v>-3.9786707779801138</v>
      </c>
      <c r="T14" s="21">
        <f t="shared" si="7"/>
        <v>2.4938216315376383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25">
      <c r="A15" s="10">
        <f t="shared" si="9"/>
        <v>12</v>
      </c>
      <c r="B15" s="10">
        <f>+'IMAE para s'!E13</f>
        <v>-9.5771165555552642</v>
      </c>
      <c r="C15" s="12">
        <f t="shared" si="10"/>
        <v>43951</v>
      </c>
      <c r="D15" s="10">
        <f t="shared" si="1"/>
        <v>2020</v>
      </c>
      <c r="E15" s="10">
        <f t="shared" si="2"/>
        <v>4</v>
      </c>
      <c r="F15" s="10" t="str">
        <f t="shared" si="3"/>
        <v>20204</v>
      </c>
      <c r="G15" s="10">
        <f>+'IMAE regresion'!B36</f>
        <v>2.902290192891694</v>
      </c>
      <c r="H15" s="10">
        <f>+'IMAE regresion'!C36</f>
        <v>-12.479406748446959</v>
      </c>
      <c r="I15" s="10">
        <f t="shared" si="12"/>
        <v>-0.20417991810988961</v>
      </c>
      <c r="J15" s="10">
        <f t="shared" si="4"/>
        <v>2.6981102747818042</v>
      </c>
      <c r="K15" s="13">
        <f t="shared" si="5"/>
        <v>-12.275226830337068</v>
      </c>
      <c r="L15" s="10">
        <f t="shared" si="11"/>
        <v>5.8027344208193163</v>
      </c>
      <c r="M15" s="21">
        <f t="shared" si="0"/>
        <v>-1.3495457944822506</v>
      </c>
      <c r="N15" s="21">
        <f t="shared" si="0"/>
        <v>6.7457663440458591</v>
      </c>
      <c r="O15" s="21">
        <f t="shared" si="0"/>
        <v>-3.2710472756569686E-4</v>
      </c>
      <c r="P15" s="21">
        <f t="shared" si="0"/>
        <v>5.3965476542911741</v>
      </c>
      <c r="Q15" s="21">
        <f t="shared" si="0"/>
        <v>1.3488915850271193</v>
      </c>
      <c r="R15" s="21">
        <f t="shared" si="0"/>
        <v>4.0473289645364892</v>
      </c>
      <c r="S15" s="13">
        <f t="shared" si="6"/>
        <v>-9.5771165555552642</v>
      </c>
      <c r="T15" s="21">
        <f t="shared" si="7"/>
        <v>2.6981102747818042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25">
      <c r="A16" s="10">
        <f t="shared" si="9"/>
        <v>13</v>
      </c>
      <c r="B16" s="10">
        <f>+'IMAE para s'!E14</f>
        <v>-10.279048448340076</v>
      </c>
      <c r="C16" s="12">
        <f t="shared" si="10"/>
        <v>43982</v>
      </c>
      <c r="D16" s="10">
        <f t="shared" si="1"/>
        <v>2020</v>
      </c>
      <c r="E16" s="10">
        <f t="shared" si="2"/>
        <v>5</v>
      </c>
      <c r="F16" s="10" t="str">
        <f t="shared" si="3"/>
        <v>20205</v>
      </c>
      <c r="G16" s="10">
        <f>+'IMAE regresion'!B37</f>
        <v>2.9418999364629159</v>
      </c>
      <c r="H16" s="10">
        <f>+'IMAE regresion'!C37</f>
        <v>-13.220948384802991</v>
      </c>
      <c r="I16" s="10">
        <f>+I4</f>
        <v>0.48617030141842282</v>
      </c>
      <c r="J16" s="10">
        <f t="shared" si="4"/>
        <v>3.4280702378813386</v>
      </c>
      <c r="K16" s="13">
        <f t="shared" si="5"/>
        <v>-13.707118686221413</v>
      </c>
      <c r="L16" s="10">
        <f t="shared" si="11"/>
        <v>1.431891855884345</v>
      </c>
      <c r="M16" s="21">
        <f t="shared" si="0"/>
        <v>-0.61958583138271628</v>
      </c>
      <c r="N16" s="21">
        <f t="shared" si="0"/>
        <v>7.4757263071453934</v>
      </c>
      <c r="O16" s="21">
        <f t="shared" si="0"/>
        <v>0.72963285837196867</v>
      </c>
      <c r="P16" s="21">
        <f t="shared" si="0"/>
        <v>6.1265076173907085</v>
      </c>
      <c r="Q16" s="21">
        <f t="shared" si="0"/>
        <v>2.0788515481266536</v>
      </c>
      <c r="R16" s="21">
        <f t="shared" si="0"/>
        <v>4.7772889276360235</v>
      </c>
      <c r="S16" s="13">
        <f t="shared" si="6"/>
        <v>-10.279048448340076</v>
      </c>
      <c r="T16" s="21">
        <f t="shared" si="7"/>
        <v>3.4280702378813386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25">
      <c r="A17" s="10">
        <f t="shared" si="9"/>
        <v>14</v>
      </c>
      <c r="B17" s="10">
        <f>+'IMAE para s'!E15</f>
        <v>-7.850229134416125</v>
      </c>
      <c r="C17" s="12">
        <f t="shared" si="10"/>
        <v>44012</v>
      </c>
      <c r="D17" s="10">
        <f t="shared" si="1"/>
        <v>2020</v>
      </c>
      <c r="E17" s="10">
        <f t="shared" si="2"/>
        <v>6</v>
      </c>
      <c r="F17" s="10" t="str">
        <f t="shared" si="3"/>
        <v>20206</v>
      </c>
      <c r="G17" s="10">
        <f>+'IMAE regresion'!B38</f>
        <v>2.9815096800341383</v>
      </c>
      <c r="H17" s="10">
        <f>+'IMAE regresion'!C38</f>
        <v>-10.831738814450263</v>
      </c>
      <c r="I17" s="10">
        <f t="shared" ref="I17:I80" si="13">+I5</f>
        <v>0.45006137750644565</v>
      </c>
      <c r="J17" s="10">
        <f t="shared" si="4"/>
        <v>3.4315710575405838</v>
      </c>
      <c r="K17" s="13">
        <f t="shared" si="5"/>
        <v>-11.281800191956709</v>
      </c>
      <c r="L17" s="10">
        <f t="shared" si="11"/>
        <v>2.4253184942647046</v>
      </c>
      <c r="M17" s="21">
        <f t="shared" si="0"/>
        <v>-0.61608501172347108</v>
      </c>
      <c r="N17" s="21">
        <f t="shared" si="0"/>
        <v>7.4792271268046386</v>
      </c>
      <c r="O17" s="21">
        <f t="shared" si="0"/>
        <v>0.73313367803121388</v>
      </c>
      <c r="P17" s="21">
        <f t="shared" si="0"/>
        <v>6.1300084370499537</v>
      </c>
      <c r="Q17" s="21">
        <f t="shared" si="0"/>
        <v>2.0823523677858988</v>
      </c>
      <c r="R17" s="21">
        <f t="shared" si="0"/>
        <v>4.7807897472952687</v>
      </c>
      <c r="S17" s="13">
        <f t="shared" si="6"/>
        <v>-7.850229134416125</v>
      </c>
      <c r="T17" s="21">
        <f t="shared" si="7"/>
        <v>3.4315710575405838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25">
      <c r="A18" s="10">
        <f t="shared" si="9"/>
        <v>15</v>
      </c>
      <c r="B18" s="10">
        <f>+'IMAE para s'!E16</f>
        <v>-3.8722161507823358</v>
      </c>
      <c r="C18" s="12">
        <f t="shared" si="10"/>
        <v>44043</v>
      </c>
      <c r="D18" s="10">
        <f t="shared" si="1"/>
        <v>2020</v>
      </c>
      <c r="E18" s="10">
        <f t="shared" si="2"/>
        <v>7</v>
      </c>
      <c r="F18" s="10" t="str">
        <f t="shared" si="3"/>
        <v>20207</v>
      </c>
      <c r="G18" s="10">
        <f>+'IMAE regresion'!B39</f>
        <v>3.0211194236053602</v>
      </c>
      <c r="H18" s="10">
        <f>+'IMAE regresion'!C39</f>
        <v>-6.8933355743876961</v>
      </c>
      <c r="I18" s="10">
        <f t="shared" si="13"/>
        <v>0.40482922753054923</v>
      </c>
      <c r="J18" s="10">
        <f t="shared" si="4"/>
        <v>3.4259486511359096</v>
      </c>
      <c r="K18" s="13">
        <f t="shared" si="5"/>
        <v>-7.2981648019182455</v>
      </c>
      <c r="L18" s="10">
        <f t="shared" si="11"/>
        <v>3.9836353900384633</v>
      </c>
      <c r="M18" s="21">
        <f t="shared" si="0"/>
        <v>-0.62170741812814523</v>
      </c>
      <c r="N18" s="21">
        <f t="shared" si="0"/>
        <v>7.4736047203999645</v>
      </c>
      <c r="O18" s="21">
        <f t="shared" si="0"/>
        <v>0.72751127162653972</v>
      </c>
      <c r="P18" s="21">
        <f t="shared" si="0"/>
        <v>6.1243860306452795</v>
      </c>
      <c r="Q18" s="21">
        <f t="shared" si="0"/>
        <v>2.0767299613812247</v>
      </c>
      <c r="R18" s="21">
        <f t="shared" si="0"/>
        <v>4.7751673408905946</v>
      </c>
      <c r="S18" s="13">
        <f t="shared" si="6"/>
        <v>-3.8722161507823358</v>
      </c>
      <c r="T18" s="21">
        <f t="shared" si="7"/>
        <v>3.4259486511359096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25">
      <c r="A19" s="10">
        <f t="shared" si="9"/>
        <v>16</v>
      </c>
      <c r="B19" s="10">
        <f>+'IMAE para s'!E17</f>
        <v>-1.0951943907848405</v>
      </c>
      <c r="C19" s="12">
        <f t="shared" si="10"/>
        <v>44074</v>
      </c>
      <c r="D19" s="10">
        <f t="shared" si="1"/>
        <v>2020</v>
      </c>
      <c r="E19" s="10">
        <f t="shared" si="2"/>
        <v>8</v>
      </c>
      <c r="F19" s="10" t="str">
        <f t="shared" si="3"/>
        <v>20208</v>
      </c>
      <c r="G19" s="10">
        <f>+'IMAE regresion'!B40</f>
        <v>3.0607291671765822</v>
      </c>
      <c r="H19" s="10">
        <f>+'IMAE regresion'!C40</f>
        <v>-4.1559235579614224</v>
      </c>
      <c r="I19" s="10">
        <f t="shared" si="13"/>
        <v>0.14363122932826614</v>
      </c>
      <c r="J19" s="10">
        <f t="shared" si="4"/>
        <v>3.2043603965048484</v>
      </c>
      <c r="K19" s="13">
        <f t="shared" si="5"/>
        <v>-4.2995547872896891</v>
      </c>
      <c r="L19" s="10">
        <f t="shared" si="11"/>
        <v>2.9986100146285564</v>
      </c>
      <c r="M19" s="21">
        <f t="shared" si="0"/>
        <v>-0.84329567275920647</v>
      </c>
      <c r="N19" s="21">
        <f t="shared" si="0"/>
        <v>7.2520164657689037</v>
      </c>
      <c r="O19" s="21">
        <f t="shared" si="0"/>
        <v>0.50592301699547848</v>
      </c>
      <c r="P19" s="21">
        <f t="shared" si="0"/>
        <v>5.9027977760142178</v>
      </c>
      <c r="Q19" s="21">
        <f t="shared" si="0"/>
        <v>1.8551417067501634</v>
      </c>
      <c r="R19" s="21">
        <f t="shared" si="0"/>
        <v>4.5535790862595338</v>
      </c>
      <c r="S19" s="13">
        <f t="shared" si="6"/>
        <v>-1.0951943907848405</v>
      </c>
      <c r="T19" s="21">
        <f t="shared" si="7"/>
        <v>3.2043603965048484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25">
      <c r="A20" s="10">
        <f t="shared" si="9"/>
        <v>17</v>
      </c>
      <c r="B20" s="10">
        <f>+'IMAE para s'!E18</f>
        <v>0.80496937182998352</v>
      </c>
      <c r="C20" s="12">
        <f t="shared" si="10"/>
        <v>44104</v>
      </c>
      <c r="D20" s="10">
        <f t="shared" si="1"/>
        <v>2020</v>
      </c>
      <c r="E20" s="10">
        <f t="shared" si="2"/>
        <v>9</v>
      </c>
      <c r="F20" s="10" t="str">
        <f t="shared" si="3"/>
        <v>20209</v>
      </c>
      <c r="G20" s="10">
        <f>+'IMAE regresion'!B41</f>
        <v>3.1003389107478041</v>
      </c>
      <c r="H20" s="10">
        <f>+'IMAE regresion'!C41</f>
        <v>-2.2953695389178206</v>
      </c>
      <c r="I20" s="10">
        <f t="shared" si="13"/>
        <v>0.15680828239631187</v>
      </c>
      <c r="J20" s="10">
        <f t="shared" si="4"/>
        <v>3.257147193144116</v>
      </c>
      <c r="K20" s="13">
        <f t="shared" si="5"/>
        <v>-2.4521778213141325</v>
      </c>
      <c r="L20" s="10">
        <f t="shared" si="11"/>
        <v>1.8473769659755566</v>
      </c>
      <c r="M20" s="21">
        <f t="shared" ref="M20:R51" si="14">($J20)+(M$1*$M$2)</f>
        <v>-0.79050887611993881</v>
      </c>
      <c r="N20" s="21">
        <f t="shared" si="14"/>
        <v>7.3048032624081713</v>
      </c>
      <c r="O20" s="21">
        <f t="shared" si="14"/>
        <v>0.55870981363474614</v>
      </c>
      <c r="P20" s="21">
        <f t="shared" si="14"/>
        <v>5.9555845726534855</v>
      </c>
      <c r="Q20" s="21">
        <f t="shared" si="14"/>
        <v>1.9079285033894311</v>
      </c>
      <c r="R20" s="21">
        <f t="shared" si="14"/>
        <v>4.6063658828988014</v>
      </c>
      <c r="S20" s="13">
        <f t="shared" si="6"/>
        <v>0.80496937182998352</v>
      </c>
      <c r="T20" s="21">
        <f t="shared" si="7"/>
        <v>3.257147193144116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25">
      <c r="A21" s="10">
        <f t="shared" si="9"/>
        <v>18</v>
      </c>
      <c r="B21" s="10">
        <f>+'IMAE para s'!E19</f>
        <v>2.2226001287470041</v>
      </c>
      <c r="C21" s="12">
        <f t="shared" si="10"/>
        <v>44135</v>
      </c>
      <c r="D21" s="10">
        <f t="shared" si="1"/>
        <v>2020</v>
      </c>
      <c r="E21" s="10">
        <f t="shared" si="2"/>
        <v>10</v>
      </c>
      <c r="F21" s="10" t="str">
        <f t="shared" si="3"/>
        <v>202010</v>
      </c>
      <c r="G21" s="10">
        <f>+'IMAE regresion'!B42</f>
        <v>3.139948654319026</v>
      </c>
      <c r="H21" s="10">
        <f>+'IMAE regresion'!C42</f>
        <v>-0.91734852557202196</v>
      </c>
      <c r="I21" s="10">
        <f t="shared" si="13"/>
        <v>-0.49864671303248881</v>
      </c>
      <c r="J21" s="10">
        <f t="shared" si="4"/>
        <v>2.6413019412865371</v>
      </c>
      <c r="K21" s="13">
        <f t="shared" si="5"/>
        <v>-0.41870181253953298</v>
      </c>
      <c r="L21" s="10">
        <f t="shared" si="11"/>
        <v>2.0334760087745996</v>
      </c>
      <c r="M21" s="21">
        <f t="shared" si="14"/>
        <v>-1.4063541279775178</v>
      </c>
      <c r="N21" s="21">
        <f t="shared" si="14"/>
        <v>6.6889580105505919</v>
      </c>
      <c r="O21" s="21">
        <f t="shared" si="14"/>
        <v>-5.7135438222832846E-2</v>
      </c>
      <c r="P21" s="21">
        <f t="shared" si="14"/>
        <v>5.339739320795907</v>
      </c>
      <c r="Q21" s="21">
        <f t="shared" si="14"/>
        <v>1.2920832515318521</v>
      </c>
      <c r="R21" s="21">
        <f t="shared" si="14"/>
        <v>3.990520631041222</v>
      </c>
      <c r="S21" s="13">
        <f t="shared" si="6"/>
        <v>2.2226001287470041</v>
      </c>
      <c r="T21" s="21">
        <f t="shared" si="7"/>
        <v>2.6413019412865371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25">
      <c r="A22" s="10">
        <f t="shared" si="9"/>
        <v>19</v>
      </c>
      <c r="B22" s="10">
        <f>+'IMAE para s'!E20</f>
        <v>1.2412548428274874</v>
      </c>
      <c r="C22" s="12">
        <f t="shared" si="10"/>
        <v>44165</v>
      </c>
      <c r="D22" s="10">
        <f t="shared" si="1"/>
        <v>2020</v>
      </c>
      <c r="E22" s="10">
        <f t="shared" si="2"/>
        <v>11</v>
      </c>
      <c r="F22" s="10" t="str">
        <f t="shared" si="3"/>
        <v>202011</v>
      </c>
      <c r="G22" s="10">
        <f>+'IMAE regresion'!B43</f>
        <v>3.1795583978902484</v>
      </c>
      <c r="H22" s="10">
        <f>+'IMAE regresion'!C43</f>
        <v>-1.938303555062761</v>
      </c>
      <c r="I22" s="10">
        <f t="shared" si="13"/>
        <v>-8.4752035892669136E-2</v>
      </c>
      <c r="J22" s="10">
        <f t="shared" si="4"/>
        <v>3.0948063619975792</v>
      </c>
      <c r="K22" s="13">
        <f t="shared" si="5"/>
        <v>-1.8535515191700918</v>
      </c>
      <c r="L22" s="10">
        <f t="shared" si="11"/>
        <v>1.4348497066305588</v>
      </c>
      <c r="M22" s="21">
        <f t="shared" si="14"/>
        <v>-0.95284970726647567</v>
      </c>
      <c r="N22" s="21">
        <f t="shared" si="14"/>
        <v>7.1424624312616345</v>
      </c>
      <c r="O22" s="21">
        <f t="shared" si="14"/>
        <v>0.39636898248820929</v>
      </c>
      <c r="P22" s="21">
        <f t="shared" si="14"/>
        <v>5.7932437415069487</v>
      </c>
      <c r="Q22" s="21">
        <f t="shared" si="14"/>
        <v>1.7455876722428942</v>
      </c>
      <c r="R22" s="21">
        <f t="shared" si="14"/>
        <v>4.4440250517522646</v>
      </c>
      <c r="S22" s="13">
        <f t="shared" si="6"/>
        <v>1.2412548428274874</v>
      </c>
      <c r="T22" s="21">
        <f t="shared" si="7"/>
        <v>3.0948063619975792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25">
      <c r="A23" s="10">
        <f t="shared" si="9"/>
        <v>20</v>
      </c>
      <c r="B23" s="10">
        <f>+'IMAE para s'!E21</f>
        <v>4.0659542156582802</v>
      </c>
      <c r="C23" s="12">
        <f t="shared" si="10"/>
        <v>44196</v>
      </c>
      <c r="D23" s="10">
        <f t="shared" si="1"/>
        <v>2020</v>
      </c>
      <c r="E23" s="10">
        <f t="shared" si="2"/>
        <v>12</v>
      </c>
      <c r="F23" s="10" t="str">
        <f t="shared" si="3"/>
        <v>202012</v>
      </c>
      <c r="G23" s="10">
        <f>+'IMAE regresion'!B44</f>
        <v>3.2191681414614703</v>
      </c>
      <c r="H23" s="10">
        <f>+'IMAE regresion'!C44</f>
        <v>0.84678607419680985</v>
      </c>
      <c r="I23" s="10">
        <f t="shared" si="13"/>
        <v>-5.2713926264923217E-2</v>
      </c>
      <c r="J23" s="10">
        <f t="shared" si="4"/>
        <v>3.1664542151965471</v>
      </c>
      <c r="K23" s="13">
        <f t="shared" si="5"/>
        <v>0.89950000046173306</v>
      </c>
      <c r="L23" s="10">
        <f t="shared" si="11"/>
        <v>2.7530515196318248</v>
      </c>
      <c r="M23" s="21">
        <f t="shared" si="14"/>
        <v>-0.88120185406750773</v>
      </c>
      <c r="N23" s="21">
        <f t="shared" si="14"/>
        <v>7.2141102844606024</v>
      </c>
      <c r="O23" s="21">
        <f t="shared" si="14"/>
        <v>0.46801683568717722</v>
      </c>
      <c r="P23" s="21">
        <f t="shared" si="14"/>
        <v>5.8648915947059166</v>
      </c>
      <c r="Q23" s="21">
        <f t="shared" si="14"/>
        <v>1.8172355254418622</v>
      </c>
      <c r="R23" s="21">
        <f t="shared" si="14"/>
        <v>4.5156729049512325</v>
      </c>
      <c r="S23" s="13">
        <f t="shared" si="6"/>
        <v>4.0659542156582802</v>
      </c>
      <c r="T23" s="21">
        <f t="shared" si="7"/>
        <v>3.1664542151965471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25">
      <c r="A24" s="10">
        <f t="shared" si="9"/>
        <v>21</v>
      </c>
      <c r="B24" s="10">
        <f>+'IMAE para s'!E22</f>
        <v>1.3149255012105527</v>
      </c>
      <c r="C24" s="12">
        <f t="shared" si="10"/>
        <v>44227</v>
      </c>
      <c r="D24" s="10">
        <f t="shared" si="1"/>
        <v>2021</v>
      </c>
      <c r="E24" s="10">
        <f t="shared" si="2"/>
        <v>1</v>
      </c>
      <c r="F24" s="10" t="str">
        <f t="shared" si="3"/>
        <v>20211</v>
      </c>
      <c r="G24" s="10">
        <f>+'IMAE regresion'!B45</f>
        <v>3.2587778850326923</v>
      </c>
      <c r="H24" s="10">
        <f>+'IMAE regresion'!C45</f>
        <v>-1.9438523838221395</v>
      </c>
      <c r="I24" s="10">
        <f t="shared" si="13"/>
        <v>-0.11720184294678697</v>
      </c>
      <c r="J24" s="10">
        <f t="shared" si="4"/>
        <v>3.1415760420859051</v>
      </c>
      <c r="K24" s="13">
        <f t="shared" si="5"/>
        <v>-1.8266505408753524</v>
      </c>
      <c r="L24" s="10">
        <f t="shared" si="11"/>
        <v>2.7261505413370855</v>
      </c>
      <c r="M24" s="21">
        <f t="shared" si="14"/>
        <v>-0.90608002717814973</v>
      </c>
      <c r="N24" s="21">
        <f t="shared" si="14"/>
        <v>7.18923211134996</v>
      </c>
      <c r="O24" s="21">
        <f t="shared" si="14"/>
        <v>0.44313866257653522</v>
      </c>
      <c r="P24" s="21">
        <f t="shared" si="14"/>
        <v>5.840013421595275</v>
      </c>
      <c r="Q24" s="21">
        <f t="shared" si="14"/>
        <v>1.7923573523312202</v>
      </c>
      <c r="R24" s="21">
        <f t="shared" si="14"/>
        <v>4.4907947318405901</v>
      </c>
      <c r="S24" s="13">
        <f t="shared" si="6"/>
        <v>1.3149255012105527</v>
      </c>
      <c r="T24" s="21">
        <f t="shared" si="7"/>
        <v>3.1415760420859051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25">
      <c r="A25" s="10">
        <f t="shared" si="9"/>
        <v>22</v>
      </c>
      <c r="B25" s="10">
        <f>+'IMAE para s'!E23</f>
        <v>2.4234261532131427</v>
      </c>
      <c r="C25" s="12">
        <f t="shared" si="10"/>
        <v>44255</v>
      </c>
      <c r="D25" s="10">
        <f t="shared" si="1"/>
        <v>2021</v>
      </c>
      <c r="E25" s="10">
        <f t="shared" si="2"/>
        <v>2</v>
      </c>
      <c r="F25" s="10" t="str">
        <f t="shared" si="3"/>
        <v>20212</v>
      </c>
      <c r="G25" s="10">
        <f>+'IMAE regresion'!B46</f>
        <v>3.2983876286039147</v>
      </c>
      <c r="H25" s="10">
        <f>+'IMAE regresion'!C46</f>
        <v>-0.87496147539077196</v>
      </c>
      <c r="I25" s="10">
        <f t="shared" si="13"/>
        <v>-0.315147164150409</v>
      </c>
      <c r="J25" s="10">
        <f t="shared" si="4"/>
        <v>2.9832404644535058</v>
      </c>
      <c r="K25" s="13">
        <f t="shared" si="5"/>
        <v>-0.55981431124036307</v>
      </c>
      <c r="L25" s="10">
        <f t="shared" si="11"/>
        <v>1.2668362296349893</v>
      </c>
      <c r="M25" s="21">
        <f t="shared" si="14"/>
        <v>-1.0644156048105491</v>
      </c>
      <c r="N25" s="21">
        <f t="shared" si="14"/>
        <v>7.0308965337175611</v>
      </c>
      <c r="O25" s="21">
        <f t="shared" si="14"/>
        <v>0.28480308494413586</v>
      </c>
      <c r="P25" s="21">
        <f t="shared" si="14"/>
        <v>5.6816778439628752</v>
      </c>
      <c r="Q25" s="21">
        <f t="shared" si="14"/>
        <v>1.6340217746988208</v>
      </c>
      <c r="R25" s="21">
        <f t="shared" si="14"/>
        <v>4.3324591542081912</v>
      </c>
      <c r="S25" s="13">
        <f t="shared" si="6"/>
        <v>2.4234261532131427</v>
      </c>
      <c r="T25" s="21">
        <f t="shared" si="7"/>
        <v>2.9832404644535058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25">
      <c r="A26" s="10">
        <f t="shared" si="9"/>
        <v>23</v>
      </c>
      <c r="B26" s="10">
        <f>+'IMAE para s'!E24</f>
        <v>9.9434251763584598</v>
      </c>
      <c r="C26" s="12">
        <f t="shared" si="10"/>
        <v>44286</v>
      </c>
      <c r="D26" s="10">
        <f t="shared" si="1"/>
        <v>2021</v>
      </c>
      <c r="E26" s="10">
        <f t="shared" si="2"/>
        <v>3</v>
      </c>
      <c r="F26" s="10" t="str">
        <f t="shared" si="3"/>
        <v>20213</v>
      </c>
      <c r="G26" s="10">
        <f>+'IMAE regresion'!B47</f>
        <v>3.3379973721751366</v>
      </c>
      <c r="H26" s="10">
        <f>+'IMAE regresion'!C47</f>
        <v>6.6054278041833232</v>
      </c>
      <c r="I26" s="10">
        <f t="shared" si="13"/>
        <v>-0.3688588177828338</v>
      </c>
      <c r="J26" s="10">
        <f t="shared" si="4"/>
        <v>2.9691385543923028</v>
      </c>
      <c r="K26" s="13">
        <f t="shared" si="5"/>
        <v>6.974286621966157</v>
      </c>
      <c r="L26" s="10">
        <f t="shared" si="11"/>
        <v>7.5341009332065205</v>
      </c>
      <c r="M26" s="21">
        <f t="shared" si="14"/>
        <v>-1.0785175148717521</v>
      </c>
      <c r="N26" s="21">
        <f t="shared" si="14"/>
        <v>7.0167946236563576</v>
      </c>
      <c r="O26" s="21">
        <f t="shared" si="14"/>
        <v>0.27070117488293288</v>
      </c>
      <c r="P26" s="21">
        <f t="shared" si="14"/>
        <v>5.6675759339016727</v>
      </c>
      <c r="Q26" s="21">
        <f t="shared" si="14"/>
        <v>1.6199198646376178</v>
      </c>
      <c r="R26" s="21">
        <f t="shared" si="14"/>
        <v>4.3183572441469877</v>
      </c>
      <c r="S26" s="13">
        <f t="shared" si="6"/>
        <v>9.9434251763584598</v>
      </c>
      <c r="T26" s="21">
        <f t="shared" si="7"/>
        <v>2.9691385543923028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25">
      <c r="A27" s="10">
        <f t="shared" si="9"/>
        <v>24</v>
      </c>
      <c r="B27" s="10">
        <f>+'IMAE para s'!E25</f>
        <v>15.582158307698492</v>
      </c>
      <c r="C27" s="12">
        <f t="shared" si="10"/>
        <v>44316</v>
      </c>
      <c r="D27" s="10">
        <f t="shared" si="1"/>
        <v>2021</v>
      </c>
      <c r="E27" s="10">
        <f t="shared" si="2"/>
        <v>4</v>
      </c>
      <c r="F27" s="10" t="str">
        <f t="shared" si="3"/>
        <v>20214</v>
      </c>
      <c r="G27" s="10">
        <f>+'IMAE regresion'!B48</f>
        <v>3.3776071157463585</v>
      </c>
      <c r="H27" s="10">
        <f>+'IMAE regresion'!C48</f>
        <v>12.204551191952135</v>
      </c>
      <c r="I27" s="10">
        <f t="shared" si="13"/>
        <v>-0.20417991810988961</v>
      </c>
      <c r="J27" s="10">
        <f t="shared" si="4"/>
        <v>3.1734271976364687</v>
      </c>
      <c r="K27" s="13">
        <f t="shared" si="5"/>
        <v>12.408731110062023</v>
      </c>
      <c r="L27" s="10">
        <f t="shared" si="11"/>
        <v>5.434444488095866</v>
      </c>
      <c r="M27" s="21">
        <f t="shared" si="14"/>
        <v>-0.87422887162758611</v>
      </c>
      <c r="N27" s="21">
        <f t="shared" si="14"/>
        <v>7.2210832669005232</v>
      </c>
      <c r="O27" s="21">
        <f t="shared" si="14"/>
        <v>0.47498981812709884</v>
      </c>
      <c r="P27" s="21">
        <f t="shared" si="14"/>
        <v>5.8718645771458391</v>
      </c>
      <c r="Q27" s="21">
        <f t="shared" si="14"/>
        <v>1.8242085078817838</v>
      </c>
      <c r="R27" s="21">
        <f t="shared" si="14"/>
        <v>4.5226458873911533</v>
      </c>
      <c r="S27" s="13">
        <f t="shared" si="6"/>
        <v>15.582158307698492</v>
      </c>
      <c r="T27" s="21">
        <f t="shared" si="7"/>
        <v>3.1734271976364687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25">
      <c r="A28" s="10">
        <f t="shared" si="9"/>
        <v>25</v>
      </c>
      <c r="B28" s="10">
        <f>+'IMAE para s'!E26</f>
        <v>16.7147880914833</v>
      </c>
      <c r="C28" s="12">
        <f t="shared" si="10"/>
        <v>44347</v>
      </c>
      <c r="D28" s="10">
        <f t="shared" si="1"/>
        <v>2021</v>
      </c>
      <c r="E28" s="10">
        <f t="shared" si="2"/>
        <v>5</v>
      </c>
      <c r="F28" s="10" t="str">
        <f t="shared" si="3"/>
        <v>20215</v>
      </c>
      <c r="G28" s="10">
        <f>+'IMAE regresion'!B49</f>
        <v>3.4172168593175805</v>
      </c>
      <c r="H28" s="10">
        <f>+'IMAE regresion'!C49</f>
        <v>13.297571232165719</v>
      </c>
      <c r="I28" s="10">
        <f t="shared" si="13"/>
        <v>0.48617030141842282</v>
      </c>
      <c r="J28" s="10">
        <f t="shared" si="4"/>
        <v>3.9033871607360031</v>
      </c>
      <c r="K28" s="13">
        <f t="shared" si="5"/>
        <v>12.811400930747297</v>
      </c>
      <c r="L28" s="10">
        <f t="shared" si="11"/>
        <v>0.4026698206852739</v>
      </c>
      <c r="M28" s="21">
        <f t="shared" si="14"/>
        <v>-0.14426890852805174</v>
      </c>
      <c r="N28" s="21">
        <f t="shared" si="14"/>
        <v>7.9510432300000584</v>
      </c>
      <c r="O28" s="21">
        <f t="shared" si="14"/>
        <v>1.2049497812266332</v>
      </c>
      <c r="P28" s="21">
        <f t="shared" si="14"/>
        <v>6.6018245402453726</v>
      </c>
      <c r="Q28" s="21">
        <f t="shared" si="14"/>
        <v>2.5541684709813182</v>
      </c>
      <c r="R28" s="21">
        <f t="shared" si="14"/>
        <v>5.2526058504906885</v>
      </c>
      <c r="S28" s="13">
        <f t="shared" si="6"/>
        <v>16.7147880914833</v>
      </c>
      <c r="T28" s="21">
        <f t="shared" si="7"/>
        <v>3.9033871607360031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25">
      <c r="A29" s="10">
        <f t="shared" si="9"/>
        <v>26</v>
      </c>
      <c r="B29" s="10">
        <f>+'IMAE para s'!E27</f>
        <v>14.518810820521082</v>
      </c>
      <c r="C29" s="12">
        <f t="shared" si="10"/>
        <v>44377</v>
      </c>
      <c r="D29" s="10">
        <f t="shared" si="1"/>
        <v>2021</v>
      </c>
      <c r="E29" s="10">
        <f t="shared" si="2"/>
        <v>6</v>
      </c>
      <c r="F29" s="10" t="str">
        <f t="shared" si="3"/>
        <v>20216</v>
      </c>
      <c r="G29" s="10">
        <f>+'IMAE regresion'!B50</f>
        <v>3.4568266028888024</v>
      </c>
      <c r="H29" s="10">
        <f>+'IMAE regresion'!C50</f>
        <v>11.061984217632279</v>
      </c>
      <c r="I29" s="10">
        <f t="shared" si="13"/>
        <v>0.45006137750644565</v>
      </c>
      <c r="J29" s="10">
        <f t="shared" si="4"/>
        <v>3.9068879803952479</v>
      </c>
      <c r="K29" s="13">
        <f t="shared" si="5"/>
        <v>10.611922840125835</v>
      </c>
      <c r="L29" s="10">
        <f t="shared" si="11"/>
        <v>2.1994780906214615</v>
      </c>
      <c r="M29" s="21">
        <f t="shared" si="14"/>
        <v>-0.14076808886880698</v>
      </c>
      <c r="N29" s="21">
        <f t="shared" si="14"/>
        <v>7.9545440496593027</v>
      </c>
      <c r="O29" s="21">
        <f t="shared" si="14"/>
        <v>1.208450600885878</v>
      </c>
      <c r="P29" s="21">
        <f t="shared" si="14"/>
        <v>6.6053253599046178</v>
      </c>
      <c r="Q29" s="21">
        <f t="shared" si="14"/>
        <v>2.5576692906405629</v>
      </c>
      <c r="R29" s="21">
        <f t="shared" si="14"/>
        <v>5.2561066701499328</v>
      </c>
      <c r="S29" s="13">
        <f t="shared" si="6"/>
        <v>14.518810820521082</v>
      </c>
      <c r="T29" s="21">
        <f t="shared" si="7"/>
        <v>3.9068879803952479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25">
      <c r="A30" s="10">
        <f t="shared" si="9"/>
        <v>27</v>
      </c>
      <c r="B30" s="10">
        <f>+'IMAE para s'!E28</f>
        <v>11.00298998055456</v>
      </c>
      <c r="C30" s="12">
        <f t="shared" si="10"/>
        <v>44408</v>
      </c>
      <c r="D30" s="10">
        <f t="shared" si="1"/>
        <v>2021</v>
      </c>
      <c r="E30" s="10">
        <f t="shared" si="2"/>
        <v>7</v>
      </c>
      <c r="F30" s="10" t="str">
        <f t="shared" si="3"/>
        <v>20217</v>
      </c>
      <c r="G30" s="10">
        <f>+'IMAE regresion'!B51</f>
        <v>3.4964363464600248</v>
      </c>
      <c r="H30" s="10">
        <f>+'IMAE regresion'!C51</f>
        <v>7.5065536340945354</v>
      </c>
      <c r="I30" s="10">
        <f t="shared" si="13"/>
        <v>0.40482922753054923</v>
      </c>
      <c r="J30" s="10">
        <f t="shared" si="4"/>
        <v>3.9012655739905742</v>
      </c>
      <c r="K30" s="13">
        <f t="shared" si="5"/>
        <v>7.1017244065639851</v>
      </c>
      <c r="L30" s="10">
        <f t="shared" si="11"/>
        <v>3.5101984335618504</v>
      </c>
      <c r="M30" s="21">
        <f t="shared" si="14"/>
        <v>-0.14639049527348069</v>
      </c>
      <c r="N30" s="21">
        <f t="shared" si="14"/>
        <v>7.9489216432546286</v>
      </c>
      <c r="O30" s="21">
        <f t="shared" si="14"/>
        <v>1.2028281944812043</v>
      </c>
      <c r="P30" s="21">
        <f t="shared" si="14"/>
        <v>6.5997029534999445</v>
      </c>
      <c r="Q30" s="21">
        <f t="shared" si="14"/>
        <v>2.5520468842358892</v>
      </c>
      <c r="R30" s="21">
        <f t="shared" si="14"/>
        <v>5.2504842637452587</v>
      </c>
      <c r="S30" s="13">
        <f t="shared" si="6"/>
        <v>11.00298998055456</v>
      </c>
      <c r="T30" s="21">
        <f t="shared" si="7"/>
        <v>3.9012655739905742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25">
      <c r="A31" s="10">
        <f t="shared" si="9"/>
        <v>28</v>
      </c>
      <c r="B31" s="10">
        <f>+'IMAE para s'!E29</f>
        <v>7.8183665364207826</v>
      </c>
      <c r="C31" s="12">
        <f t="shared" si="10"/>
        <v>44439</v>
      </c>
      <c r="D31" s="10">
        <f t="shared" si="1"/>
        <v>2021</v>
      </c>
      <c r="E31" s="10">
        <f t="shared" si="2"/>
        <v>8</v>
      </c>
      <c r="F31" s="10" t="str">
        <f t="shared" si="3"/>
        <v>20218</v>
      </c>
      <c r="G31" s="10">
        <f>+'IMAE regresion'!B52</f>
        <v>3.5360460900312467</v>
      </c>
      <c r="H31" s="10">
        <f>+'IMAE regresion'!C52</f>
        <v>4.2823204463895355</v>
      </c>
      <c r="I31" s="10">
        <f t="shared" si="13"/>
        <v>0.14363122932826614</v>
      </c>
      <c r="J31" s="10">
        <f t="shared" si="4"/>
        <v>3.6796773193595129</v>
      </c>
      <c r="K31" s="13">
        <f t="shared" si="5"/>
        <v>4.1386892170612697</v>
      </c>
      <c r="L31" s="10">
        <f t="shared" si="11"/>
        <v>2.9630351895027154</v>
      </c>
      <c r="M31" s="21">
        <f t="shared" si="14"/>
        <v>-0.36797874990454194</v>
      </c>
      <c r="N31" s="21">
        <f t="shared" si="14"/>
        <v>7.7273333886235678</v>
      </c>
      <c r="O31" s="21">
        <f t="shared" si="14"/>
        <v>0.98123993985014302</v>
      </c>
      <c r="P31" s="21">
        <f t="shared" si="14"/>
        <v>6.3781146988688828</v>
      </c>
      <c r="Q31" s="21">
        <f t="shared" si="14"/>
        <v>2.330458629604828</v>
      </c>
      <c r="R31" s="21">
        <f t="shared" si="14"/>
        <v>5.0288960091141979</v>
      </c>
      <c r="S31" s="13">
        <f t="shared" si="6"/>
        <v>7.8183665364207826</v>
      </c>
      <c r="T31" s="21">
        <f t="shared" si="7"/>
        <v>3.6796773193595129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25">
      <c r="A32" s="10">
        <f t="shared" si="9"/>
        <v>29</v>
      </c>
      <c r="B32" s="10">
        <f>+'IMAE para s'!E30</f>
        <v>5.9074564256137165</v>
      </c>
      <c r="C32" s="12">
        <f t="shared" si="10"/>
        <v>44469</v>
      </c>
      <c r="D32" s="10">
        <f t="shared" si="1"/>
        <v>2021</v>
      </c>
      <c r="E32" s="10">
        <f t="shared" si="2"/>
        <v>9</v>
      </c>
      <c r="F32" s="10" t="str">
        <f t="shared" si="3"/>
        <v>20219</v>
      </c>
      <c r="G32" s="10">
        <f>+'IMAE regresion'!B53</f>
        <v>3.5756558336024686</v>
      </c>
      <c r="H32" s="10">
        <f>+'IMAE regresion'!C53</f>
        <v>2.3318005920112479</v>
      </c>
      <c r="I32" s="10">
        <f t="shared" si="13"/>
        <v>0.15680828239631187</v>
      </c>
      <c r="J32" s="10">
        <f t="shared" si="4"/>
        <v>3.7324641159987806</v>
      </c>
      <c r="K32" s="13">
        <f t="shared" si="5"/>
        <v>2.1749923096149359</v>
      </c>
      <c r="L32" s="10">
        <f t="shared" si="11"/>
        <v>1.9636969074463337</v>
      </c>
      <c r="M32" s="21">
        <f t="shared" si="14"/>
        <v>-0.31519195326527427</v>
      </c>
      <c r="N32" s="21">
        <f t="shared" si="14"/>
        <v>7.7801201852628354</v>
      </c>
      <c r="O32" s="21">
        <f t="shared" si="14"/>
        <v>1.0340267364894107</v>
      </c>
      <c r="P32" s="21">
        <f t="shared" si="14"/>
        <v>6.4309014955081505</v>
      </c>
      <c r="Q32" s="21">
        <f t="shared" si="14"/>
        <v>2.3832454262440956</v>
      </c>
      <c r="R32" s="21">
        <f t="shared" si="14"/>
        <v>5.0816828057534655</v>
      </c>
      <c r="S32" s="13">
        <f t="shared" si="6"/>
        <v>5.9074564256137165</v>
      </c>
      <c r="T32" s="21">
        <f t="shared" si="7"/>
        <v>3.7324641159987806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25">
      <c r="A33" s="10">
        <f t="shared" si="9"/>
        <v>30</v>
      </c>
      <c r="B33" s="10">
        <f>+'IMAE para s'!E31</f>
        <v>4.4228206600096485</v>
      </c>
      <c r="C33" s="12">
        <f t="shared" si="10"/>
        <v>44500</v>
      </c>
      <c r="D33" s="10">
        <f t="shared" si="1"/>
        <v>2021</v>
      </c>
      <c r="E33" s="10">
        <f t="shared" si="2"/>
        <v>10</v>
      </c>
      <c r="F33" s="10" t="str">
        <f t="shared" si="3"/>
        <v>202110</v>
      </c>
      <c r="G33" s="10">
        <f>+'IMAE regresion'!B54</f>
        <v>3.615265577173691</v>
      </c>
      <c r="H33" s="10">
        <f>+'IMAE regresion'!C54</f>
        <v>0.80755508283595745</v>
      </c>
      <c r="I33" s="10">
        <f t="shared" si="13"/>
        <v>-0.49864671303248881</v>
      </c>
      <c r="J33" s="10">
        <f t="shared" si="4"/>
        <v>3.116618864141202</v>
      </c>
      <c r="K33" s="13">
        <f t="shared" si="5"/>
        <v>1.3062017958684464</v>
      </c>
      <c r="L33" s="10">
        <f t="shared" si="11"/>
        <v>0.86879051374648952</v>
      </c>
      <c r="M33" s="21">
        <f t="shared" si="14"/>
        <v>-0.93103720512285282</v>
      </c>
      <c r="N33" s="21">
        <f t="shared" si="14"/>
        <v>7.1642749334052569</v>
      </c>
      <c r="O33" s="21">
        <f t="shared" si="14"/>
        <v>0.41818148463183213</v>
      </c>
      <c r="P33" s="21">
        <f t="shared" si="14"/>
        <v>5.8150562436505719</v>
      </c>
      <c r="Q33" s="21">
        <f t="shared" si="14"/>
        <v>1.7674001743865171</v>
      </c>
      <c r="R33" s="21">
        <f t="shared" si="14"/>
        <v>4.465837553895887</v>
      </c>
      <c r="S33" s="13">
        <f t="shared" si="6"/>
        <v>4.4228206600096485</v>
      </c>
      <c r="T33" s="21">
        <f t="shared" si="7"/>
        <v>3.116618864141202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25">
      <c r="A34" s="10">
        <f t="shared" si="9"/>
        <v>31</v>
      </c>
      <c r="B34" s="10">
        <f>+'IMAE para s'!E32</f>
        <v>5.9844312083052529</v>
      </c>
      <c r="C34" s="12">
        <f t="shared" si="10"/>
        <v>44530</v>
      </c>
      <c r="D34" s="10">
        <f t="shared" si="1"/>
        <v>2021</v>
      </c>
      <c r="E34" s="10">
        <f t="shared" si="2"/>
        <v>11</v>
      </c>
      <c r="F34" s="10" t="str">
        <f t="shared" si="3"/>
        <v>202111</v>
      </c>
      <c r="G34" s="10">
        <f>+'IMAE regresion'!B55</f>
        <v>3.6548753207449129</v>
      </c>
      <c r="H34" s="10">
        <f>+'IMAE regresion'!C55</f>
        <v>2.3295558875603399</v>
      </c>
      <c r="I34" s="10">
        <f t="shared" si="13"/>
        <v>-8.4752035892669136E-2</v>
      </c>
      <c r="J34" s="10">
        <f t="shared" si="4"/>
        <v>3.5701232848522437</v>
      </c>
      <c r="K34" s="13">
        <f t="shared" si="5"/>
        <v>2.4143079234530092</v>
      </c>
      <c r="L34" s="10">
        <f t="shared" si="11"/>
        <v>1.1081061275845627</v>
      </c>
      <c r="M34" s="21">
        <f t="shared" si="14"/>
        <v>-0.47753278441181113</v>
      </c>
      <c r="N34" s="21">
        <f t="shared" si="14"/>
        <v>7.6177793541162986</v>
      </c>
      <c r="O34" s="21">
        <f t="shared" si="14"/>
        <v>0.87168590534287382</v>
      </c>
      <c r="P34" s="21">
        <f t="shared" si="14"/>
        <v>6.2685606643616136</v>
      </c>
      <c r="Q34" s="21">
        <f t="shared" si="14"/>
        <v>2.2209045950975588</v>
      </c>
      <c r="R34" s="21">
        <f t="shared" si="14"/>
        <v>4.9193419746069287</v>
      </c>
      <c r="S34" s="13">
        <f t="shared" si="6"/>
        <v>5.9844312083052529</v>
      </c>
      <c r="T34" s="21">
        <f t="shared" si="7"/>
        <v>3.5701232848522437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25">
      <c r="A35" s="10">
        <f t="shared" si="9"/>
        <v>32</v>
      </c>
      <c r="B35" s="10">
        <f>+'IMAE para s'!E33</f>
        <v>3.9785909467053817</v>
      </c>
      <c r="C35" s="12">
        <f t="shared" si="10"/>
        <v>44561</v>
      </c>
      <c r="D35" s="10">
        <f t="shared" si="1"/>
        <v>2021</v>
      </c>
      <c r="E35" s="10">
        <f t="shared" si="2"/>
        <v>12</v>
      </c>
      <c r="F35" s="10" t="str">
        <f t="shared" si="3"/>
        <v>202112</v>
      </c>
      <c r="G35" s="10">
        <f>+'IMAE regresion'!B56</f>
        <v>3.6944850643161349</v>
      </c>
      <c r="H35" s="10">
        <f>+'IMAE regresion'!C56</f>
        <v>0.28410588238924683</v>
      </c>
      <c r="I35" s="10">
        <f t="shared" si="13"/>
        <v>-5.2713926264923217E-2</v>
      </c>
      <c r="J35" s="10">
        <f t="shared" si="4"/>
        <v>3.6417711380512117</v>
      </c>
      <c r="K35" s="13">
        <f t="shared" si="5"/>
        <v>0.33681980865417005</v>
      </c>
      <c r="L35" s="10">
        <f t="shared" si="11"/>
        <v>2.0774881147988391</v>
      </c>
      <c r="M35" s="21">
        <f t="shared" si="14"/>
        <v>-0.40588493121284319</v>
      </c>
      <c r="N35" s="21">
        <f t="shared" si="14"/>
        <v>7.6894272073152665</v>
      </c>
      <c r="O35" s="21">
        <f t="shared" si="14"/>
        <v>0.94333375854184176</v>
      </c>
      <c r="P35" s="21">
        <f t="shared" si="14"/>
        <v>6.3402085175605816</v>
      </c>
      <c r="Q35" s="21">
        <f t="shared" si="14"/>
        <v>2.2925524482965267</v>
      </c>
      <c r="R35" s="21">
        <f t="shared" si="14"/>
        <v>4.9909898278058966</v>
      </c>
      <c r="S35" s="13">
        <f t="shared" si="6"/>
        <v>3.9785909467053817</v>
      </c>
      <c r="T35" s="21">
        <f t="shared" si="7"/>
        <v>3.6417711380512117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25">
      <c r="A36" s="10">
        <f t="shared" si="9"/>
        <v>33</v>
      </c>
      <c r="B36" s="10">
        <f>+'IMAE para s'!E34</f>
        <v>4.6775847960479808</v>
      </c>
      <c r="C36" s="12">
        <f t="shared" si="10"/>
        <v>44592</v>
      </c>
      <c r="D36" s="10">
        <f t="shared" si="1"/>
        <v>2022</v>
      </c>
      <c r="E36" s="10">
        <f t="shared" si="2"/>
        <v>1</v>
      </c>
      <c r="F36" s="10" t="str">
        <f t="shared" si="3"/>
        <v>20221</v>
      </c>
      <c r="G36" s="10">
        <f>+'IMAE regresion'!B57</f>
        <v>3.7340948078873568</v>
      </c>
      <c r="H36" s="10">
        <f>+'IMAE regresion'!C57</f>
        <v>0.94348998816062402</v>
      </c>
      <c r="I36" s="10">
        <f t="shared" si="13"/>
        <v>-0.11720184294678697</v>
      </c>
      <c r="J36" s="10">
        <f t="shared" si="4"/>
        <v>3.6168929649405697</v>
      </c>
      <c r="K36" s="13">
        <f t="shared" si="5"/>
        <v>1.0606918311074112</v>
      </c>
      <c r="L36" s="10">
        <f t="shared" si="11"/>
        <v>0.72387202245324112</v>
      </c>
      <c r="M36" s="21">
        <f t="shared" si="14"/>
        <v>-0.43076310432348519</v>
      </c>
      <c r="N36" s="21">
        <f t="shared" si="14"/>
        <v>7.6645490342046241</v>
      </c>
      <c r="O36" s="21">
        <f t="shared" si="14"/>
        <v>0.91845558543119976</v>
      </c>
      <c r="P36" s="21">
        <f t="shared" si="14"/>
        <v>6.31533034444994</v>
      </c>
      <c r="Q36" s="21">
        <f t="shared" si="14"/>
        <v>2.2676742751858847</v>
      </c>
      <c r="R36" s="21">
        <f t="shared" si="14"/>
        <v>4.9661116546952542</v>
      </c>
      <c r="S36" s="13">
        <f t="shared" si="6"/>
        <v>4.6775847960479808</v>
      </c>
      <c r="T36" s="21">
        <f t="shared" si="7"/>
        <v>3.6168929649405697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25">
      <c r="A37" s="10">
        <f t="shared" si="9"/>
        <v>34</v>
      </c>
      <c r="B37" s="10">
        <f>+'IMAE para s'!E35</f>
        <v>4.6890063203250918</v>
      </c>
      <c r="C37" s="12">
        <f t="shared" si="10"/>
        <v>44620</v>
      </c>
      <c r="D37" s="10">
        <f t="shared" si="1"/>
        <v>2022</v>
      </c>
      <c r="E37" s="10">
        <f t="shared" si="2"/>
        <v>2</v>
      </c>
      <c r="F37" s="10" t="str">
        <f t="shared" si="3"/>
        <v>20222</v>
      </c>
      <c r="G37" s="10">
        <f>+'IMAE regresion'!B58</f>
        <v>3.7737045514585787</v>
      </c>
      <c r="H37" s="10">
        <f>+'IMAE regresion'!C58</f>
        <v>0.91530176886651304</v>
      </c>
      <c r="I37" s="10">
        <f t="shared" si="13"/>
        <v>-0.315147164150409</v>
      </c>
      <c r="J37" s="10">
        <f t="shared" si="4"/>
        <v>3.4585573873081699</v>
      </c>
      <c r="K37" s="13">
        <f t="shared" si="5"/>
        <v>1.2304489330169219</v>
      </c>
      <c r="L37" s="10">
        <f t="shared" si="11"/>
        <v>0.16975710190951077</v>
      </c>
      <c r="M37" s="21">
        <f t="shared" si="14"/>
        <v>-0.589098681955885</v>
      </c>
      <c r="N37" s="21">
        <f t="shared" si="14"/>
        <v>7.5062134565722243</v>
      </c>
      <c r="O37" s="21">
        <f t="shared" si="14"/>
        <v>0.76012000779879996</v>
      </c>
      <c r="P37" s="21">
        <f t="shared" si="14"/>
        <v>6.1569947668175402</v>
      </c>
      <c r="Q37" s="21">
        <f t="shared" si="14"/>
        <v>2.1093386975534849</v>
      </c>
      <c r="R37" s="21">
        <f t="shared" si="14"/>
        <v>4.8077760770628544</v>
      </c>
      <c r="S37" s="13">
        <f t="shared" si="6"/>
        <v>4.6890063203250918</v>
      </c>
      <c r="T37" s="21">
        <f t="shared" si="7"/>
        <v>3.4585573873081699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25">
      <c r="A38" s="10">
        <f t="shared" si="9"/>
        <v>35</v>
      </c>
      <c r="B38" s="10">
        <f>+'IMAE para s'!E36</f>
        <v>4.8308345887108715</v>
      </c>
      <c r="C38" s="12">
        <f t="shared" si="10"/>
        <v>44651</v>
      </c>
      <c r="D38" s="10">
        <f t="shared" si="1"/>
        <v>2022</v>
      </c>
      <c r="E38" s="10">
        <f t="shared" si="2"/>
        <v>3</v>
      </c>
      <c r="F38" s="10" t="str">
        <f t="shared" si="3"/>
        <v>20223</v>
      </c>
      <c r="G38" s="10">
        <f>+'IMAE regresion'!B59</f>
        <v>3.8133142950298011</v>
      </c>
      <c r="H38" s="10">
        <f>+'IMAE regresion'!C59</f>
        <v>1.0175202936810703</v>
      </c>
      <c r="I38" s="10">
        <f t="shared" si="13"/>
        <v>-0.3688588177828338</v>
      </c>
      <c r="J38" s="10">
        <f t="shared" si="4"/>
        <v>3.4444554772469673</v>
      </c>
      <c r="K38" s="13">
        <f t="shared" si="5"/>
        <v>1.3863791114639041</v>
      </c>
      <c r="L38" s="10">
        <f t="shared" si="11"/>
        <v>0.1559301784469822</v>
      </c>
      <c r="M38" s="21">
        <f t="shared" si="14"/>
        <v>-0.60320059201708753</v>
      </c>
      <c r="N38" s="21">
        <f t="shared" si="14"/>
        <v>7.4921115465110226</v>
      </c>
      <c r="O38" s="21">
        <f t="shared" si="14"/>
        <v>0.74601809773759742</v>
      </c>
      <c r="P38" s="21">
        <f t="shared" si="14"/>
        <v>6.1428928567563368</v>
      </c>
      <c r="Q38" s="21">
        <f t="shared" si="14"/>
        <v>2.0952367874922824</v>
      </c>
      <c r="R38" s="21">
        <f t="shared" si="14"/>
        <v>4.7936741670016527</v>
      </c>
      <c r="S38" s="13">
        <f t="shared" si="6"/>
        <v>4.8308345887108715</v>
      </c>
      <c r="T38" s="21">
        <f t="shared" si="7"/>
        <v>3.4444554772469673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25">
      <c r="A39" s="10">
        <f t="shared" si="9"/>
        <v>36</v>
      </c>
      <c r="B39" s="10">
        <f>+'IMAE para s'!E37</f>
        <v>4.9315441339175692</v>
      </c>
      <c r="C39" s="12">
        <f t="shared" si="10"/>
        <v>44681</v>
      </c>
      <c r="D39" s="10">
        <f t="shared" si="1"/>
        <v>2022</v>
      </c>
      <c r="E39" s="10">
        <f t="shared" si="2"/>
        <v>4</v>
      </c>
      <c r="F39" s="10" t="str">
        <f t="shared" si="3"/>
        <v>20224</v>
      </c>
      <c r="G39" s="10">
        <f>+'IMAE regresion'!B60</f>
        <v>3.8529240386010231</v>
      </c>
      <c r="H39" s="10">
        <f>+'IMAE regresion'!C60</f>
        <v>1.0786200953165461</v>
      </c>
      <c r="I39" s="10">
        <f t="shared" si="13"/>
        <v>-0.20417991810988961</v>
      </c>
      <c r="J39" s="10">
        <f t="shared" si="4"/>
        <v>3.6487441204911333</v>
      </c>
      <c r="K39" s="13">
        <f t="shared" si="5"/>
        <v>1.2828000134264359</v>
      </c>
      <c r="L39" s="10">
        <f t="shared" si="11"/>
        <v>0.10357909803746823</v>
      </c>
      <c r="M39" s="21">
        <f t="shared" si="14"/>
        <v>-0.39891194877292158</v>
      </c>
      <c r="N39" s="21">
        <f t="shared" si="14"/>
        <v>7.6964001897551881</v>
      </c>
      <c r="O39" s="21">
        <f t="shared" si="14"/>
        <v>0.95030674098176338</v>
      </c>
      <c r="P39" s="21">
        <f t="shared" si="14"/>
        <v>6.3471815000005032</v>
      </c>
      <c r="Q39" s="21">
        <f t="shared" si="14"/>
        <v>2.2995254307364483</v>
      </c>
      <c r="R39" s="21">
        <f t="shared" si="14"/>
        <v>4.9979628102458182</v>
      </c>
      <c r="S39" s="13">
        <f t="shared" si="6"/>
        <v>4.9315441339175692</v>
      </c>
      <c r="T39" s="21">
        <f t="shared" si="7"/>
        <v>3.6487441204911333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25">
      <c r="A40" s="10">
        <f t="shared" si="9"/>
        <v>37</v>
      </c>
      <c r="B40" s="10">
        <f>+'IMAE para s'!E38</f>
        <v>5.0606569054423716</v>
      </c>
      <c r="C40" s="12">
        <f t="shared" si="10"/>
        <v>44712</v>
      </c>
      <c r="D40" s="10">
        <f t="shared" si="1"/>
        <v>2022</v>
      </c>
      <c r="E40" s="10">
        <f t="shared" si="2"/>
        <v>5</v>
      </c>
      <c r="F40" s="10" t="str">
        <f t="shared" si="3"/>
        <v>20225</v>
      </c>
      <c r="G40" s="10">
        <f>+'IMAE regresion'!B61</f>
        <v>3.892533782172245</v>
      </c>
      <c r="H40" s="10">
        <f>+'IMAE regresion'!C61</f>
        <v>1.1681231232701266</v>
      </c>
      <c r="I40" s="10">
        <f t="shared" si="13"/>
        <v>0.48617030141842282</v>
      </c>
      <c r="J40" s="10">
        <f t="shared" si="4"/>
        <v>4.3787040835906677</v>
      </c>
      <c r="K40" s="13">
        <f t="shared" si="5"/>
        <v>0.68195282185170392</v>
      </c>
      <c r="L40" s="10">
        <f t="shared" si="11"/>
        <v>0.60084719157473199</v>
      </c>
      <c r="M40" s="21">
        <f t="shared" si="14"/>
        <v>0.33104801432661279</v>
      </c>
      <c r="N40" s="21">
        <f t="shared" si="14"/>
        <v>8.4263601528547234</v>
      </c>
      <c r="O40" s="21">
        <f t="shared" si="14"/>
        <v>1.6802667040812977</v>
      </c>
      <c r="P40" s="21">
        <f t="shared" si="14"/>
        <v>7.0771414631000376</v>
      </c>
      <c r="Q40" s="21">
        <f t="shared" si="14"/>
        <v>3.0294853938359827</v>
      </c>
      <c r="R40" s="21">
        <f t="shared" si="14"/>
        <v>5.7279227733453526</v>
      </c>
      <c r="S40" s="13">
        <f t="shared" si="6"/>
        <v>5.0606569054423716</v>
      </c>
      <c r="T40" s="21">
        <f t="shared" si="7"/>
        <v>4.3787040835906677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25">
      <c r="A41" s="10">
        <f t="shared" si="9"/>
        <v>38</v>
      </c>
      <c r="B41" s="10">
        <f>+'IMAE para s'!E39</f>
        <v>4.2602509509803781</v>
      </c>
      <c r="C41" s="12">
        <f t="shared" si="10"/>
        <v>44742</v>
      </c>
      <c r="D41" s="10">
        <f t="shared" si="1"/>
        <v>2022</v>
      </c>
      <c r="E41" s="10">
        <f t="shared" si="2"/>
        <v>6</v>
      </c>
      <c r="F41" s="10" t="str">
        <f t="shared" si="3"/>
        <v>20226</v>
      </c>
      <c r="G41" s="10">
        <f>+'IMAE regresion'!B62</f>
        <v>3.9321435257434674</v>
      </c>
      <c r="H41" s="10">
        <f>+'IMAE regresion'!C62</f>
        <v>0.32810742523691072</v>
      </c>
      <c r="I41" s="10">
        <f t="shared" si="13"/>
        <v>0.45006137750644565</v>
      </c>
      <c r="J41" s="10">
        <f t="shared" si="4"/>
        <v>4.3822049032499129</v>
      </c>
      <c r="K41" s="13">
        <f t="shared" si="5"/>
        <v>-0.12195395226953476</v>
      </c>
      <c r="L41" s="10">
        <f t="shared" si="11"/>
        <v>0.80390677412123868</v>
      </c>
      <c r="M41" s="21">
        <f t="shared" si="14"/>
        <v>0.334548833985858</v>
      </c>
      <c r="N41" s="21">
        <f t="shared" si="14"/>
        <v>8.4298609725139677</v>
      </c>
      <c r="O41" s="21">
        <f t="shared" si="14"/>
        <v>1.6837675237405429</v>
      </c>
      <c r="P41" s="21">
        <f t="shared" si="14"/>
        <v>7.0806422827592828</v>
      </c>
      <c r="Q41" s="21">
        <f t="shared" si="14"/>
        <v>3.0329862134952279</v>
      </c>
      <c r="R41" s="21">
        <f t="shared" si="14"/>
        <v>5.7314235930045978</v>
      </c>
      <c r="S41" s="13">
        <f t="shared" si="6"/>
        <v>4.2602509509803781</v>
      </c>
      <c r="T41" s="21">
        <f t="shared" si="7"/>
        <v>4.3822049032499129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25">
      <c r="A42" s="10">
        <f t="shared" si="9"/>
        <v>39</v>
      </c>
      <c r="B42" s="10">
        <f>+'IMAE para s'!E40</f>
        <v>3.3011050748199295</v>
      </c>
      <c r="C42" s="12">
        <f t="shared" si="10"/>
        <v>44773</v>
      </c>
      <c r="D42" s="10">
        <f t="shared" si="1"/>
        <v>2022</v>
      </c>
      <c r="E42" s="10">
        <f t="shared" si="2"/>
        <v>7</v>
      </c>
      <c r="F42" s="10" t="str">
        <f t="shared" si="3"/>
        <v>20227</v>
      </c>
      <c r="G42" s="10">
        <f>+'IMAE regresion'!B63</f>
        <v>3.9717532693146893</v>
      </c>
      <c r="H42" s="10">
        <f>+'IMAE regresion'!C63</f>
        <v>-0.67064819449475976</v>
      </c>
      <c r="I42" s="10">
        <f t="shared" si="13"/>
        <v>0.40482922753054923</v>
      </c>
      <c r="J42" s="10">
        <f t="shared" si="4"/>
        <v>4.3765824968452387</v>
      </c>
      <c r="K42" s="13">
        <f t="shared" si="5"/>
        <v>-1.0754774220253092</v>
      </c>
      <c r="L42" s="10">
        <f t="shared" si="11"/>
        <v>0.9535234697557744</v>
      </c>
      <c r="M42" s="21">
        <f t="shared" si="14"/>
        <v>0.32892642758118384</v>
      </c>
      <c r="N42" s="21">
        <f t="shared" si="14"/>
        <v>8.4242385661092936</v>
      </c>
      <c r="O42" s="21">
        <f t="shared" si="14"/>
        <v>1.6781451173358688</v>
      </c>
      <c r="P42" s="21">
        <f t="shared" si="14"/>
        <v>7.0750198763546086</v>
      </c>
      <c r="Q42" s="21">
        <f t="shared" si="14"/>
        <v>3.0273638070905537</v>
      </c>
      <c r="R42" s="21">
        <f t="shared" si="14"/>
        <v>5.7258011865999237</v>
      </c>
      <c r="S42" s="13">
        <f t="shared" si="6"/>
        <v>3.3011050748199295</v>
      </c>
      <c r="T42" s="21">
        <f t="shared" si="7"/>
        <v>4.3765824968452387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25">
      <c r="A43" s="10">
        <f t="shared" si="9"/>
        <v>40</v>
      </c>
      <c r="B43" s="10">
        <f>+'IMAE para s'!E41</f>
        <v>4.6823073101967907</v>
      </c>
      <c r="C43" s="12">
        <f t="shared" si="10"/>
        <v>44804</v>
      </c>
      <c r="D43" s="10">
        <f t="shared" si="1"/>
        <v>2022</v>
      </c>
      <c r="E43" s="10">
        <f t="shared" si="2"/>
        <v>8</v>
      </c>
      <c r="F43" s="10" t="str">
        <f t="shared" si="3"/>
        <v>20228</v>
      </c>
      <c r="G43" s="10">
        <f>+'IMAE regresion'!B64</f>
        <v>4.0113630128859112</v>
      </c>
      <c r="H43" s="10">
        <f>+'IMAE regresion'!C64</f>
        <v>0.67094429731087946</v>
      </c>
      <c r="I43" s="10">
        <f t="shared" si="13"/>
        <v>0.14363122932826614</v>
      </c>
      <c r="J43" s="10">
        <f t="shared" si="4"/>
        <v>4.154994242214177</v>
      </c>
      <c r="K43" s="13">
        <f t="shared" si="5"/>
        <v>0.52731306798261368</v>
      </c>
      <c r="L43" s="10">
        <f t="shared" si="11"/>
        <v>1.6027904900079228</v>
      </c>
      <c r="M43" s="21">
        <f t="shared" si="14"/>
        <v>0.10733817295012216</v>
      </c>
      <c r="N43" s="21">
        <f t="shared" si="14"/>
        <v>8.2026503114782319</v>
      </c>
      <c r="O43" s="21">
        <f t="shared" si="14"/>
        <v>1.4565568627048071</v>
      </c>
      <c r="P43" s="21">
        <f t="shared" si="14"/>
        <v>6.8534316217235469</v>
      </c>
      <c r="Q43" s="21">
        <f t="shared" si="14"/>
        <v>2.8057755524594921</v>
      </c>
      <c r="R43" s="21">
        <f t="shared" si="14"/>
        <v>5.504212931968862</v>
      </c>
      <c r="S43" s="13">
        <f t="shared" si="6"/>
        <v>4.6823073101967907</v>
      </c>
      <c r="T43" s="21">
        <f t="shared" si="7"/>
        <v>4.154994242214177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25">
      <c r="A44" s="10">
        <f t="shared" si="9"/>
        <v>41</v>
      </c>
      <c r="B44" s="10">
        <f>+'IMAE para s'!E42</f>
        <v>3.8381106004279104</v>
      </c>
      <c r="C44" s="12">
        <f t="shared" si="10"/>
        <v>44834</v>
      </c>
      <c r="D44" s="10">
        <f t="shared" si="1"/>
        <v>2022</v>
      </c>
      <c r="E44" s="10">
        <f t="shared" si="2"/>
        <v>9</v>
      </c>
      <c r="F44" s="10" t="str">
        <f t="shared" si="3"/>
        <v>20229</v>
      </c>
      <c r="G44" s="10">
        <f>+'IMAE regresion'!B65</f>
        <v>4.0509727564571332</v>
      </c>
      <c r="H44" s="10">
        <f>+'IMAE regresion'!C65</f>
        <v>-0.21286215602922276</v>
      </c>
      <c r="I44" s="10">
        <f t="shared" si="13"/>
        <v>0.15680828239631187</v>
      </c>
      <c r="J44" s="10">
        <f t="shared" si="4"/>
        <v>4.2077810388534447</v>
      </c>
      <c r="K44" s="13">
        <f t="shared" si="5"/>
        <v>-0.36967043842553426</v>
      </c>
      <c r="L44" s="10">
        <f t="shared" si="11"/>
        <v>0.89698350640814795</v>
      </c>
      <c r="M44" s="21">
        <f t="shared" si="14"/>
        <v>0.16012496958938982</v>
      </c>
      <c r="N44" s="21">
        <f t="shared" si="14"/>
        <v>8.2554371081174995</v>
      </c>
      <c r="O44" s="21">
        <f t="shared" si="14"/>
        <v>1.5093436593440748</v>
      </c>
      <c r="P44" s="21">
        <f t="shared" si="14"/>
        <v>6.9062184183628146</v>
      </c>
      <c r="Q44" s="21">
        <f t="shared" si="14"/>
        <v>2.8585623490987597</v>
      </c>
      <c r="R44" s="21">
        <f t="shared" si="14"/>
        <v>5.5569997286081296</v>
      </c>
      <c r="S44" s="13">
        <f t="shared" si="6"/>
        <v>3.8381106004279104</v>
      </c>
      <c r="T44" s="21">
        <f t="shared" si="7"/>
        <v>4.2077810388534447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25">
      <c r="A45" s="10">
        <f t="shared" si="9"/>
        <v>42</v>
      </c>
      <c r="B45" s="10">
        <f>+'IMAE para s'!E43</f>
        <v>3.6061426410928448</v>
      </c>
      <c r="C45" s="12">
        <f t="shared" si="10"/>
        <v>44865</v>
      </c>
      <c r="D45" s="10">
        <f t="shared" si="1"/>
        <v>2022</v>
      </c>
      <c r="E45" s="10">
        <f t="shared" si="2"/>
        <v>10</v>
      </c>
      <c r="F45" s="10" t="str">
        <f t="shared" si="3"/>
        <v>202210</v>
      </c>
      <c r="G45" s="10">
        <f>+'IMAE regresion'!B66</f>
        <v>4.0905825000283551</v>
      </c>
      <c r="H45" s="10">
        <f>+'IMAE regresion'!C66</f>
        <v>-0.48443985893551034</v>
      </c>
      <c r="I45" s="10">
        <f t="shared" si="13"/>
        <v>-0.49864671303248881</v>
      </c>
      <c r="J45" s="10">
        <f t="shared" si="4"/>
        <v>3.5919357869958661</v>
      </c>
      <c r="K45" s="13">
        <f t="shared" si="5"/>
        <v>1.4206854096978638E-2</v>
      </c>
      <c r="L45" s="10">
        <f t="shared" si="11"/>
        <v>0.3838772925225129</v>
      </c>
      <c r="M45" s="21">
        <f t="shared" si="14"/>
        <v>-0.45572028226818873</v>
      </c>
      <c r="N45" s="21">
        <f t="shared" si="14"/>
        <v>7.639591856259921</v>
      </c>
      <c r="O45" s="21">
        <f t="shared" si="14"/>
        <v>0.89349840748649623</v>
      </c>
      <c r="P45" s="21">
        <f t="shared" si="14"/>
        <v>6.290373166505236</v>
      </c>
      <c r="Q45" s="21">
        <f t="shared" si="14"/>
        <v>2.2427170972411812</v>
      </c>
      <c r="R45" s="21">
        <f t="shared" si="14"/>
        <v>4.9411544767505511</v>
      </c>
      <c r="S45" s="13">
        <f t="shared" si="6"/>
        <v>3.6061426410928448</v>
      </c>
      <c r="T45" s="21">
        <f t="shared" si="7"/>
        <v>3.5919357869958661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25">
      <c r="A46" s="10">
        <f t="shared" si="9"/>
        <v>43</v>
      </c>
      <c r="B46" s="10">
        <f>+'IMAE para s'!E44</f>
        <v>3.3514380350088828</v>
      </c>
      <c r="C46" s="12">
        <f t="shared" si="10"/>
        <v>44895</v>
      </c>
      <c r="D46" s="10">
        <f t="shared" si="1"/>
        <v>2022</v>
      </c>
      <c r="E46" s="10">
        <f t="shared" si="2"/>
        <v>11</v>
      </c>
      <c r="F46" s="10" t="str">
        <f t="shared" si="3"/>
        <v>202211</v>
      </c>
      <c r="G46" s="10">
        <f>+'IMAE regresion'!B67</f>
        <v>4.130192243599577</v>
      </c>
      <c r="H46" s="10">
        <f>+'IMAE regresion'!C67</f>
        <v>-0.77875420859069422</v>
      </c>
      <c r="I46" s="10">
        <f t="shared" si="13"/>
        <v>-8.4752035892669136E-2</v>
      </c>
      <c r="J46" s="10">
        <f t="shared" si="4"/>
        <v>4.0454402077069078</v>
      </c>
      <c r="K46" s="13">
        <f t="shared" si="5"/>
        <v>-0.694002172698025</v>
      </c>
      <c r="L46" s="10">
        <f t="shared" si="11"/>
        <v>0.70820902679500364</v>
      </c>
      <c r="M46" s="21">
        <f t="shared" si="14"/>
        <v>-2.2158615571470364E-3</v>
      </c>
      <c r="N46" s="21">
        <f t="shared" si="14"/>
        <v>8.0930962769709627</v>
      </c>
      <c r="O46" s="21">
        <f t="shared" si="14"/>
        <v>1.3470028281975379</v>
      </c>
      <c r="P46" s="21">
        <f t="shared" si="14"/>
        <v>6.7438775872162777</v>
      </c>
      <c r="Q46" s="21">
        <f t="shared" si="14"/>
        <v>2.6962215179522229</v>
      </c>
      <c r="R46" s="21">
        <f t="shared" si="14"/>
        <v>5.3946588974615928</v>
      </c>
      <c r="S46" s="13">
        <f t="shared" si="6"/>
        <v>3.3514380350088828</v>
      </c>
      <c r="T46" s="21">
        <f t="shared" si="7"/>
        <v>4.0454402077069078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25">
      <c r="A47" s="10">
        <f t="shared" si="9"/>
        <v>44</v>
      </c>
      <c r="B47" s="10">
        <f>+'IMAE para s'!E45</f>
        <v>3.307133776632611</v>
      </c>
      <c r="C47" s="12">
        <f t="shared" si="10"/>
        <v>44926</v>
      </c>
      <c r="D47" s="10">
        <f t="shared" si="1"/>
        <v>2022</v>
      </c>
      <c r="E47" s="10">
        <f t="shared" si="2"/>
        <v>12</v>
      </c>
      <c r="F47" s="10" t="str">
        <f t="shared" si="3"/>
        <v>202212</v>
      </c>
      <c r="G47" s="10">
        <f>+'IMAE regresion'!B68</f>
        <v>4.1698019871707999</v>
      </c>
      <c r="H47" s="10">
        <f>+'IMAE regresion'!C68</f>
        <v>-0.86266821053818887</v>
      </c>
      <c r="I47" s="10">
        <f t="shared" si="13"/>
        <v>-5.2713926264923217E-2</v>
      </c>
      <c r="J47" s="10">
        <f t="shared" si="4"/>
        <v>4.1170880609058766</v>
      </c>
      <c r="K47" s="13">
        <f t="shared" si="5"/>
        <v>-0.80995428427326566</v>
      </c>
      <c r="L47" s="10">
        <f t="shared" si="11"/>
        <v>0.11595211157524066</v>
      </c>
      <c r="M47" s="21">
        <f t="shared" si="14"/>
        <v>6.9431991641821789E-2</v>
      </c>
      <c r="N47" s="21">
        <f t="shared" si="14"/>
        <v>8.1647441301699324</v>
      </c>
      <c r="O47" s="21">
        <f t="shared" si="14"/>
        <v>1.4186506813965067</v>
      </c>
      <c r="P47" s="21">
        <f t="shared" si="14"/>
        <v>6.8155254404152465</v>
      </c>
      <c r="Q47" s="21">
        <f t="shared" si="14"/>
        <v>2.7678693711511917</v>
      </c>
      <c r="R47" s="21">
        <f t="shared" si="14"/>
        <v>5.4663067506605616</v>
      </c>
      <c r="S47" s="13">
        <f t="shared" si="6"/>
        <v>3.307133776632611</v>
      </c>
      <c r="T47" s="21">
        <f t="shared" si="7"/>
        <v>4.1170880609058766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25">
      <c r="A48" s="10">
        <f t="shared" si="9"/>
        <v>45</v>
      </c>
      <c r="B48" s="10">
        <f>+'IMAE para s'!E46</f>
        <v>3.3086269789243801</v>
      </c>
      <c r="C48" s="12">
        <f t="shared" si="10"/>
        <v>44957</v>
      </c>
      <c r="D48" s="10">
        <f t="shared" si="1"/>
        <v>2023</v>
      </c>
      <c r="E48" s="10">
        <f t="shared" si="2"/>
        <v>1</v>
      </c>
      <c r="F48" s="10" t="str">
        <f t="shared" si="3"/>
        <v>20231</v>
      </c>
      <c r="G48" s="10">
        <f>+'IMAE regresion'!B69</f>
        <v>4.2094117307420209</v>
      </c>
      <c r="H48" s="10">
        <f>+'IMAE regresion'!C69</f>
        <v>-0.90078475181764084</v>
      </c>
      <c r="I48" s="10">
        <f t="shared" si="13"/>
        <v>-0.11720184294678697</v>
      </c>
      <c r="J48" s="10">
        <f t="shared" si="4"/>
        <v>4.0922098877952342</v>
      </c>
      <c r="K48" s="13">
        <f t="shared" si="5"/>
        <v>-0.78358290887085413</v>
      </c>
      <c r="L48" s="10">
        <f t="shared" si="11"/>
        <v>2.6371375402411523E-2</v>
      </c>
      <c r="M48" s="21">
        <f t="shared" si="14"/>
        <v>4.4553818531179346E-2</v>
      </c>
      <c r="N48" s="21">
        <f t="shared" si="14"/>
        <v>8.1398659570592891</v>
      </c>
      <c r="O48" s="21">
        <f t="shared" si="14"/>
        <v>1.3937725082858643</v>
      </c>
      <c r="P48" s="21">
        <f t="shared" si="14"/>
        <v>6.7906472673046041</v>
      </c>
      <c r="Q48" s="21">
        <f t="shared" si="14"/>
        <v>2.7429911980405492</v>
      </c>
      <c r="R48" s="21">
        <f t="shared" si="14"/>
        <v>5.4414285775499192</v>
      </c>
      <c r="S48" s="13">
        <f t="shared" si="6"/>
        <v>3.3086269789243801</v>
      </c>
      <c r="T48" s="21">
        <f t="shared" si="7"/>
        <v>4.0922098877952342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25">
      <c r="A49" s="10">
        <f t="shared" si="9"/>
        <v>46</v>
      </c>
      <c r="B49" s="10">
        <f>+'IMAE para s'!E47</f>
        <v>4.7423760206952466</v>
      </c>
      <c r="C49" s="12">
        <f t="shared" si="10"/>
        <v>44985</v>
      </c>
      <c r="D49" s="10">
        <f t="shared" si="1"/>
        <v>2023</v>
      </c>
      <c r="E49" s="10">
        <f t="shared" si="2"/>
        <v>2</v>
      </c>
      <c r="F49" s="10" t="str">
        <f t="shared" si="3"/>
        <v>20232</v>
      </c>
      <c r="G49" s="10">
        <f>+'IMAE regresion'!B70</f>
        <v>4.2490214743132437</v>
      </c>
      <c r="H49" s="10">
        <f>+'IMAE regresion'!C70</f>
        <v>0.49335454638200282</v>
      </c>
      <c r="I49" s="10">
        <f t="shared" si="13"/>
        <v>-0.315147164150409</v>
      </c>
      <c r="J49" s="10">
        <f t="shared" si="4"/>
        <v>3.9338743101628348</v>
      </c>
      <c r="K49" s="13">
        <f t="shared" si="5"/>
        <v>0.80850171053241171</v>
      </c>
      <c r="L49" s="10">
        <f t="shared" si="11"/>
        <v>1.5920846194032658</v>
      </c>
      <c r="M49" s="21">
        <f t="shared" si="14"/>
        <v>-0.11378175910122001</v>
      </c>
      <c r="N49" s="21">
        <f t="shared" si="14"/>
        <v>7.9815303794268893</v>
      </c>
      <c r="O49" s="21">
        <f t="shared" si="14"/>
        <v>1.2354369306534649</v>
      </c>
      <c r="P49" s="21">
        <f t="shared" si="14"/>
        <v>6.6323116896722052</v>
      </c>
      <c r="Q49" s="21">
        <f t="shared" si="14"/>
        <v>2.5846556204081499</v>
      </c>
      <c r="R49" s="21">
        <f t="shared" si="14"/>
        <v>5.2830929999175194</v>
      </c>
      <c r="S49" s="13">
        <f t="shared" si="6"/>
        <v>4.7423760206952466</v>
      </c>
      <c r="T49" s="21">
        <f t="shared" si="7"/>
        <v>3.9338743101628348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25">
      <c r="A50" s="10">
        <f t="shared" si="9"/>
        <v>47</v>
      </c>
      <c r="B50" s="10">
        <f>+'IMAE para s'!E48</f>
        <v>3.9683324879307809</v>
      </c>
      <c r="C50" s="12">
        <f t="shared" si="10"/>
        <v>45016</v>
      </c>
      <c r="D50" s="10">
        <f t="shared" si="1"/>
        <v>2023</v>
      </c>
      <c r="E50" s="10">
        <f t="shared" si="2"/>
        <v>3</v>
      </c>
      <c r="F50" s="10" t="str">
        <f t="shared" si="3"/>
        <v>20233</v>
      </c>
      <c r="G50" s="10">
        <f>+'IMAE regresion'!B71</f>
        <v>4.2886312178844657</v>
      </c>
      <c r="H50" s="10">
        <f>+'IMAE regresion'!C71</f>
        <v>-0.3202987299536848</v>
      </c>
      <c r="I50" s="10">
        <f t="shared" si="13"/>
        <v>-0.3688588177828338</v>
      </c>
      <c r="J50" s="10">
        <f t="shared" si="4"/>
        <v>3.9197724001016319</v>
      </c>
      <c r="K50" s="13">
        <f t="shared" si="5"/>
        <v>4.8560087829149001E-2</v>
      </c>
      <c r="L50" s="10">
        <f t="shared" si="11"/>
        <v>0.75994162270326271</v>
      </c>
      <c r="M50" s="21">
        <f t="shared" si="14"/>
        <v>-0.127883669162423</v>
      </c>
      <c r="N50" s="21">
        <f t="shared" si="14"/>
        <v>7.9674284693656867</v>
      </c>
      <c r="O50" s="21">
        <f t="shared" si="14"/>
        <v>1.221335020592262</v>
      </c>
      <c r="P50" s="21">
        <f t="shared" si="14"/>
        <v>6.6182097796110018</v>
      </c>
      <c r="Q50" s="21">
        <f t="shared" si="14"/>
        <v>2.5705537103469469</v>
      </c>
      <c r="R50" s="21">
        <f t="shared" si="14"/>
        <v>5.2689910898563168</v>
      </c>
      <c r="S50" s="13">
        <f t="shared" si="6"/>
        <v>3.9683324879307809</v>
      </c>
      <c r="T50" s="21">
        <f t="shared" si="7"/>
        <v>3.9197724001016319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25">
      <c r="A51" s="10">
        <f t="shared" si="9"/>
        <v>48</v>
      </c>
      <c r="B51" s="10">
        <f>+'IMAE para s'!E49</f>
        <v>3.4986199137381391</v>
      </c>
      <c r="C51" s="12">
        <f t="shared" si="10"/>
        <v>45046</v>
      </c>
      <c r="D51" s="10">
        <f t="shared" si="1"/>
        <v>2023</v>
      </c>
      <c r="E51" s="10">
        <f t="shared" si="2"/>
        <v>4</v>
      </c>
      <c r="F51" s="10" t="str">
        <f t="shared" si="3"/>
        <v>20234</v>
      </c>
      <c r="G51" s="10">
        <f>+'IMAE regresion'!B72</f>
        <v>4.3282409614556876</v>
      </c>
      <c r="H51" s="10">
        <f>+'IMAE regresion'!C72</f>
        <v>-0.82962104771754852</v>
      </c>
      <c r="I51" s="10">
        <f t="shared" si="13"/>
        <v>-0.20417991810988961</v>
      </c>
      <c r="J51" s="10">
        <f t="shared" si="4"/>
        <v>4.1240610433457983</v>
      </c>
      <c r="K51" s="13">
        <f t="shared" si="5"/>
        <v>-0.62544112960765919</v>
      </c>
      <c r="L51" s="10">
        <f t="shared" si="11"/>
        <v>0.67400121743680819</v>
      </c>
      <c r="M51" s="21">
        <f t="shared" si="14"/>
        <v>7.6404974081743404E-2</v>
      </c>
      <c r="N51" s="21">
        <f t="shared" si="14"/>
        <v>8.1717171126098531</v>
      </c>
      <c r="O51" s="21">
        <f t="shared" si="14"/>
        <v>1.4256236638364284</v>
      </c>
      <c r="P51" s="21">
        <f t="shared" si="14"/>
        <v>6.8224984228551682</v>
      </c>
      <c r="Q51" s="21">
        <f t="shared" si="14"/>
        <v>2.7748423535911133</v>
      </c>
      <c r="R51" s="21">
        <f t="shared" si="14"/>
        <v>5.4732797331004832</v>
      </c>
      <c r="S51" s="13">
        <f t="shared" si="6"/>
        <v>3.4986199137381391</v>
      </c>
      <c r="T51" s="21">
        <f t="shared" si="7"/>
        <v>4.1240610433457983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25">
      <c r="A52" s="10">
        <f t="shared" si="9"/>
        <v>49</v>
      </c>
      <c r="B52" s="10">
        <f>+'IMAE para s'!E50</f>
        <v>3.8013172186965818</v>
      </c>
      <c r="C52" s="12">
        <f t="shared" si="10"/>
        <v>45077</v>
      </c>
      <c r="D52" s="10">
        <f t="shared" si="1"/>
        <v>2023</v>
      </c>
      <c r="E52" s="10">
        <f t="shared" si="2"/>
        <v>5</v>
      </c>
      <c r="F52" s="10" t="str">
        <f t="shared" si="3"/>
        <v>20235</v>
      </c>
      <c r="G52" s="10">
        <f>+'IMAE regresion'!B73</f>
        <v>4.3678507050269095</v>
      </c>
      <c r="H52" s="10">
        <f>+'IMAE regresion'!C73</f>
        <v>-0.56653348633032774</v>
      </c>
      <c r="I52" s="10">
        <f t="shared" si="13"/>
        <v>0.48617030141842282</v>
      </c>
      <c r="J52" s="10">
        <f t="shared" si="4"/>
        <v>4.8540210064453326</v>
      </c>
      <c r="K52" s="13">
        <f t="shared" si="5"/>
        <v>-1.0527037877487508</v>
      </c>
      <c r="L52" s="10">
        <f t="shared" si="11"/>
        <v>0.42726265814109166</v>
      </c>
      <c r="M52" s="21">
        <f t="shared" ref="M52:R79" si="15">($J52)+(M$1*$M$2)</f>
        <v>0.80636493718127777</v>
      </c>
      <c r="N52" s="21">
        <f t="shared" si="15"/>
        <v>8.9016770757093866</v>
      </c>
      <c r="O52" s="21">
        <f t="shared" si="15"/>
        <v>2.1555836269359627</v>
      </c>
      <c r="P52" s="21">
        <f t="shared" si="15"/>
        <v>7.5524583859547025</v>
      </c>
      <c r="Q52" s="21">
        <f t="shared" si="15"/>
        <v>3.5048023166906477</v>
      </c>
      <c r="R52" s="21">
        <f t="shared" si="15"/>
        <v>6.2032396962000176</v>
      </c>
      <c r="S52" s="13">
        <f t="shared" si="6"/>
        <v>3.8013172186965818</v>
      </c>
      <c r="T52" s="21">
        <f t="shared" si="7"/>
        <v>4.8540210064453326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25">
      <c r="A53" s="10">
        <f t="shared" si="9"/>
        <v>50</v>
      </c>
      <c r="B53" s="10">
        <f>+'IMAE para s'!E51</f>
        <v>5.0756476452042563</v>
      </c>
      <c r="C53" s="12">
        <f t="shared" si="10"/>
        <v>45107</v>
      </c>
      <c r="D53" s="10">
        <f t="shared" si="1"/>
        <v>2023</v>
      </c>
      <c r="E53" s="10">
        <f t="shared" si="2"/>
        <v>6</v>
      </c>
      <c r="F53" s="10" t="str">
        <f t="shared" si="3"/>
        <v>20236</v>
      </c>
      <c r="G53" s="10">
        <f>+'IMAE regresion'!B74</f>
        <v>4.4074604485981315</v>
      </c>
      <c r="H53" s="10">
        <f>+'IMAE regresion'!C74</f>
        <v>0.6681871966061248</v>
      </c>
      <c r="I53" s="10">
        <f t="shared" si="13"/>
        <v>0.45006137750644565</v>
      </c>
      <c r="J53" s="10">
        <f t="shared" si="4"/>
        <v>4.8575218261045769</v>
      </c>
      <c r="K53" s="13">
        <f t="shared" si="5"/>
        <v>0.21812581909967932</v>
      </c>
      <c r="L53" s="10">
        <f t="shared" si="11"/>
        <v>1.2708296068484302</v>
      </c>
      <c r="M53" s="21">
        <f t="shared" si="15"/>
        <v>0.80986575684052209</v>
      </c>
      <c r="N53" s="21">
        <f t="shared" si="15"/>
        <v>8.9051778953686309</v>
      </c>
      <c r="O53" s="21">
        <f t="shared" si="15"/>
        <v>2.159084446595207</v>
      </c>
      <c r="P53" s="21">
        <f t="shared" si="15"/>
        <v>7.5559592056139468</v>
      </c>
      <c r="Q53" s="21">
        <f t="shared" si="15"/>
        <v>3.508303136349892</v>
      </c>
      <c r="R53" s="21">
        <f t="shared" si="15"/>
        <v>6.2067405158592619</v>
      </c>
      <c r="S53" s="13">
        <f t="shared" si="6"/>
        <v>5.0756476452042563</v>
      </c>
      <c r="T53" s="21">
        <f t="shared" si="7"/>
        <v>4.8575218261045769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25">
      <c r="A54" s="10">
        <f t="shared" si="9"/>
        <v>51</v>
      </c>
      <c r="B54" s="10">
        <f>+'IMAE para s'!E52</f>
        <v>5.0063151274849957</v>
      </c>
      <c r="C54" s="12">
        <f t="shared" si="10"/>
        <v>45138</v>
      </c>
      <c r="D54" s="10">
        <f t="shared" si="1"/>
        <v>2023</v>
      </c>
      <c r="E54" s="10">
        <f t="shared" si="2"/>
        <v>7</v>
      </c>
      <c r="F54" s="10" t="str">
        <f t="shared" si="3"/>
        <v>20237</v>
      </c>
      <c r="G54" s="10">
        <f>+'IMAE regresion'!B75</f>
        <v>4.4470701921693543</v>
      </c>
      <c r="H54" s="10">
        <f>+'IMAE regresion'!C75</f>
        <v>0.55924493531564146</v>
      </c>
      <c r="I54" s="10">
        <f t="shared" si="13"/>
        <v>0.40482922753054923</v>
      </c>
      <c r="J54" s="10">
        <f t="shared" si="4"/>
        <v>4.8518994196999037</v>
      </c>
      <c r="K54" s="13">
        <f t="shared" si="5"/>
        <v>0.15441570778509206</v>
      </c>
      <c r="L54" s="10">
        <f t="shared" si="11"/>
        <v>6.3710111314587259E-2</v>
      </c>
      <c r="M54" s="21">
        <f t="shared" si="15"/>
        <v>0.80424335043584882</v>
      </c>
      <c r="N54" s="21">
        <f t="shared" si="15"/>
        <v>8.8995554889639585</v>
      </c>
      <c r="O54" s="21">
        <f t="shared" si="15"/>
        <v>2.1534620401905338</v>
      </c>
      <c r="P54" s="21">
        <f t="shared" si="15"/>
        <v>7.5503367992092736</v>
      </c>
      <c r="Q54" s="21">
        <f t="shared" si="15"/>
        <v>3.5026807299452187</v>
      </c>
      <c r="R54" s="21">
        <f t="shared" si="15"/>
        <v>6.2011181094545886</v>
      </c>
      <c r="S54" s="13">
        <f t="shared" si="6"/>
        <v>5.0063151274849957</v>
      </c>
      <c r="T54" s="21">
        <f t="shared" si="7"/>
        <v>4.8518994196999037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25">
      <c r="A55" s="10">
        <f t="shared" si="9"/>
        <v>52</v>
      </c>
      <c r="B55" s="10">
        <f>+'IMAE para s'!E53</f>
        <v>3.6244187342341543</v>
      </c>
      <c r="C55" s="12">
        <f t="shared" si="10"/>
        <v>45169</v>
      </c>
      <c r="D55" s="10">
        <f t="shared" si="1"/>
        <v>2023</v>
      </c>
      <c r="E55" s="10">
        <f t="shared" si="2"/>
        <v>8</v>
      </c>
      <c r="F55" s="10" t="str">
        <f t="shared" si="3"/>
        <v>20238</v>
      </c>
      <c r="G55" s="10">
        <f>+'IMAE regresion'!B76</f>
        <v>4.4866799357405753</v>
      </c>
      <c r="H55" s="10">
        <f>+'IMAE regresion'!C76</f>
        <v>-0.86226120150642105</v>
      </c>
      <c r="I55" s="10">
        <f t="shared" si="13"/>
        <v>0.14363122932826614</v>
      </c>
      <c r="J55" s="10">
        <f t="shared" si="4"/>
        <v>4.6303111650688411</v>
      </c>
      <c r="K55" s="13">
        <f t="shared" si="5"/>
        <v>-1.0058924308346868</v>
      </c>
      <c r="L55" s="10">
        <f t="shared" si="11"/>
        <v>1.1603081386197789</v>
      </c>
      <c r="M55" s="21">
        <f t="shared" si="15"/>
        <v>0.58265509580478625</v>
      </c>
      <c r="N55" s="21">
        <f t="shared" si="15"/>
        <v>8.6779672343328969</v>
      </c>
      <c r="O55" s="21">
        <f t="shared" si="15"/>
        <v>1.9318737855594712</v>
      </c>
      <c r="P55" s="21">
        <f t="shared" si="15"/>
        <v>7.328748544578211</v>
      </c>
      <c r="Q55" s="21">
        <f t="shared" si="15"/>
        <v>3.2810924753141562</v>
      </c>
      <c r="R55" s="21">
        <f t="shared" si="15"/>
        <v>5.9795298548235261</v>
      </c>
      <c r="S55" s="13">
        <f t="shared" si="6"/>
        <v>3.6244187342341543</v>
      </c>
      <c r="T55" s="21">
        <f t="shared" si="7"/>
        <v>4.6303111650688411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25">
      <c r="A56" s="10">
        <f t="shared" si="9"/>
        <v>53</v>
      </c>
      <c r="B56" s="10">
        <f>+'IMAE para s'!E54</f>
        <v>3.4320708958049124</v>
      </c>
      <c r="C56" s="12">
        <f t="shared" si="10"/>
        <v>45199</v>
      </c>
      <c r="D56" s="10">
        <f t="shared" si="1"/>
        <v>2023</v>
      </c>
      <c r="E56" s="10">
        <f t="shared" si="2"/>
        <v>9</v>
      </c>
      <c r="F56" s="10" t="str">
        <f t="shared" si="3"/>
        <v>20239</v>
      </c>
      <c r="G56" s="10">
        <f>+'IMAE regresion'!B77</f>
        <v>4.5262896793117982</v>
      </c>
      <c r="H56" s="10">
        <f>+'IMAE regresion'!C77</f>
        <v>-1.0942187835068857</v>
      </c>
      <c r="I56" s="10">
        <f t="shared" si="13"/>
        <v>0.15680828239631187</v>
      </c>
      <c r="J56" s="10">
        <f t="shared" si="4"/>
        <v>4.6830979617081097</v>
      </c>
      <c r="K56" s="13">
        <f t="shared" si="5"/>
        <v>-1.2510270659031972</v>
      </c>
      <c r="L56" s="10">
        <f t="shared" si="11"/>
        <v>0.24513463506851041</v>
      </c>
      <c r="M56" s="21">
        <f t="shared" si="15"/>
        <v>0.6354418924440548</v>
      </c>
      <c r="N56" s="21">
        <f t="shared" si="15"/>
        <v>8.7307540309721645</v>
      </c>
      <c r="O56" s="21">
        <f t="shared" si="15"/>
        <v>1.9846605821987398</v>
      </c>
      <c r="P56" s="21">
        <f t="shared" si="15"/>
        <v>7.3815353412174796</v>
      </c>
      <c r="Q56" s="21">
        <f t="shared" si="15"/>
        <v>3.3338792719534247</v>
      </c>
      <c r="R56" s="21">
        <f t="shared" si="15"/>
        <v>6.0323166514627946</v>
      </c>
      <c r="S56" s="13">
        <f t="shared" si="6"/>
        <v>3.4320708958049124</v>
      </c>
      <c r="T56" s="21">
        <f t="shared" si="7"/>
        <v>4.6830979617081097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25">
      <c r="A57" s="10">
        <f t="shared" si="9"/>
        <v>54</v>
      </c>
      <c r="B57" s="10">
        <f>+'IMAE para s'!E55</f>
        <v>1.1836206777515486</v>
      </c>
      <c r="C57" s="12">
        <f t="shared" si="10"/>
        <v>45230</v>
      </c>
      <c r="D57" s="10">
        <f t="shared" si="1"/>
        <v>2023</v>
      </c>
      <c r="E57" s="10">
        <f t="shared" si="2"/>
        <v>10</v>
      </c>
      <c r="F57" s="10" t="str">
        <f t="shared" si="3"/>
        <v>202310</v>
      </c>
      <c r="G57" s="10">
        <f>+'IMAE regresion'!B78</f>
        <v>4.5658994228830201</v>
      </c>
      <c r="H57" s="10">
        <f>+'IMAE regresion'!C78</f>
        <v>-3.3822787451314715</v>
      </c>
      <c r="I57" s="10">
        <f t="shared" si="13"/>
        <v>-0.49864671303248881</v>
      </c>
      <c r="J57" s="10">
        <f t="shared" si="4"/>
        <v>4.0672527098505311</v>
      </c>
      <c r="K57" s="13">
        <f t="shared" si="5"/>
        <v>-2.8836320320989826</v>
      </c>
      <c r="L57" s="10">
        <f t="shared" si="11"/>
        <v>1.6326049661957853</v>
      </c>
      <c r="M57" s="21">
        <f t="shared" si="15"/>
        <v>1.9596640586476255E-2</v>
      </c>
      <c r="N57" s="21">
        <f t="shared" si="15"/>
        <v>8.114908779114586</v>
      </c>
      <c r="O57" s="21">
        <f t="shared" si="15"/>
        <v>1.3688153303411612</v>
      </c>
      <c r="P57" s="21">
        <f t="shared" si="15"/>
        <v>6.765690089359901</v>
      </c>
      <c r="Q57" s="21">
        <f t="shared" si="15"/>
        <v>2.7180340200958462</v>
      </c>
      <c r="R57" s="21">
        <f t="shared" si="15"/>
        <v>5.4164713996052161</v>
      </c>
      <c r="S57" s="13">
        <f t="shared" si="6"/>
        <v>1.1836206777515486</v>
      </c>
      <c r="T57" s="21">
        <f t="shared" si="7"/>
        <v>4.0672527098505311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25">
      <c r="A58" s="10">
        <f t="shared" si="9"/>
        <v>55</v>
      </c>
      <c r="B58" s="10">
        <f>+'IMAE para s'!E56</f>
        <v>2.3738622648001808</v>
      </c>
      <c r="C58" s="12">
        <f t="shared" si="10"/>
        <v>45260</v>
      </c>
      <c r="D58" s="10">
        <f t="shared" si="1"/>
        <v>2023</v>
      </c>
      <c r="E58" s="10">
        <f t="shared" si="2"/>
        <v>11</v>
      </c>
      <c r="F58" s="10" t="str">
        <f t="shared" si="3"/>
        <v>202311</v>
      </c>
      <c r="G58" s="10">
        <f>+'IMAE regresion'!B79</f>
        <v>4.605509166454242</v>
      </c>
      <c r="H58" s="10">
        <f>+'IMAE regresion'!C79</f>
        <v>-2.2316469016540612</v>
      </c>
      <c r="I58" s="10">
        <f t="shared" si="13"/>
        <v>-8.4752035892669136E-2</v>
      </c>
      <c r="J58" s="10">
        <f t="shared" si="4"/>
        <v>4.5207571305615728</v>
      </c>
      <c r="K58" s="13">
        <f t="shared" si="5"/>
        <v>-2.146894865761392</v>
      </c>
      <c r="L58" s="10">
        <f t="shared" si="11"/>
        <v>0.73673716633759057</v>
      </c>
      <c r="M58" s="21">
        <f t="shared" si="15"/>
        <v>0.47310106129751794</v>
      </c>
      <c r="N58" s="21">
        <f t="shared" si="15"/>
        <v>8.5684131998256277</v>
      </c>
      <c r="O58" s="21">
        <f t="shared" si="15"/>
        <v>1.8223197510522029</v>
      </c>
      <c r="P58" s="21">
        <f t="shared" si="15"/>
        <v>7.2191945100709427</v>
      </c>
      <c r="Q58" s="21">
        <f t="shared" si="15"/>
        <v>3.1715384408068878</v>
      </c>
      <c r="R58" s="21">
        <f t="shared" si="15"/>
        <v>5.8699758203162578</v>
      </c>
      <c r="S58" s="13">
        <f t="shared" si="6"/>
        <v>2.3738622648001808</v>
      </c>
      <c r="T58" s="21">
        <f t="shared" si="7"/>
        <v>4.5207571305615728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25">
      <c r="A59" s="10">
        <f t="shared" si="9"/>
        <v>56</v>
      </c>
      <c r="B59" s="10">
        <f>+'IMAE para s'!E57</f>
        <v>2.4679139424953007</v>
      </c>
      <c r="C59" s="12">
        <f t="shared" si="10"/>
        <v>45291</v>
      </c>
      <c r="D59" s="10">
        <f t="shared" si="1"/>
        <v>2023</v>
      </c>
      <c r="E59" s="10">
        <f t="shared" si="2"/>
        <v>12</v>
      </c>
      <c r="F59" s="10" t="str">
        <f t="shared" si="3"/>
        <v>202312</v>
      </c>
      <c r="G59" s="10">
        <f>+'IMAE regresion'!B80</f>
        <v>4.645118910025464</v>
      </c>
      <c r="H59" s="10">
        <f>+'IMAE regresion'!C80</f>
        <v>-2.1772049675301632</v>
      </c>
      <c r="I59" s="10">
        <f t="shared" si="13"/>
        <v>-5.2713926264923217E-2</v>
      </c>
      <c r="J59" s="10">
        <f t="shared" si="4"/>
        <v>4.5924049837605407</v>
      </c>
      <c r="K59" s="13">
        <f t="shared" si="5"/>
        <v>-2.12449104126524</v>
      </c>
      <c r="L59" s="10">
        <f t="shared" si="11"/>
        <v>2.2403824496151969E-2</v>
      </c>
      <c r="M59" s="21">
        <f t="shared" si="15"/>
        <v>0.54474891449648588</v>
      </c>
      <c r="N59" s="21">
        <f t="shared" si="15"/>
        <v>8.6400610530245956</v>
      </c>
      <c r="O59" s="21">
        <f t="shared" si="15"/>
        <v>1.8939676042511708</v>
      </c>
      <c r="P59" s="21">
        <f t="shared" si="15"/>
        <v>7.2908423632699106</v>
      </c>
      <c r="Q59" s="21">
        <f t="shared" si="15"/>
        <v>3.2431862940058558</v>
      </c>
      <c r="R59" s="21">
        <f t="shared" si="15"/>
        <v>5.9416236735152257</v>
      </c>
      <c r="S59" s="13">
        <f t="shared" si="6"/>
        <v>2.4679139424953007</v>
      </c>
      <c r="T59" s="21">
        <f t="shared" si="7"/>
        <v>4.5924049837605407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25">
      <c r="A60" s="10">
        <f t="shared" si="9"/>
        <v>57</v>
      </c>
      <c r="B60" s="10">
        <f>+'IMAE para s'!E58</f>
        <v>4.5011463959575764</v>
      </c>
      <c r="C60" s="12">
        <f t="shared" si="10"/>
        <v>45322</v>
      </c>
      <c r="D60" s="10">
        <f t="shared" si="1"/>
        <v>2024</v>
      </c>
      <c r="E60" s="10">
        <f t="shared" si="2"/>
        <v>1</v>
      </c>
      <c r="F60" s="10" t="str">
        <f t="shared" si="3"/>
        <v>20241</v>
      </c>
      <c r="G60" s="10">
        <f>+'IMAE regresion'!B81</f>
        <v>4.6847286535966859</v>
      </c>
      <c r="H60" s="10">
        <f>+'IMAE regresion'!C81</f>
        <v>-0.18358225763910951</v>
      </c>
      <c r="I60" s="10">
        <f t="shared" si="13"/>
        <v>-0.11720184294678697</v>
      </c>
      <c r="J60" s="10">
        <f t="shared" si="4"/>
        <v>4.5675268106498992</v>
      </c>
      <c r="K60" s="13">
        <f t="shared" si="5"/>
        <v>-6.6380414692322809E-2</v>
      </c>
      <c r="L60" s="10">
        <f t="shared" si="11"/>
        <v>2.0581106265729172</v>
      </c>
      <c r="M60" s="21">
        <f t="shared" si="15"/>
        <v>0.51987074138584433</v>
      </c>
      <c r="N60" s="21">
        <f t="shared" si="15"/>
        <v>8.615182879913954</v>
      </c>
      <c r="O60" s="21">
        <f t="shared" si="15"/>
        <v>1.8690894311405293</v>
      </c>
      <c r="P60" s="21">
        <f t="shared" si="15"/>
        <v>7.2659641901592691</v>
      </c>
      <c r="Q60" s="21">
        <f t="shared" si="15"/>
        <v>3.2183081208952142</v>
      </c>
      <c r="R60" s="21">
        <f t="shared" si="15"/>
        <v>5.9167455004045841</v>
      </c>
      <c r="S60" s="13">
        <f t="shared" si="6"/>
        <v>4.5011463959575764</v>
      </c>
      <c r="T60" s="21">
        <f t="shared" si="7"/>
        <v>4.5675268106498992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25">
      <c r="A61" s="10">
        <f t="shared" si="9"/>
        <v>58</v>
      </c>
      <c r="B61" s="10">
        <f>+'IMAE para s'!E59</f>
        <v>3.1414728594417909</v>
      </c>
      <c r="C61" s="12">
        <f t="shared" si="10"/>
        <v>45351</v>
      </c>
      <c r="D61" s="10">
        <f t="shared" si="1"/>
        <v>2024</v>
      </c>
      <c r="E61" s="10">
        <f t="shared" si="2"/>
        <v>2</v>
      </c>
      <c r="F61" s="10" t="str">
        <f t="shared" si="3"/>
        <v>20242</v>
      </c>
      <c r="G61" s="10">
        <f>+'IMAE regresion'!B82</f>
        <v>4.7243383971679078</v>
      </c>
      <c r="H61" s="10">
        <f>+'IMAE regresion'!C82</f>
        <v>-1.5828655377261169</v>
      </c>
      <c r="I61" s="10">
        <f t="shared" si="13"/>
        <v>-0.315147164150409</v>
      </c>
      <c r="J61" s="10">
        <f t="shared" si="4"/>
        <v>4.4091912330174985</v>
      </c>
      <c r="K61" s="13">
        <f t="shared" si="5"/>
        <v>-1.2677183735757076</v>
      </c>
      <c r="L61" s="10">
        <f t="shared" si="11"/>
        <v>1.2013379588833848</v>
      </c>
      <c r="M61" s="21">
        <f t="shared" si="15"/>
        <v>0.36153516375344363</v>
      </c>
      <c r="N61" s="21">
        <f t="shared" si="15"/>
        <v>8.4568473022815525</v>
      </c>
      <c r="O61" s="21">
        <f t="shared" si="15"/>
        <v>1.7107538535081286</v>
      </c>
      <c r="P61" s="21">
        <f t="shared" si="15"/>
        <v>7.1076286125268684</v>
      </c>
      <c r="Q61" s="21">
        <f t="shared" si="15"/>
        <v>3.0599725432628135</v>
      </c>
      <c r="R61" s="21">
        <f t="shared" si="15"/>
        <v>5.7584099227721834</v>
      </c>
      <c r="S61" s="13">
        <f t="shared" si="6"/>
        <v>3.1414728594417909</v>
      </c>
      <c r="T61" s="21">
        <f t="shared" si="7"/>
        <v>4.4091912330174985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25">
      <c r="A62" s="10">
        <f t="shared" si="9"/>
        <v>59</v>
      </c>
      <c r="B62" s="10">
        <f>+'IMAE para s'!E60</f>
        <v>2.4583559112148379</v>
      </c>
      <c r="C62" s="12">
        <f t="shared" si="10"/>
        <v>45382</v>
      </c>
      <c r="D62" s="10">
        <f t="shared" si="1"/>
        <v>2024</v>
      </c>
      <c r="E62" s="10">
        <f t="shared" si="2"/>
        <v>3</v>
      </c>
      <c r="F62" s="10" t="str">
        <f t="shared" si="3"/>
        <v>20243</v>
      </c>
      <c r="G62" s="10">
        <f>+'IMAE regresion'!B83</f>
        <v>4.7639481407391298</v>
      </c>
      <c r="H62" s="10">
        <f>+'IMAE regresion'!C83</f>
        <v>-2.3055922295242919</v>
      </c>
      <c r="I62" s="10">
        <f t="shared" si="13"/>
        <v>-0.3688588177828338</v>
      </c>
      <c r="J62" s="10">
        <f t="shared" si="4"/>
        <v>4.395089322956296</v>
      </c>
      <c r="K62" s="13">
        <f t="shared" si="5"/>
        <v>-1.9367334117414581</v>
      </c>
      <c r="L62" s="10">
        <f t="shared" si="11"/>
        <v>0.66901503816575048</v>
      </c>
      <c r="M62" s="21">
        <f t="shared" si="15"/>
        <v>0.3474332536922411</v>
      </c>
      <c r="N62" s="21">
        <f t="shared" si="15"/>
        <v>8.4427453922203508</v>
      </c>
      <c r="O62" s="21">
        <f t="shared" si="15"/>
        <v>1.696651943446926</v>
      </c>
      <c r="P62" s="21">
        <f t="shared" si="15"/>
        <v>7.0935267024656659</v>
      </c>
      <c r="Q62" s="21">
        <f t="shared" si="15"/>
        <v>3.045870633201611</v>
      </c>
      <c r="R62" s="21">
        <f t="shared" si="15"/>
        <v>5.7443080127109809</v>
      </c>
      <c r="S62" s="13">
        <f t="shared" si="6"/>
        <v>2.4583559112148379</v>
      </c>
      <c r="T62" s="21">
        <f t="shared" si="7"/>
        <v>4.395089322956296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25">
      <c r="A63" s="10">
        <f t="shared" si="9"/>
        <v>60</v>
      </c>
      <c r="B63" s="10">
        <f>+'IMAE para s'!E61</f>
        <v>3.808514802656731</v>
      </c>
      <c r="C63" s="12">
        <f t="shared" si="10"/>
        <v>45412</v>
      </c>
      <c r="D63" s="10">
        <f t="shared" si="1"/>
        <v>2024</v>
      </c>
      <c r="E63" s="10">
        <f t="shared" si="2"/>
        <v>4</v>
      </c>
      <c r="F63" s="10" t="str">
        <f t="shared" si="3"/>
        <v>20244</v>
      </c>
      <c r="G63" s="10">
        <f>+'IMAE regresion'!B84</f>
        <v>4.8035578843103526</v>
      </c>
      <c r="H63" s="10">
        <f>+'IMAE regresion'!C84</f>
        <v>-0.99504308165362154</v>
      </c>
      <c r="I63" s="10">
        <f t="shared" si="13"/>
        <v>-0.20417991810988961</v>
      </c>
      <c r="J63" s="10">
        <f t="shared" si="4"/>
        <v>4.5993779662004632</v>
      </c>
      <c r="K63" s="13">
        <f t="shared" si="5"/>
        <v>-0.79086316354373221</v>
      </c>
      <c r="L63" s="10">
        <f t="shared" si="11"/>
        <v>1.1458702481977259</v>
      </c>
      <c r="M63" s="21">
        <f t="shared" si="15"/>
        <v>0.55172189693640838</v>
      </c>
      <c r="N63" s="21">
        <f t="shared" si="15"/>
        <v>8.6470340354645181</v>
      </c>
      <c r="O63" s="21">
        <f t="shared" si="15"/>
        <v>1.9009405866910933</v>
      </c>
      <c r="P63" s="21">
        <f t="shared" si="15"/>
        <v>7.2978153457098331</v>
      </c>
      <c r="Q63" s="21">
        <f t="shared" si="15"/>
        <v>3.2501592764457783</v>
      </c>
      <c r="R63" s="21">
        <f t="shared" si="15"/>
        <v>5.9485966559551482</v>
      </c>
      <c r="S63" s="13">
        <f t="shared" si="6"/>
        <v>3.808514802656731</v>
      </c>
      <c r="T63" s="21" t="e">
        <f t="shared" si="7"/>
        <v>#N/A</v>
      </c>
      <c r="U63" s="10">
        <f t="shared" si="8"/>
        <v>4.5993779662004632</v>
      </c>
      <c r="V63" s="10" t="e">
        <f>+IF(C63=MAX(IMAE!G:G),'IMAE shewhart'!B63,NA())</f>
        <v>#N/A</v>
      </c>
    </row>
    <row r="64" spans="1:22" x14ac:dyDescent="0.25">
      <c r="A64" s="10">
        <f t="shared" si="9"/>
        <v>61</v>
      </c>
      <c r="B64" s="10">
        <f>+'IMAE para s'!E62</f>
        <v>0</v>
      </c>
      <c r="C64" s="12">
        <f t="shared" si="10"/>
        <v>45443</v>
      </c>
      <c r="D64" s="10">
        <f t="shared" ref="D64" si="16">+YEAR(C64)</f>
        <v>2024</v>
      </c>
      <c r="E64" s="10">
        <f t="shared" ref="E64" si="17">+MONTH(C64)</f>
        <v>5</v>
      </c>
      <c r="F64" s="10" t="str">
        <f t="shared" ref="F64" si="18">+_xlfn.CONCAT(D64,E64)</f>
        <v>20245</v>
      </c>
      <c r="G64" s="10">
        <f>+(A64*'IMAE regresion'!$B$18)+'IMAE regresion'!$B$17</f>
        <v>4.8431676278815736</v>
      </c>
      <c r="I64" s="10">
        <f t="shared" si="13"/>
        <v>0.48617030141842282</v>
      </c>
      <c r="J64" s="10">
        <f t="shared" ref="J64" si="19">+G64+I64</f>
        <v>5.3293379292999967</v>
      </c>
      <c r="K64" s="13">
        <f t="shared" ref="K64" si="20">+B64-J64</f>
        <v>-5.3293379292999967</v>
      </c>
      <c r="L64" s="10">
        <f t="shared" ref="L64" si="21">+ABS(K64-K63)</f>
        <v>4.5384747657562645</v>
      </c>
      <c r="M64" s="21">
        <f t="shared" si="15"/>
        <v>1.2816818600359419</v>
      </c>
      <c r="N64" s="21">
        <f t="shared" si="15"/>
        <v>9.3769939985640516</v>
      </c>
      <c r="O64" s="21">
        <f t="shared" si="15"/>
        <v>2.6309005497906268</v>
      </c>
      <c r="P64" s="21">
        <f t="shared" si="15"/>
        <v>8.0277753088093675</v>
      </c>
      <c r="Q64" s="21">
        <f t="shared" si="15"/>
        <v>3.9801192395453118</v>
      </c>
      <c r="R64" s="21">
        <f t="shared" si="15"/>
        <v>6.6785566190546817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5.3293379292999967</v>
      </c>
      <c r="V64" s="10" t="e">
        <f>+IF(C64=MAX(IMAE!G:G),'IMAE shewhart'!B64,NA())</f>
        <v>#N/A</v>
      </c>
    </row>
    <row r="65" spans="1:26" x14ac:dyDescent="0.25">
      <c r="A65" s="10">
        <f t="shared" si="9"/>
        <v>62</v>
      </c>
      <c r="B65" s="10">
        <f>+'IMAE para s'!E63</f>
        <v>0</v>
      </c>
      <c r="C65" s="12">
        <f t="shared" si="10"/>
        <v>45473</v>
      </c>
      <c r="D65" s="10">
        <f t="shared" ref="D65" si="25">+YEAR(C65)</f>
        <v>2024</v>
      </c>
      <c r="E65" s="10">
        <f t="shared" ref="E65" si="26">+MONTH(C65)</f>
        <v>6</v>
      </c>
      <c r="F65" s="10" t="str">
        <f t="shared" ref="F65" si="27">+_xlfn.CONCAT(D65,E65)</f>
        <v>20246</v>
      </c>
      <c r="G65" s="10">
        <f>+(A65*'IMAE regresion'!$B$18)+'IMAE regresion'!$B$17</f>
        <v>4.8827773714527964</v>
      </c>
      <c r="I65" s="10">
        <f t="shared" si="13"/>
        <v>0.45006137750644565</v>
      </c>
      <c r="J65" s="10">
        <f t="shared" ref="J65" si="28">+G65+I65</f>
        <v>5.3328387489592419</v>
      </c>
      <c r="K65" s="13">
        <f t="shared" ref="K65" si="29">+B65-J65</f>
        <v>-5.3328387489592419</v>
      </c>
      <c r="L65" s="10">
        <f t="shared" ref="L65" si="30">+ABS(K65-K64)</f>
        <v>3.5008196592452023E-3</v>
      </c>
      <c r="M65" s="21">
        <f t="shared" si="15"/>
        <v>1.2851826796951871</v>
      </c>
      <c r="N65" s="21">
        <f t="shared" si="15"/>
        <v>9.3804948182232977</v>
      </c>
      <c r="O65" s="21">
        <f t="shared" si="15"/>
        <v>2.634401369449872</v>
      </c>
      <c r="P65" s="21">
        <f t="shared" si="15"/>
        <v>8.0312761284686118</v>
      </c>
      <c r="Q65" s="21">
        <f t="shared" si="15"/>
        <v>3.983620059204557</v>
      </c>
      <c r="R65" s="21">
        <f t="shared" si="15"/>
        <v>6.6820574387139269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5.3328387489592419</v>
      </c>
      <c r="V65" s="10" t="e">
        <f>+IF(C65=MAX(IMAE!G:G),'IMAE shewhart'!B65,NA())</f>
        <v>#N/A</v>
      </c>
    </row>
    <row r="66" spans="1:26" x14ac:dyDescent="0.25">
      <c r="A66" s="10">
        <f t="shared" si="9"/>
        <v>63</v>
      </c>
      <c r="B66" s="10">
        <f>+'IMAE para s'!E64</f>
        <v>0</v>
      </c>
      <c r="C66" s="12">
        <f t="shared" si="10"/>
        <v>45504</v>
      </c>
      <c r="D66" s="10">
        <f t="shared" ref="D66" si="34">+YEAR(C66)</f>
        <v>2024</v>
      </c>
      <c r="E66" s="10">
        <f t="shared" ref="E66" si="35">+MONTH(C66)</f>
        <v>7</v>
      </c>
      <c r="F66" s="10" t="str">
        <f t="shared" ref="F66" si="36">+_xlfn.CONCAT(D66,E66)</f>
        <v>20247</v>
      </c>
      <c r="G66" s="10">
        <f>+(A66*'IMAE regresion'!$B$18)+'IMAE regresion'!$B$17</f>
        <v>4.9223871150240184</v>
      </c>
      <c r="I66" s="10">
        <f t="shared" si="13"/>
        <v>0.40482922753054923</v>
      </c>
      <c r="J66" s="10">
        <f t="shared" ref="J66" si="37">+G66+I66</f>
        <v>5.3272163425545678</v>
      </c>
      <c r="K66" s="13">
        <f t="shared" ref="K66" si="38">+B66-J66</f>
        <v>-5.3272163425545678</v>
      </c>
      <c r="L66" s="10">
        <f t="shared" ref="L66" si="39">+ABS(K66-K65)</f>
        <v>5.6224064046741518E-3</v>
      </c>
      <c r="M66" s="21">
        <f t="shared" si="15"/>
        <v>1.2795602732905129</v>
      </c>
      <c r="N66" s="21">
        <f t="shared" si="15"/>
        <v>9.3748724118186217</v>
      </c>
      <c r="O66" s="21">
        <f t="shared" si="15"/>
        <v>2.6287789630451979</v>
      </c>
      <c r="P66" s="21">
        <f t="shared" si="15"/>
        <v>8.0256537220639377</v>
      </c>
      <c r="Q66" s="21">
        <f t="shared" si="15"/>
        <v>3.9779976527998828</v>
      </c>
      <c r="R66" s="21">
        <f t="shared" si="15"/>
        <v>6.6764350323092527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5.3272163425545678</v>
      </c>
      <c r="V66" s="10" t="e">
        <f>+IF(C66=MAX(IMAE!G:G),'IMAE shewhart'!B66,NA())</f>
        <v>#N/A</v>
      </c>
    </row>
    <row r="67" spans="1:26" x14ac:dyDescent="0.25">
      <c r="A67" s="10">
        <f t="shared" si="9"/>
        <v>64</v>
      </c>
      <c r="B67" s="10">
        <f>+'IMAE para s'!E65</f>
        <v>0</v>
      </c>
      <c r="C67" s="12">
        <f t="shared" si="10"/>
        <v>45535</v>
      </c>
      <c r="D67" s="10">
        <f t="shared" si="1"/>
        <v>2024</v>
      </c>
      <c r="E67" s="10">
        <f t="shared" si="2"/>
        <v>8</v>
      </c>
      <c r="F67" s="10" t="str">
        <f t="shared" si="3"/>
        <v>20248</v>
      </c>
      <c r="G67" s="10">
        <f>+(A67*'IMAE regresion'!$B$18)+'IMAE regresion'!$B$17</f>
        <v>4.9619968585952403</v>
      </c>
      <c r="I67" s="10">
        <f t="shared" si="13"/>
        <v>0.14363122932826614</v>
      </c>
      <c r="J67" s="10">
        <f t="shared" si="4"/>
        <v>5.1056280879235061</v>
      </c>
      <c r="K67" s="13">
        <f t="shared" si="5"/>
        <v>-5.1056280879235061</v>
      </c>
      <c r="L67" s="10">
        <f t="shared" si="11"/>
        <v>0.22158825463106169</v>
      </c>
      <c r="M67" s="21">
        <f t="shared" si="15"/>
        <v>1.0579720186594512</v>
      </c>
      <c r="N67" s="21">
        <f t="shared" si="15"/>
        <v>9.1532841571875601</v>
      </c>
      <c r="O67" s="21">
        <f t="shared" si="15"/>
        <v>2.4071907084141362</v>
      </c>
      <c r="P67" s="21">
        <f t="shared" si="15"/>
        <v>7.804065467432876</v>
      </c>
      <c r="Q67" s="21">
        <f t="shared" si="15"/>
        <v>3.7564093981688211</v>
      </c>
      <c r="R67" s="21">
        <f t="shared" si="15"/>
        <v>6.454846777678191</v>
      </c>
      <c r="S67" s="13" t="e">
        <f t="shared" si="6"/>
        <v>#N/A</v>
      </c>
      <c r="T67" s="21" t="e">
        <f t="shared" si="7"/>
        <v>#N/A</v>
      </c>
      <c r="U67" s="10">
        <f t="shared" si="8"/>
        <v>5.1056280879235061</v>
      </c>
      <c r="V67" s="10" t="e">
        <f>+IF(C67=MAX(IMAE!G:G),'IMAE shewhart'!B67,NA())</f>
        <v>#N/A</v>
      </c>
    </row>
    <row r="68" spans="1:26" x14ac:dyDescent="0.25">
      <c r="A68" s="10">
        <f t="shared" si="9"/>
        <v>65</v>
      </c>
      <c r="B68" s="10">
        <f>+'IMAE para s'!E66</f>
        <v>0</v>
      </c>
      <c r="C68" s="12">
        <f t="shared" si="10"/>
        <v>45565</v>
      </c>
      <c r="D68" s="10">
        <f t="shared" si="1"/>
        <v>2024</v>
      </c>
      <c r="E68" s="10">
        <f t="shared" si="2"/>
        <v>9</v>
      </c>
      <c r="F68" s="10" t="str">
        <f t="shared" si="3"/>
        <v>20249</v>
      </c>
      <c r="G68" s="10">
        <f>+(A68*'IMAE regresion'!$B$18)+'IMAE regresion'!$B$17</f>
        <v>5.0016066021664622</v>
      </c>
      <c r="I68" s="10">
        <f t="shared" si="13"/>
        <v>0.15680828239631187</v>
      </c>
      <c r="J68" s="10">
        <f t="shared" si="4"/>
        <v>5.1584148845627738</v>
      </c>
      <c r="K68" s="13">
        <f t="shared" si="5"/>
        <v>-5.1584148845627738</v>
      </c>
      <c r="L68" s="10">
        <f t="shared" si="11"/>
        <v>5.2786796639267664E-2</v>
      </c>
      <c r="M68" s="21">
        <f t="shared" si="15"/>
        <v>1.1107588152987189</v>
      </c>
      <c r="N68" s="21">
        <f t="shared" si="15"/>
        <v>9.2060709538268277</v>
      </c>
      <c r="O68" s="21">
        <f t="shared" si="15"/>
        <v>2.4599775050534038</v>
      </c>
      <c r="P68" s="21">
        <f t="shared" si="15"/>
        <v>7.8568522640721437</v>
      </c>
      <c r="Q68" s="21">
        <f t="shared" si="15"/>
        <v>3.8091961948080888</v>
      </c>
      <c r="R68" s="21">
        <f t="shared" si="15"/>
        <v>6.5076335743174587</v>
      </c>
      <c r="S68" s="13" t="e">
        <f t="shared" si="6"/>
        <v>#N/A</v>
      </c>
      <c r="T68" s="21" t="e">
        <f t="shared" si="7"/>
        <v>#N/A</v>
      </c>
      <c r="U68" s="10">
        <f t="shared" si="8"/>
        <v>5.1584148845627738</v>
      </c>
      <c r="V68" s="10" t="e">
        <f>+IF(C68=MAX(IMAE!G:G),'IMAE shewhart'!B68,NA())</f>
        <v>#N/A</v>
      </c>
    </row>
    <row r="69" spans="1:26" x14ac:dyDescent="0.25">
      <c r="A69" s="10">
        <f t="shared" si="9"/>
        <v>66</v>
      </c>
      <c r="B69" s="10">
        <f>+'IMAE para s'!E67</f>
        <v>0</v>
      </c>
      <c r="C69" s="12">
        <f t="shared" si="10"/>
        <v>45596</v>
      </c>
      <c r="D69" s="10">
        <f t="shared" ref="D69:D75" si="43">+YEAR(C69)</f>
        <v>2024</v>
      </c>
      <c r="E69" s="10">
        <f t="shared" ref="E69:E75" si="44">+MONTH(C69)</f>
        <v>10</v>
      </c>
      <c r="F69" s="10" t="str">
        <f t="shared" ref="F69:F75" si="45">+_xlfn.CONCAT(D69,E69)</f>
        <v>202410</v>
      </c>
      <c r="G69" s="10">
        <f>+(A69*'IMAE regresion'!$B$18)+'IMAE regresion'!$B$17</f>
        <v>5.0412163457376842</v>
      </c>
      <c r="I69" s="10">
        <f t="shared" si="13"/>
        <v>-0.49864671303248881</v>
      </c>
      <c r="J69" s="10">
        <f t="shared" ref="J69:J75" si="46">+G69+I69</f>
        <v>4.5425696327051952</v>
      </c>
      <c r="K69" s="13">
        <f t="shared" ref="K69:K75" si="47">+B69-J69</f>
        <v>-4.5425696327051952</v>
      </c>
      <c r="L69" s="10">
        <f t="shared" si="11"/>
        <v>0.61584525185757855</v>
      </c>
      <c r="M69" s="21">
        <f t="shared" si="15"/>
        <v>0.49491356344114035</v>
      </c>
      <c r="N69" s="21">
        <f t="shared" si="15"/>
        <v>8.5902257019692492</v>
      </c>
      <c r="O69" s="21">
        <f t="shared" si="15"/>
        <v>1.8441322531958253</v>
      </c>
      <c r="P69" s="21">
        <f t="shared" si="15"/>
        <v>7.2410070122145651</v>
      </c>
      <c r="Q69" s="21">
        <f t="shared" si="15"/>
        <v>3.1933509429505103</v>
      </c>
      <c r="R69" s="21">
        <f t="shared" si="15"/>
        <v>5.8917883224598802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4.5425696327051952</v>
      </c>
      <c r="V69" s="10" t="e">
        <f>+IF(C69=MAX(IMAE!G:G),'IMAE shewhart'!B69,NA())</f>
        <v>#N/A</v>
      </c>
    </row>
    <row r="70" spans="1:26" x14ac:dyDescent="0.2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45626</v>
      </c>
      <c r="D70" s="10">
        <f t="shared" si="43"/>
        <v>2024</v>
      </c>
      <c r="E70" s="10">
        <f t="shared" si="44"/>
        <v>11</v>
      </c>
      <c r="F70" s="10" t="str">
        <f t="shared" si="45"/>
        <v>202411</v>
      </c>
      <c r="G70" s="10">
        <f>+(A70*'IMAE regresion'!$B$18)+'IMAE regresion'!$B$17</f>
        <v>5.080826089308907</v>
      </c>
      <c r="I70" s="10">
        <f t="shared" si="13"/>
        <v>-8.4752035892669136E-2</v>
      </c>
      <c r="J70" s="10">
        <f t="shared" si="46"/>
        <v>4.9960740534162378</v>
      </c>
      <c r="K70" s="13">
        <f t="shared" si="47"/>
        <v>-4.9960740534162378</v>
      </c>
      <c r="L70" s="10">
        <f t="shared" ref="L70:L75" si="53">+ABS(K70-K69)</f>
        <v>0.45350442071104258</v>
      </c>
      <c r="M70" s="21">
        <f t="shared" si="15"/>
        <v>0.94841798415218292</v>
      </c>
      <c r="N70" s="21">
        <f t="shared" si="15"/>
        <v>9.0437301226802926</v>
      </c>
      <c r="O70" s="21">
        <f t="shared" si="15"/>
        <v>2.2976366739068679</v>
      </c>
      <c r="P70" s="21">
        <f t="shared" si="15"/>
        <v>7.6945114329256077</v>
      </c>
      <c r="Q70" s="21">
        <f t="shared" si="15"/>
        <v>3.6468553636615528</v>
      </c>
      <c r="R70" s="21">
        <f t="shared" si="15"/>
        <v>6.3452927431709227</v>
      </c>
      <c r="S70" s="13" t="e">
        <f t="shared" si="48"/>
        <v>#N/A</v>
      </c>
      <c r="T70" s="21" t="e">
        <f t="shared" si="49"/>
        <v>#N/A</v>
      </c>
      <c r="U70" s="10">
        <f t="shared" si="50"/>
        <v>4.9960740534162378</v>
      </c>
      <c r="V70" s="10" t="e">
        <f>+IF(C70=MAX(IMAE!G:G),'IMAE shewhart'!B70,NA())</f>
        <v>#N/A</v>
      </c>
    </row>
    <row r="71" spans="1:26" x14ac:dyDescent="0.25">
      <c r="A71" s="10">
        <f t="shared" si="51"/>
        <v>68</v>
      </c>
      <c r="B71" s="10">
        <f>+'IMAE para s'!E69</f>
        <v>0</v>
      </c>
      <c r="C71" s="12">
        <f t="shared" si="52"/>
        <v>45657</v>
      </c>
      <c r="D71" s="10">
        <f t="shared" si="43"/>
        <v>2024</v>
      </c>
      <c r="E71" s="10">
        <f t="shared" si="44"/>
        <v>12</v>
      </c>
      <c r="F71" s="10" t="str">
        <f t="shared" si="45"/>
        <v>202412</v>
      </c>
      <c r="G71" s="10">
        <f>+(A71*'IMAE regresion'!$B$18)+'IMAE regresion'!$B$17</f>
        <v>5.120435832880128</v>
      </c>
      <c r="I71" s="10">
        <f t="shared" si="13"/>
        <v>-5.2713926264923217E-2</v>
      </c>
      <c r="J71" s="10">
        <f t="shared" si="46"/>
        <v>5.0677219066152048</v>
      </c>
      <c r="K71" s="13">
        <f t="shared" si="47"/>
        <v>-5.0677219066152048</v>
      </c>
      <c r="L71" s="10">
        <f t="shared" si="53"/>
        <v>7.1647853198967049E-2</v>
      </c>
      <c r="M71" s="21">
        <f t="shared" si="15"/>
        <v>1.02006583735115</v>
      </c>
      <c r="N71" s="21">
        <f t="shared" si="15"/>
        <v>9.1153779758792588</v>
      </c>
      <c r="O71" s="21">
        <f t="shared" si="15"/>
        <v>2.3692845271058349</v>
      </c>
      <c r="P71" s="21">
        <f t="shared" si="15"/>
        <v>7.7661592861245747</v>
      </c>
      <c r="Q71" s="21">
        <f t="shared" si="15"/>
        <v>3.7185032168605199</v>
      </c>
      <c r="R71" s="21">
        <f t="shared" si="15"/>
        <v>6.4169405963698898</v>
      </c>
      <c r="S71" s="13" t="e">
        <f t="shared" si="48"/>
        <v>#N/A</v>
      </c>
      <c r="T71" s="21" t="e">
        <f t="shared" si="49"/>
        <v>#N/A</v>
      </c>
      <c r="U71" s="10">
        <f t="shared" si="50"/>
        <v>5.0677219066152048</v>
      </c>
      <c r="V71" s="10" t="e">
        <f>+IF(C71=MAX(IMAE!G:G),'IMAE shewhart'!B71,NA())</f>
        <v>#N/A</v>
      </c>
    </row>
    <row r="72" spans="1:26" x14ac:dyDescent="0.25">
      <c r="A72" s="10">
        <f t="shared" si="51"/>
        <v>69</v>
      </c>
      <c r="B72" s="10">
        <f>+'IMAE para s'!E70</f>
        <v>0</v>
      </c>
      <c r="C72" s="12">
        <f t="shared" si="52"/>
        <v>45688</v>
      </c>
      <c r="D72" s="10">
        <f t="shared" si="43"/>
        <v>2025</v>
      </c>
      <c r="E72" s="10">
        <f t="shared" si="44"/>
        <v>1</v>
      </c>
      <c r="F72" s="10" t="str">
        <f t="shared" si="45"/>
        <v>20251</v>
      </c>
      <c r="G72" s="10">
        <f>+(A72*'IMAE regresion'!$B$18)+'IMAE regresion'!$B$17</f>
        <v>5.1600455764513509</v>
      </c>
      <c r="I72" s="10">
        <f t="shared" si="13"/>
        <v>-0.11720184294678697</v>
      </c>
      <c r="J72" s="10">
        <f t="shared" si="46"/>
        <v>5.0428437335045642</v>
      </c>
      <c r="K72" s="13">
        <f t="shared" si="47"/>
        <v>-5.0428437335045642</v>
      </c>
      <c r="L72" s="10">
        <f t="shared" si="53"/>
        <v>2.4878173110640667E-2</v>
      </c>
      <c r="M72" s="21">
        <f t="shared" si="15"/>
        <v>0.99518766424050931</v>
      </c>
      <c r="N72" s="21">
        <f t="shared" si="15"/>
        <v>9.090499802768619</v>
      </c>
      <c r="O72" s="21">
        <f t="shared" si="15"/>
        <v>2.3444063539951943</v>
      </c>
      <c r="P72" s="21">
        <f t="shared" si="15"/>
        <v>7.7412811130139341</v>
      </c>
      <c r="Q72" s="21">
        <f t="shared" si="15"/>
        <v>3.6936250437498792</v>
      </c>
      <c r="R72" s="21">
        <f t="shared" si="15"/>
        <v>6.3920624232592491</v>
      </c>
      <c r="S72" s="13" t="e">
        <f t="shared" si="48"/>
        <v>#N/A</v>
      </c>
      <c r="T72" s="21" t="e">
        <f t="shared" si="49"/>
        <v>#N/A</v>
      </c>
      <c r="U72" s="10">
        <f t="shared" si="50"/>
        <v>5.0428437335045642</v>
      </c>
      <c r="V72" s="10" t="e">
        <f>+IF(C72=MAX(IMAE!G:G),'IMAE shewhart'!B72,NA())</f>
        <v>#N/A</v>
      </c>
    </row>
    <row r="73" spans="1:26" x14ac:dyDescent="0.25">
      <c r="A73" s="10">
        <f t="shared" si="51"/>
        <v>70</v>
      </c>
      <c r="B73" s="10">
        <f>+'IMAE para s'!E71</f>
        <v>0</v>
      </c>
      <c r="C73" s="12">
        <f t="shared" si="52"/>
        <v>45716</v>
      </c>
      <c r="D73" s="10">
        <f t="shared" si="43"/>
        <v>2025</v>
      </c>
      <c r="E73" s="10">
        <f t="shared" si="44"/>
        <v>2</v>
      </c>
      <c r="F73" s="10" t="str">
        <f t="shared" si="45"/>
        <v>20252</v>
      </c>
      <c r="G73" s="10">
        <f>+(A73*'IMAE regresion'!$B$18)+'IMAE regresion'!$B$17</f>
        <v>5.1996553200225728</v>
      </c>
      <c r="I73" s="10">
        <f t="shared" si="13"/>
        <v>-0.315147164150409</v>
      </c>
      <c r="J73" s="10">
        <f t="shared" si="46"/>
        <v>4.8845081558721635</v>
      </c>
      <c r="K73" s="13">
        <f t="shared" si="47"/>
        <v>-4.8845081558721635</v>
      </c>
      <c r="L73" s="10">
        <f t="shared" si="53"/>
        <v>0.15833557763240069</v>
      </c>
      <c r="M73" s="21">
        <f t="shared" si="15"/>
        <v>0.83685208660810861</v>
      </c>
      <c r="N73" s="21">
        <f t="shared" si="15"/>
        <v>8.9321642251362192</v>
      </c>
      <c r="O73" s="21">
        <f t="shared" si="15"/>
        <v>2.1860707763627936</v>
      </c>
      <c r="P73" s="21">
        <f t="shared" si="15"/>
        <v>7.5829455353815334</v>
      </c>
      <c r="Q73" s="21">
        <f t="shared" si="15"/>
        <v>3.5352894661174785</v>
      </c>
      <c r="R73" s="21">
        <f t="shared" si="15"/>
        <v>6.2337268456268484</v>
      </c>
      <c r="S73" s="13" t="e">
        <f t="shared" si="48"/>
        <v>#N/A</v>
      </c>
      <c r="T73" s="21" t="e">
        <f t="shared" si="49"/>
        <v>#N/A</v>
      </c>
      <c r="U73" s="10">
        <f t="shared" si="50"/>
        <v>4.8845081558721635</v>
      </c>
      <c r="V73" s="10" t="e">
        <f>+IF(C73=MAX(IMAE!G:G),'IMAE shewhart'!B73,NA())</f>
        <v>#N/A</v>
      </c>
    </row>
    <row r="74" spans="1:26" x14ac:dyDescent="0.25">
      <c r="A74" s="10">
        <f t="shared" si="51"/>
        <v>71</v>
      </c>
      <c r="B74" s="10">
        <f>+'IMAE para s'!E72</f>
        <v>0</v>
      </c>
      <c r="C74" s="12">
        <f t="shared" si="52"/>
        <v>45747</v>
      </c>
      <c r="D74" s="10">
        <f t="shared" si="43"/>
        <v>2025</v>
      </c>
      <c r="E74" s="10">
        <f t="shared" si="44"/>
        <v>3</v>
      </c>
      <c r="F74" s="10" t="str">
        <f t="shared" si="45"/>
        <v>20253</v>
      </c>
      <c r="G74" s="10">
        <f>+(A74*'IMAE regresion'!$B$18)+'IMAE regresion'!$B$17</f>
        <v>5.2392650635937947</v>
      </c>
      <c r="I74" s="10">
        <f t="shared" si="13"/>
        <v>-0.3688588177828338</v>
      </c>
      <c r="J74" s="10">
        <f t="shared" si="46"/>
        <v>4.8704062458109609</v>
      </c>
      <c r="K74" s="13">
        <f t="shared" si="47"/>
        <v>-4.8704062458109609</v>
      </c>
      <c r="L74" s="10">
        <f t="shared" si="53"/>
        <v>1.4101910061202538E-2</v>
      </c>
      <c r="M74" s="21">
        <f t="shared" si="15"/>
        <v>0.82275017654690608</v>
      </c>
      <c r="N74" s="21">
        <f t="shared" si="15"/>
        <v>8.9180623150750158</v>
      </c>
      <c r="O74" s="21">
        <f t="shared" si="15"/>
        <v>2.171968866301591</v>
      </c>
      <c r="P74" s="21">
        <f t="shared" si="15"/>
        <v>7.5688436253203308</v>
      </c>
      <c r="Q74" s="21">
        <f t="shared" si="15"/>
        <v>3.521187556056276</v>
      </c>
      <c r="R74" s="21">
        <f t="shared" si="15"/>
        <v>6.2196249355656459</v>
      </c>
      <c r="S74" s="13" t="e">
        <f t="shared" si="48"/>
        <v>#N/A</v>
      </c>
      <c r="T74" s="21" t="e">
        <f t="shared" si="49"/>
        <v>#N/A</v>
      </c>
      <c r="U74" s="10">
        <f t="shared" si="50"/>
        <v>4.8704062458109609</v>
      </c>
      <c r="V74" s="10" t="e">
        <f>+IF(C74=MAX(IMAE!G:G),'IMAE shewhart'!B74,NA())</f>
        <v>#N/A</v>
      </c>
    </row>
    <row r="75" spans="1:26" ht="36" x14ac:dyDescent="0.55000000000000004">
      <c r="A75" s="10">
        <f t="shared" si="51"/>
        <v>72</v>
      </c>
      <c r="B75" s="10">
        <f>+'IMAE para s'!E73</f>
        <v>0</v>
      </c>
      <c r="C75" s="12">
        <f t="shared" si="52"/>
        <v>45777</v>
      </c>
      <c r="D75" s="10">
        <f t="shared" si="43"/>
        <v>2025</v>
      </c>
      <c r="E75" s="10">
        <f t="shared" si="44"/>
        <v>4</v>
      </c>
      <c r="F75" s="10" t="str">
        <f t="shared" si="45"/>
        <v>20254</v>
      </c>
      <c r="G75" s="10">
        <f>+(A75*'IMAE regresion'!$B$18)+'IMAE regresion'!$B$17</f>
        <v>5.2788748071650167</v>
      </c>
      <c r="I75" s="10">
        <f t="shared" si="13"/>
        <v>-0.20417991810988961</v>
      </c>
      <c r="J75" s="10">
        <f t="shared" si="46"/>
        <v>5.0746948890551273</v>
      </c>
      <c r="K75" s="13">
        <f t="shared" si="47"/>
        <v>-5.0746948890551273</v>
      </c>
      <c r="L75" s="10">
        <f t="shared" si="53"/>
        <v>0.2042886432441664</v>
      </c>
      <c r="M75" s="21">
        <f t="shared" si="15"/>
        <v>1.0270388197910725</v>
      </c>
      <c r="N75" s="21">
        <f t="shared" si="15"/>
        <v>9.1223509583191813</v>
      </c>
      <c r="O75" s="21">
        <f t="shared" si="15"/>
        <v>2.3762575095457574</v>
      </c>
      <c r="P75" s="21">
        <f t="shared" si="15"/>
        <v>7.7731322685644972</v>
      </c>
      <c r="Q75" s="21">
        <f t="shared" si="15"/>
        <v>3.7254761993004424</v>
      </c>
      <c r="R75" s="21">
        <f t="shared" si="15"/>
        <v>6.4239135788098123</v>
      </c>
      <c r="S75" s="13" t="e">
        <f t="shared" si="48"/>
        <v>#N/A</v>
      </c>
      <c r="T75" s="21" t="e">
        <f t="shared" si="49"/>
        <v>#N/A</v>
      </c>
      <c r="U75" s="10">
        <f t="shared" si="50"/>
        <v>5.0746948890551273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55000000000000004">
      <c r="A76" s="10">
        <f t="shared" si="51"/>
        <v>73</v>
      </c>
      <c r="B76" s="10">
        <f>+'IMAE para s'!E74</f>
        <v>0</v>
      </c>
      <c r="C76" s="12">
        <f t="shared" si="52"/>
        <v>45808</v>
      </c>
      <c r="D76" s="10">
        <f>+YEAR(C76)</f>
        <v>2025</v>
      </c>
      <c r="E76" s="10">
        <f>+MONTH(C76)</f>
        <v>5</v>
      </c>
      <c r="F76" s="10" t="str">
        <f>+_xlfn.CONCAT(D76,E76)</f>
        <v>20255</v>
      </c>
      <c r="G76" s="10">
        <f>+(A76*'IMAE regresion'!$B$18)+'IMAE regresion'!$B$17</f>
        <v>5.3184845507362386</v>
      </c>
      <c r="I76" s="10">
        <f t="shared" si="13"/>
        <v>0.48617030141842282</v>
      </c>
      <c r="J76" s="10">
        <f>+G76+I76</f>
        <v>5.8046548521546617</v>
      </c>
      <c r="K76" s="13">
        <f>+B76-J76</f>
        <v>-5.8046548521546617</v>
      </c>
      <c r="L76" s="10">
        <f>+ABS(K76-K75)</f>
        <v>0.72995996309953437</v>
      </c>
      <c r="M76" s="21">
        <f t="shared" si="15"/>
        <v>1.7569987828906068</v>
      </c>
      <c r="N76" s="21">
        <f t="shared" si="15"/>
        <v>9.8523109214187166</v>
      </c>
      <c r="O76" s="21">
        <f t="shared" si="15"/>
        <v>3.1062174726452918</v>
      </c>
      <c r="P76" s="21">
        <f t="shared" si="15"/>
        <v>8.5030922316640307</v>
      </c>
      <c r="Q76" s="21">
        <f t="shared" si="15"/>
        <v>4.4554361623999768</v>
      </c>
      <c r="R76" s="21">
        <f t="shared" si="15"/>
        <v>7.1538735419093467</v>
      </c>
      <c r="S76" s="13" t="e">
        <f t="shared" si="48"/>
        <v>#N/A</v>
      </c>
      <c r="T76" s="21" t="e">
        <f t="shared" si="49"/>
        <v>#N/A</v>
      </c>
      <c r="U76" s="10">
        <f t="shared" si="50"/>
        <v>5.8046548521546617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55000000000000004">
      <c r="A77" s="10">
        <f t="shared" si="51"/>
        <v>74</v>
      </c>
      <c r="B77" s="10">
        <f>+'IMAE para s'!E75</f>
        <v>0</v>
      </c>
      <c r="C77" s="12">
        <f t="shared" si="52"/>
        <v>45838</v>
      </c>
      <c r="D77" s="10">
        <f>+YEAR(C77)</f>
        <v>2025</v>
      </c>
      <c r="E77" s="10">
        <f>+MONTH(C77)</f>
        <v>6</v>
      </c>
      <c r="F77" s="10" t="str">
        <f>+_xlfn.CONCAT(D77,E77)</f>
        <v>20256</v>
      </c>
      <c r="G77" s="10">
        <f>+(A77*'IMAE regresion'!$B$18)+'IMAE regresion'!$B$17</f>
        <v>5.3580942943074605</v>
      </c>
      <c r="I77" s="10">
        <f t="shared" si="13"/>
        <v>0.45006137750644565</v>
      </c>
      <c r="J77" s="10">
        <f>+G77+I77</f>
        <v>5.808155671813906</v>
      </c>
      <c r="K77" s="13">
        <f>+B77-J77</f>
        <v>-5.808155671813906</v>
      </c>
      <c r="L77" s="10">
        <f>+ABS(K77-K76)</f>
        <v>3.5008196592443142E-3</v>
      </c>
      <c r="M77" s="21">
        <f t="shared" si="15"/>
        <v>1.7604996025498512</v>
      </c>
      <c r="N77" s="21">
        <f t="shared" si="15"/>
        <v>9.8558117410779609</v>
      </c>
      <c r="O77" s="21">
        <f t="shared" si="15"/>
        <v>3.1097182923045361</v>
      </c>
      <c r="P77" s="21">
        <f t="shared" si="15"/>
        <v>8.506593051323275</v>
      </c>
      <c r="Q77" s="21">
        <f t="shared" si="15"/>
        <v>4.4589369820592211</v>
      </c>
      <c r="R77" s="21">
        <f t="shared" si="15"/>
        <v>7.157374361568591</v>
      </c>
      <c r="S77" s="13" t="e">
        <f t="shared" si="48"/>
        <v>#N/A</v>
      </c>
      <c r="T77" s="21" t="e">
        <f t="shared" si="49"/>
        <v>#N/A</v>
      </c>
      <c r="U77" s="10">
        <f t="shared" si="50"/>
        <v>5.808155671813906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55000000000000004">
      <c r="A78" s="10">
        <f t="shared" si="51"/>
        <v>75</v>
      </c>
      <c r="B78" s="10">
        <f>+'IMAE para s'!E76</f>
        <v>0</v>
      </c>
      <c r="C78" s="12">
        <f t="shared" si="52"/>
        <v>45869</v>
      </c>
      <c r="D78" s="10">
        <f>+YEAR(C78)</f>
        <v>2025</v>
      </c>
      <c r="E78" s="10">
        <f>+MONTH(C78)</f>
        <v>7</v>
      </c>
      <c r="F78" s="10" t="str">
        <f>+_xlfn.CONCAT(D78,E78)</f>
        <v>20257</v>
      </c>
      <c r="G78" s="10">
        <f>+(A78*'IMAE regresion'!$B$18)+'IMAE regresion'!$B$17</f>
        <v>5.3977040378786825</v>
      </c>
      <c r="I78" s="10">
        <f t="shared" si="13"/>
        <v>0.40482922753054923</v>
      </c>
      <c r="J78" s="10">
        <f>+G78+I78</f>
        <v>5.8025332654092319</v>
      </c>
      <c r="K78" s="13">
        <f>+B78-J78</f>
        <v>-5.8025332654092319</v>
      </c>
      <c r="L78" s="10">
        <f>+ABS(K78-K77)</f>
        <v>5.6224064046741518E-3</v>
      </c>
      <c r="M78" s="21">
        <f t="shared" si="15"/>
        <v>1.754877196145177</v>
      </c>
      <c r="N78" s="21">
        <f t="shared" si="15"/>
        <v>9.8501893346732867</v>
      </c>
      <c r="O78" s="21">
        <f t="shared" si="15"/>
        <v>3.104095885899862</v>
      </c>
      <c r="P78" s="21">
        <f t="shared" si="15"/>
        <v>8.5009706449186027</v>
      </c>
      <c r="Q78" s="21">
        <f t="shared" si="15"/>
        <v>4.4533145756545469</v>
      </c>
      <c r="R78" s="21">
        <f t="shared" si="15"/>
        <v>7.1517519551639168</v>
      </c>
      <c r="S78" s="13" t="e">
        <f t="shared" si="48"/>
        <v>#N/A</v>
      </c>
      <c r="T78" s="21" t="e">
        <f t="shared" si="49"/>
        <v>#N/A</v>
      </c>
      <c r="U78" s="10">
        <f t="shared" si="50"/>
        <v>5.8025332654092319</v>
      </c>
      <c r="V78" s="10" t="e">
        <f>+IF(C78=MAX(IMAE!G:G),'IMAE shewhart'!B78,NA())</f>
        <v>#N/A</v>
      </c>
      <c r="W78" s="22"/>
      <c r="X78" s="23"/>
      <c r="Z78" s="24"/>
    </row>
    <row r="79" spans="1:26" x14ac:dyDescent="0.25">
      <c r="A79" s="10">
        <f t="shared" si="51"/>
        <v>76</v>
      </c>
      <c r="B79" s="10">
        <f>+'IMAE para s'!E77</f>
        <v>0</v>
      </c>
      <c r="C79" s="12">
        <f t="shared" si="52"/>
        <v>45900</v>
      </c>
      <c r="D79" s="10">
        <f t="shared" ref="D79:D84" si="54">+YEAR(C79)</f>
        <v>2025</v>
      </c>
      <c r="E79" s="10">
        <f t="shared" ref="E79:E84" si="55">+MONTH(C79)</f>
        <v>8</v>
      </c>
      <c r="F79" s="10" t="str">
        <f t="shared" ref="F79:F84" si="56">+_xlfn.CONCAT(D79,E79)</f>
        <v>20258</v>
      </c>
      <c r="G79" s="10">
        <f>+(A79*'IMAE regresion'!$B$18)+'IMAE regresion'!$B$17</f>
        <v>5.4373137814499053</v>
      </c>
      <c r="I79" s="10">
        <f t="shared" si="13"/>
        <v>0.14363122932826614</v>
      </c>
      <c r="J79" s="10">
        <f t="shared" ref="J79:J84" si="57">+G79+I79</f>
        <v>5.5809450107781711</v>
      </c>
      <c r="K79" s="13">
        <f t="shared" ref="K79:K84" si="58">+B79-J79</f>
        <v>-5.5809450107781711</v>
      </c>
      <c r="L79" s="10">
        <f t="shared" ref="L79:L84" si="59">+ABS(K79-K78)</f>
        <v>0.2215882546310608</v>
      </c>
      <c r="M79" s="21">
        <f t="shared" si="15"/>
        <v>1.5332889415141162</v>
      </c>
      <c r="N79" s="21">
        <f t="shared" si="15"/>
        <v>9.6286010800422268</v>
      </c>
      <c r="O79" s="21">
        <f t="shared" si="15"/>
        <v>2.8825076312688012</v>
      </c>
      <c r="P79" s="21">
        <f t="shared" si="15"/>
        <v>8.279382390287541</v>
      </c>
      <c r="Q79" s="21">
        <f t="shared" si="15"/>
        <v>4.2317263210234861</v>
      </c>
      <c r="R79" s="21">
        <f t="shared" si="15"/>
        <v>6.930163700532856</v>
      </c>
      <c r="S79" s="13" t="e">
        <f t="shared" si="48"/>
        <v>#N/A</v>
      </c>
      <c r="T79" s="21" t="e">
        <f t="shared" si="49"/>
        <v>#N/A</v>
      </c>
      <c r="U79" s="10">
        <f t="shared" si="50"/>
        <v>5.5809450107781711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25">
      <c r="A80" s="10">
        <f t="shared" si="51"/>
        <v>77</v>
      </c>
      <c r="B80" s="10">
        <f>+'IMAE para s'!E78</f>
        <v>0</v>
      </c>
      <c r="C80" s="12">
        <f t="shared" si="52"/>
        <v>45930</v>
      </c>
      <c r="D80" s="10">
        <f t="shared" si="54"/>
        <v>2025</v>
      </c>
      <c r="E80" s="10">
        <f t="shared" si="55"/>
        <v>9</v>
      </c>
      <c r="F80" s="10" t="str">
        <f t="shared" si="56"/>
        <v>20259</v>
      </c>
      <c r="G80" s="10">
        <f>+(A80*'IMAE regresion'!$B$18)+'IMAE regresion'!$B$17</f>
        <v>5.4769235250211263</v>
      </c>
      <c r="I80" s="10">
        <f t="shared" si="13"/>
        <v>0.15680828239631187</v>
      </c>
      <c r="J80" s="10">
        <f t="shared" si="57"/>
        <v>5.6337318074174378</v>
      </c>
      <c r="K80" s="13">
        <f t="shared" si="58"/>
        <v>-5.6337318074174378</v>
      </c>
      <c r="L80" s="10">
        <f t="shared" si="59"/>
        <v>5.2786796639266775E-2</v>
      </c>
      <c r="M80" s="21">
        <f t="shared" ref="M80:R84" si="60">($J80)+(M$1*$M$2)</f>
        <v>1.586075738153383</v>
      </c>
      <c r="N80" s="21">
        <f t="shared" si="60"/>
        <v>9.6813878766814927</v>
      </c>
      <c r="O80" s="21">
        <f t="shared" si="60"/>
        <v>2.9352944279080679</v>
      </c>
      <c r="P80" s="21">
        <f t="shared" si="60"/>
        <v>8.3321691869268086</v>
      </c>
      <c r="Q80" s="21">
        <f t="shared" si="60"/>
        <v>4.2845131176627529</v>
      </c>
      <c r="R80" s="21">
        <f t="shared" si="60"/>
        <v>6.9829504971721228</v>
      </c>
      <c r="S80" s="13" t="e">
        <f t="shared" si="48"/>
        <v>#N/A</v>
      </c>
      <c r="T80" s="21" t="e">
        <f t="shared" si="49"/>
        <v>#N/A</v>
      </c>
      <c r="U80" s="10">
        <f t="shared" si="50"/>
        <v>5.6337318074174378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25">
      <c r="A81" s="10">
        <f t="shared" si="51"/>
        <v>78</v>
      </c>
      <c r="B81" s="10">
        <f>+'IMAE para s'!E79</f>
        <v>0</v>
      </c>
      <c r="C81" s="12">
        <f t="shared" si="52"/>
        <v>45961</v>
      </c>
      <c r="D81" s="10">
        <f t="shared" si="54"/>
        <v>2025</v>
      </c>
      <c r="E81" s="10">
        <f t="shared" si="55"/>
        <v>10</v>
      </c>
      <c r="F81" s="10" t="str">
        <f t="shared" si="56"/>
        <v>202510</v>
      </c>
      <c r="G81" s="10">
        <f>+(A81*'IMAE regresion'!$B$18)+'IMAE regresion'!$B$17</f>
        <v>5.5165332685923492</v>
      </c>
      <c r="I81" s="10">
        <f t="shared" ref="I81:I84" si="61">+I69</f>
        <v>-0.49864671303248881</v>
      </c>
      <c r="J81" s="10">
        <f t="shared" si="57"/>
        <v>5.0178865555598602</v>
      </c>
      <c r="K81" s="13">
        <f t="shared" si="58"/>
        <v>-5.0178865555598602</v>
      </c>
      <c r="L81" s="10">
        <f t="shared" si="59"/>
        <v>0.61584525185757766</v>
      </c>
      <c r="M81" s="21">
        <f t="shared" si="60"/>
        <v>0.97023048629580533</v>
      </c>
      <c r="N81" s="21">
        <f t="shared" si="60"/>
        <v>9.0655426248239159</v>
      </c>
      <c r="O81" s="21">
        <f t="shared" si="60"/>
        <v>2.3194491760504903</v>
      </c>
      <c r="P81" s="21">
        <f t="shared" si="60"/>
        <v>7.7163239350692301</v>
      </c>
      <c r="Q81" s="21">
        <f t="shared" si="60"/>
        <v>3.6686678658051752</v>
      </c>
      <c r="R81" s="21">
        <f t="shared" si="60"/>
        <v>6.3671052453145451</v>
      </c>
      <c r="S81" s="13" t="e">
        <f t="shared" si="48"/>
        <v>#N/A</v>
      </c>
      <c r="T81" s="21" t="e">
        <f t="shared" si="49"/>
        <v>#N/A</v>
      </c>
      <c r="U81" s="10">
        <f t="shared" si="50"/>
        <v>5.0178865555598602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25">
      <c r="A82" s="10">
        <f t="shared" si="51"/>
        <v>79</v>
      </c>
      <c r="B82" s="10">
        <f>+'IMAE para s'!E80</f>
        <v>0</v>
      </c>
      <c r="C82" s="12">
        <f t="shared" si="52"/>
        <v>45991</v>
      </c>
      <c r="D82" s="10">
        <f t="shared" si="54"/>
        <v>2025</v>
      </c>
      <c r="E82" s="10">
        <f t="shared" si="55"/>
        <v>11</v>
      </c>
      <c r="F82" s="10" t="str">
        <f t="shared" si="56"/>
        <v>202511</v>
      </c>
      <c r="G82" s="10">
        <f>+(A82*'IMAE regresion'!$B$18)+'IMAE regresion'!$B$17</f>
        <v>5.5561430121635711</v>
      </c>
      <c r="I82" s="10">
        <f t="shared" si="61"/>
        <v>-8.4752035892669136E-2</v>
      </c>
      <c r="J82" s="10">
        <f t="shared" si="57"/>
        <v>5.4713909762709019</v>
      </c>
      <c r="K82" s="13">
        <f t="shared" si="58"/>
        <v>-5.4713909762709019</v>
      </c>
      <c r="L82" s="10">
        <f t="shared" si="59"/>
        <v>0.45350442071104169</v>
      </c>
      <c r="M82" s="21">
        <f t="shared" si="60"/>
        <v>1.423734907006847</v>
      </c>
      <c r="N82" s="21">
        <f t="shared" si="60"/>
        <v>9.5190470455349576</v>
      </c>
      <c r="O82" s="21">
        <f t="shared" si="60"/>
        <v>2.772953596761532</v>
      </c>
      <c r="P82" s="21">
        <f t="shared" si="60"/>
        <v>8.1698283557802718</v>
      </c>
      <c r="Q82" s="21">
        <f t="shared" si="60"/>
        <v>4.1221722865162169</v>
      </c>
      <c r="R82" s="21">
        <f t="shared" si="60"/>
        <v>6.8206096660255868</v>
      </c>
      <c r="S82" s="13" t="e">
        <f t="shared" si="48"/>
        <v>#N/A</v>
      </c>
      <c r="T82" s="21" t="e">
        <f t="shared" si="49"/>
        <v>#N/A</v>
      </c>
      <c r="U82" s="10">
        <f t="shared" si="50"/>
        <v>5.4713909762709019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25">
      <c r="A83" s="10">
        <f t="shared" si="51"/>
        <v>80</v>
      </c>
      <c r="B83" s="10">
        <f>+'IMAE para s'!E81</f>
        <v>0</v>
      </c>
      <c r="C83" s="12">
        <f t="shared" si="52"/>
        <v>46022</v>
      </c>
      <c r="D83" s="10">
        <f t="shared" si="54"/>
        <v>2025</v>
      </c>
      <c r="E83" s="10">
        <f t="shared" si="55"/>
        <v>12</v>
      </c>
      <c r="F83" s="10" t="str">
        <f t="shared" si="56"/>
        <v>202512</v>
      </c>
      <c r="G83" s="10">
        <f>+(A83*'IMAE regresion'!$B$18)+'IMAE regresion'!$B$17</f>
        <v>5.595752755734793</v>
      </c>
      <c r="I83" s="10">
        <f t="shared" si="61"/>
        <v>-5.2713926264923217E-2</v>
      </c>
      <c r="J83" s="10">
        <f t="shared" si="57"/>
        <v>5.5430388294698698</v>
      </c>
      <c r="K83" s="13">
        <f t="shared" si="58"/>
        <v>-5.5430388294698698</v>
      </c>
      <c r="L83" s="10">
        <f t="shared" si="59"/>
        <v>7.1647853198967937E-2</v>
      </c>
      <c r="M83" s="21">
        <f t="shared" si="60"/>
        <v>1.495382760205815</v>
      </c>
      <c r="N83" s="21">
        <f t="shared" si="60"/>
        <v>9.5906948987339256</v>
      </c>
      <c r="O83" s="21">
        <f t="shared" si="60"/>
        <v>2.8446014499604999</v>
      </c>
      <c r="P83" s="21">
        <f t="shared" si="60"/>
        <v>8.2414762089792397</v>
      </c>
      <c r="Q83" s="21">
        <f t="shared" si="60"/>
        <v>4.1938201397151849</v>
      </c>
      <c r="R83" s="21">
        <f t="shared" si="60"/>
        <v>6.8922575192245548</v>
      </c>
      <c r="S83" s="13" t="e">
        <f t="shared" si="48"/>
        <v>#N/A</v>
      </c>
      <c r="T83" s="21" t="e">
        <f t="shared" si="49"/>
        <v>#N/A</v>
      </c>
      <c r="U83" s="10">
        <f t="shared" si="50"/>
        <v>5.5430388294698698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25">
      <c r="A84" s="10">
        <f t="shared" si="51"/>
        <v>81</v>
      </c>
      <c r="B84" s="10">
        <f>+'IMAE para s'!E82</f>
        <v>0</v>
      </c>
      <c r="C84" s="12">
        <f t="shared" si="52"/>
        <v>46053</v>
      </c>
      <c r="D84" s="10">
        <f t="shared" si="54"/>
        <v>2026</v>
      </c>
      <c r="E84" s="10">
        <f t="shared" si="55"/>
        <v>1</v>
      </c>
      <c r="F84" s="10" t="str">
        <f t="shared" si="56"/>
        <v>20261</v>
      </c>
      <c r="G84" s="10">
        <f>+(A84*'IMAE regresion'!$B$18)+'IMAE regresion'!$B$17</f>
        <v>5.635362499306015</v>
      </c>
      <c r="I84" s="10">
        <f t="shared" si="61"/>
        <v>-0.11720184294678697</v>
      </c>
      <c r="J84" s="10">
        <f t="shared" si="57"/>
        <v>5.5181606563592283</v>
      </c>
      <c r="K84" s="13">
        <f t="shared" si="58"/>
        <v>-5.5181606563592283</v>
      </c>
      <c r="L84" s="10">
        <f t="shared" si="59"/>
        <v>2.4878173110641555E-2</v>
      </c>
      <c r="M84" s="21">
        <f t="shared" si="60"/>
        <v>1.4705045870951734</v>
      </c>
      <c r="N84" s="21">
        <f t="shared" si="60"/>
        <v>9.5658167256232822</v>
      </c>
      <c r="O84" s="21">
        <f t="shared" si="60"/>
        <v>2.8197232768498584</v>
      </c>
      <c r="P84" s="21">
        <f t="shared" si="60"/>
        <v>8.2165980358685982</v>
      </c>
      <c r="Q84" s="21">
        <f t="shared" si="60"/>
        <v>4.1689419666045433</v>
      </c>
      <c r="R84" s="21">
        <f t="shared" si="60"/>
        <v>6.8673793461139132</v>
      </c>
      <c r="S84" s="13" t="e">
        <f t="shared" si="48"/>
        <v>#N/A</v>
      </c>
      <c r="T84" s="21" t="e">
        <f t="shared" si="49"/>
        <v>#N/A</v>
      </c>
      <c r="U84" s="10">
        <f t="shared" si="50"/>
        <v>5.5181606563592283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+MAX(IMAE!D:D)</f>
        <v>0</v>
      </c>
    </row>
    <row r="2" spans="1:7" x14ac:dyDescent="0.2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2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2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2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2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2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2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2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2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2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2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2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2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2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2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2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2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2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2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2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2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2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2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2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2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2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2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2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2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2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2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2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2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2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2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2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2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2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2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2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2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2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2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2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2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2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2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2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2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2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2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2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2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2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2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2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2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2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2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2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2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2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2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2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2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2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2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2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2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2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2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2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2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2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2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2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2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2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2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2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2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2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2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2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2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75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76</v>
      </c>
      <c r="B3" s="27"/>
      <c r="C3"/>
      <c r="D3"/>
      <c r="E3"/>
      <c r="F3"/>
      <c r="G3"/>
      <c r="H3"/>
      <c r="I3"/>
    </row>
    <row r="4" spans="1:9" x14ac:dyDescent="0.2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82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2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25">
      <c r="A17" t="s">
        <v>98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99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100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2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2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2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2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2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2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2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2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2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2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2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2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2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2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2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2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2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2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2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2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2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2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2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2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2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2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2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2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2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2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2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2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2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2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2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2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2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2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2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2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2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2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2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2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2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2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2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2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2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2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2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2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2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2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2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2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2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2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2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5546875" defaultRowHeight="15.75" x14ac:dyDescent="0.25"/>
  <cols>
    <col min="1" max="1" width="8.85546875" style="10"/>
    <col min="2" max="2" width="16.71093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7109375" style="10" bestFit="1" customWidth="1"/>
    <col min="18" max="18" width="8.85546875" style="10"/>
    <col min="19" max="19" width="14" style="10" bestFit="1" customWidth="1"/>
    <col min="20" max="20" width="12.7109375" style="10" bestFit="1" customWidth="1"/>
    <col min="21" max="21" width="8.85546875" style="10"/>
    <col min="22" max="22" width="14" style="10" bestFit="1" customWidth="1"/>
    <col min="23" max="23" width="17.7109375" style="10" bestFit="1" customWidth="1"/>
    <col min="24" max="24" width="15.7109375" style="10" bestFit="1" customWidth="1"/>
    <col min="25" max="25" width="15.5703125" style="10" bestFit="1" customWidth="1"/>
    <col min="26" max="26" width="16.28515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102</v>
      </c>
      <c r="H2" s="14" t="s">
        <v>103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2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2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2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2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2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2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2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2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2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2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2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2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2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2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2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2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2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2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2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2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2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2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2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2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2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2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2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2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2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2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2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2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2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2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2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2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2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2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2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2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2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2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2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2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2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2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2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2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2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2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2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2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2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2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2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2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2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2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2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2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2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2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2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2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2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2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2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2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2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2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2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55000000000000004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55000000000000004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55000000000000004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55000000000000004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2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2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2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2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2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2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2024-07-26T18:53:11Z</dcterms:modified>
</cp:coreProperties>
</file>