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0D940C54-A0FF-489F-9091-3F7161F7BA01}" xr6:coauthVersionLast="47" xr6:coauthVersionMax="47" xr10:uidLastSave="{00000000-0000-0000-0000-000000000000}"/>
  <bookViews>
    <workbookView xWindow="-110" yWindow="-110" windowWidth="19420" windowHeight="10420" firstSheet="14" activeTab="19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Pasiva'!$A$1:$Z$13</definedName>
    <definedName name="ExternalData_1" localSheetId="12" hidden="1">'Emision source'!$A$1:$AL$13</definedName>
    <definedName name="ExternalData_1" localSheetId="15" hidden="1">IMAE!$A$1:$C$291</definedName>
    <definedName name="ExternalData_1" localSheetId="18" hidden="1">'IMAE sectores'!$A$1:$R$133</definedName>
    <definedName name="ExternalData_1" localSheetId="6" hidden="1">'Inflación source'!$A$1:$D$182</definedName>
    <definedName name="ExternalData_1" localSheetId="9" hidden="1">'Medio circulante source'!$A$1:$AG$13</definedName>
    <definedName name="ExternalData_1" localSheetId="2" hidden="1">'Q Activa'!$A$1:$AE$13</definedName>
    <definedName name="ExternalData_1" localSheetId="3" hidden="1">'Q Pasiva'!$A$1:$AE$13</definedName>
    <definedName name="ExternalData_1" localSheetId="17" hidden="1">TC!$A$1:$D$6702</definedName>
    <definedName name="ExternalData_2" localSheetId="16" hidden="1">Remesas!$A$1:$W$34</definedName>
  </definedNames>
  <calcPr calcId="191029"/>
  <pivotCaches>
    <pivotCache cacheId="181" r:id="rId26"/>
    <pivotCache cacheId="186" r:id="rId27"/>
    <pivotCache cacheId="191" r:id="rId28"/>
    <pivotCache cacheId="196" r:id="rId29"/>
    <pivotCache cacheId="201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C338" i="5"/>
  <c r="B338" i="5" s="1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A349" i="6"/>
  <c r="B349" i="6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D349" i="6" l="1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H349" i="6"/>
  <c r="H349" i="5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I349" i="6" l="1"/>
  <c r="G349" i="6"/>
  <c r="G349" i="5"/>
  <c r="I349" i="5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100" i="7" l="1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B101" i="7" l="1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E36" i="7"/>
  <c r="E62" i="7"/>
  <c r="E46" i="7"/>
  <c r="E85" i="7"/>
  <c r="B32" i="7"/>
  <c r="E47" i="7"/>
  <c r="B31" i="7"/>
  <c r="E2" i="7"/>
  <c r="F66" i="7"/>
  <c r="F62" i="7"/>
  <c r="F42" i="7"/>
  <c r="F34" i="7"/>
  <c r="F2" i="7"/>
  <c r="E59" i="7"/>
  <c r="F85" i="7"/>
  <c r="F81" i="7"/>
  <c r="F65" i="7"/>
  <c r="F57" i="7"/>
  <c r="E81" i="7"/>
  <c r="F36" i="7"/>
  <c r="F32" i="7"/>
  <c r="F16" i="7"/>
  <c r="B66" i="7"/>
  <c r="B42" i="7"/>
  <c r="D16" i="7"/>
  <c r="D31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B78" i="7" l="1"/>
  <c r="B12" i="7"/>
  <c r="F72" i="7"/>
  <c r="B8" i="7"/>
  <c r="E23" i="7"/>
  <c r="D22" i="7"/>
  <c r="D7" i="7"/>
  <c r="B23" i="7"/>
  <c r="B57" i="7"/>
  <c r="B72" i="7"/>
  <c r="F8" i="7"/>
  <c r="D25" i="7"/>
  <c r="F78" i="7"/>
  <c r="F82" i="7"/>
  <c r="D81" i="7"/>
  <c r="B58" i="7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<sst xmlns="http://schemas.openxmlformats.org/spreadsheetml/2006/main" count="606" uniqueCount="153">
  <si>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</si>
  <si>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</si>
  <si>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</si>
  <si>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</si>
  <si>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</si>
  <si>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</si>
  <si>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</si>
  <si>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</si>
  <si>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</si>
  <si>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</si>
  <si>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</si>
  <si>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</si>
  <si>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</si>
  <si>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</si>
  <si>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</si>
  <si>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</si>
  <si>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</si>
  <si>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</si>
  <si>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</si>
  <si>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</si>
  <si>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</si>
  <si>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</si>
  <si>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</si>
  <si>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</si>
  <si>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</si>
  <si>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</si>
  <si>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</si>
  <si>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</si>
  <si>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</si>
  <si>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</si>
  <si>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</si>
  <si>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</si>
  <si>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</si>
  <si>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</si>
  <si>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</si>
  <si>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</si>
  <si>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</si>
  <si>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</si>
  <si>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</si>
  <si>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</si>
  <si>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</si>
  <si>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</si>
  <si>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</si>
  <si>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</si>
  <si>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</si>
  <si>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</si>
  <si>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</si>
  <si>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</si>
  <si>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</si>
  <si>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</si>
  <si>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</si>
  <si>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</si>
  <si>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</si>
  <si>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</si>
  <si>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</si>
  <si>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</si>
  <si>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</si>
  <si>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</si>
  <si>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</si>
  <si>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</si>
  <si>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</si>
  <si>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</si>
  <si>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</si>
  <si>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</si>
  <si>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</si>
  <si>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</si>
  <si>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</si>
  <si>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</si>
  <si>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</si>
  <si>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</si>
  <si>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</si>
  <si>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</si>
  <si>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</si>
  <si>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</si>
  <si>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</si>
  <si>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</si>
  <si>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</si>
  <si>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</si>
  <si>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</si>
  <si>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</si>
  <si>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</si>
  <si>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</si>
  <si>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</si>
  <si>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</si>
  <si>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</si>
  <si>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</si>
  <si>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</si>
  <si>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</si>
  <si>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</si>
  <si>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</si>
  <si>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</si>
  <si>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</si>
  <si>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</si>
  <si>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</si>
  <si>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</si>
  <si>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</si>
  <si>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</si>
  <si>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</si>
  <si>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</si>
  <si>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</si>
  <si>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</si>
  <si>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</si>
  <si>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</si>
  <si>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</si>
  <si>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</si>
  <si>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</si>
  <si>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</si>
  <si>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</si>
  <si>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</si>
  <si>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</si>
  <si>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</si>
  <si>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</si>
  <si>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</si>
  <si>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</si>
  <si>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</si>
  <si>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</si>
  <si>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</si>
  <si>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</si>
  <si>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</si>
  <si>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</si>
  <si>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</si>
  <si>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</si>
  <si>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</si>
  <si>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</si>
  <si>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</si>
  <si>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</si>
  <si>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</si>
  <si>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</si>
  <si>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</si>
  <si>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</si>
  <si>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</si>
  <si>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</si>
  <si>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</si>
  <si>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</si>
  <si>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</si>
  <si>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</si>
  <si>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</si>
  <si>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</si>
  <si>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</si>
  <si>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</si>
  <si>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</si>
  <si>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</si>
  <si>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</si>
  <si>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</si>
  <si>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</si>
  <si>
    <t>Row Labels</t>
  </si>
  <si>
    <t>Grand Total</t>
  </si>
  <si>
    <t>Column Labels</t>
  </si>
  <si>
    <t>2025</t>
  </si>
  <si>
    <t>Column34</t>
  </si>
  <si>
    <t>Column35</t>
  </si>
  <si>
    <t>Column36</t>
  </si>
  <si>
    <t>Column37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</si>
</sst>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0" xfId="0" applyNumberFormat="1"/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20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Q!$N$4:$N$88</c:f>
              <c:numCache>
                <c:formatCode>0.00%</c:formatCode>
                <c:ptCount val="84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  <c:pt idx="77">
                  <c:v>0.1234</c:v>
                </c:pt>
                <c:pt idx="78">
                  <c:v>0.12379999999999999</c:v>
                </c:pt>
                <c:pt idx="79">
                  <c:v>0.1244</c:v>
                </c:pt>
                <c:pt idx="80">
                  <c:v>0.12509999999999999</c:v>
                </c:pt>
                <c:pt idx="81">
                  <c:v>0.12590000000000001</c:v>
                </c:pt>
                <c:pt idx="82">
                  <c:v>0.1265</c:v>
                </c:pt>
                <c:pt idx="83">
                  <c:v>0.12670000000000001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Q!$O$4:$O$88</c:f>
              <c:numCache>
                <c:formatCode>0.00%</c:formatCode>
                <c:ptCount val="84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  <c:pt idx="77">
                  <c:v>4.9500000000000002E-2</c:v>
                </c:pt>
                <c:pt idx="78">
                  <c:v>4.9700000000000001E-2</c:v>
                </c:pt>
                <c:pt idx="79">
                  <c:v>5.0299999999999997E-2</c:v>
                </c:pt>
                <c:pt idx="80">
                  <c:v>5.0999999999999997E-2</c:v>
                </c:pt>
                <c:pt idx="81">
                  <c:v>5.16E-2</c:v>
                </c:pt>
                <c:pt idx="82">
                  <c:v>5.1700000000000003E-2</c:v>
                </c:pt>
                <c:pt idx="83">
                  <c:v>5.1799999999999999E-2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Q!$P$4:$P$88</c:f>
              <c:numCache>
                <c:formatCode>0.00%</c:formatCode>
                <c:ptCount val="84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  <c:pt idx="77">
                  <c:v>7.3899999999999993E-2</c:v>
                </c:pt>
                <c:pt idx="78">
                  <c:v>7.4099999999999999E-2</c:v>
                </c:pt>
                <c:pt idx="79">
                  <c:v>7.4099999999999999E-2</c:v>
                </c:pt>
                <c:pt idx="80">
                  <c:v>7.4099999999999999E-2</c:v>
                </c:pt>
                <c:pt idx="81">
                  <c:v>7.4300000000000005E-2</c:v>
                </c:pt>
                <c:pt idx="82">
                  <c:v>7.4800000000000005E-2</c:v>
                </c:pt>
                <c:pt idx="83">
                  <c:v>7.4900000000000008E-2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Q!$Q$4:$Q$88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Q!$R$4:$R$88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Q!$S$4:$S$88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3.6200000000000003E-2</c:v>
                </c:pt>
                <c:pt idx="174">
                  <c:v>3.78E-2</c:v>
                </c:pt>
                <c:pt idx="175">
                  <c:v>3.0700000000000002E-2</c:v>
                </c:pt>
                <c:pt idx="176">
                  <c:v>2.1100000000000001E-2</c:v>
                </c:pt>
                <c:pt idx="177">
                  <c:v>1.1599999999999999E-2</c:v>
                </c:pt>
                <c:pt idx="178">
                  <c:v>1.66E-2</c:v>
                </c:pt>
                <c:pt idx="179">
                  <c:v>1.7000000000000001E-2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1.7000000000000001E-2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  <c:pt idx="5">
                  <c:v>3.6200000000000003E-2</c:v>
                </c:pt>
                <c:pt idx="6">
                  <c:v>3.78E-2</c:v>
                </c:pt>
                <c:pt idx="7">
                  <c:v>3.0700000000000002E-2</c:v>
                </c:pt>
                <c:pt idx="8">
                  <c:v>2.1100000000000001E-2</c:v>
                </c:pt>
                <c:pt idx="9">
                  <c:v>1.1599999999999999E-2</c:v>
                </c:pt>
                <c:pt idx="10">
                  <c:v>1.66E-2</c:v>
                </c:pt>
                <c:pt idx="11">
                  <c:v>1.7000000000000001E-2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-1.4478651430932645</c:v>
                </c:pt>
                <c:pt idx="1">
                  <c:v>-1.3955086828845031</c:v>
                </c:pt>
                <c:pt idx="2">
                  <c:v>-1.697150014405429</c:v>
                </c:pt>
                <c:pt idx="3">
                  <c:v>-1.6861500180262627</c:v>
                </c:pt>
                <c:pt idx="4">
                  <c:v>-1.7097337872903209</c:v>
                </c:pt>
                <c:pt idx="5">
                  <c:v>-1.4929137759614353</c:v>
                </c:pt>
                <c:pt idx="6">
                  <c:v>-1.1234563865524643</c:v>
                </c:pt>
                <c:pt idx="7">
                  <c:v>-0.78743297198060302</c:v>
                </c:pt>
                <c:pt idx="8">
                  <c:v>-0.47305141467088774</c:v>
                </c:pt>
                <c:pt idx="9">
                  <c:v>-0.72926603453487004</c:v>
                </c:pt>
                <c:pt idx="10">
                  <c:v>-0.81207646104793341</c:v>
                </c:pt>
                <c:pt idx="11">
                  <c:v>-0.72800619462547811</c:v>
                </c:pt>
                <c:pt idx="12">
                  <c:v>-0.86882364554202995</c:v>
                </c:pt>
                <c:pt idx="13">
                  <c:v>-0.81646718533326856</c:v>
                </c:pt>
                <c:pt idx="14">
                  <c:v>-1.118108516854194</c:v>
                </c:pt>
                <c:pt idx="15">
                  <c:v>-1.1071085204750282</c:v>
                </c:pt>
                <c:pt idx="16">
                  <c:v>-1.1306922897390863</c:v>
                </c:pt>
                <c:pt idx="17">
                  <c:v>-0.91387227841020069</c:v>
                </c:pt>
                <c:pt idx="18">
                  <c:v>-0.5444148890012297</c:v>
                </c:pt>
                <c:pt idx="19">
                  <c:v>-0.20839147442936845</c:v>
                </c:pt>
                <c:pt idx="20">
                  <c:v>0.10599008288034684</c:v>
                </c:pt>
                <c:pt idx="21">
                  <c:v>-0.15022453698363547</c:v>
                </c:pt>
                <c:pt idx="22">
                  <c:v>-0.23303496349669883</c:v>
                </c:pt>
                <c:pt idx="23">
                  <c:v>-0.14896469707424354</c:v>
                </c:pt>
                <c:pt idx="24">
                  <c:v>-0.28978214799079538</c:v>
                </c:pt>
                <c:pt idx="25">
                  <c:v>-0.23742568778203399</c:v>
                </c:pt>
                <c:pt idx="26">
                  <c:v>-0.53906701930295986</c:v>
                </c:pt>
                <c:pt idx="27">
                  <c:v>-0.52806702292379404</c:v>
                </c:pt>
                <c:pt idx="28">
                  <c:v>-0.55165079218785218</c:v>
                </c:pt>
                <c:pt idx="29">
                  <c:v>-0.33483078085896656</c:v>
                </c:pt>
                <c:pt idx="30">
                  <c:v>3.4626608550004434E-2</c:v>
                </c:pt>
                <c:pt idx="31">
                  <c:v>0.37065002312186568</c:v>
                </c:pt>
                <c:pt idx="32">
                  <c:v>0.68503158043158141</c:v>
                </c:pt>
                <c:pt idx="33">
                  <c:v>0.42881696056759822</c:v>
                </c:pt>
                <c:pt idx="34">
                  <c:v>0.34600653405453574</c:v>
                </c:pt>
                <c:pt idx="35">
                  <c:v>0.43007680047699104</c:v>
                </c:pt>
                <c:pt idx="36">
                  <c:v>0.28925934956043875</c:v>
                </c:pt>
                <c:pt idx="37">
                  <c:v>0.34161580976920103</c:v>
                </c:pt>
                <c:pt idx="38">
                  <c:v>3.997447824827427E-2</c:v>
                </c:pt>
                <c:pt idx="39">
                  <c:v>5.097447462744098E-2</c:v>
                </c:pt>
                <c:pt idx="40">
                  <c:v>2.7390705363381951E-2</c:v>
                </c:pt>
                <c:pt idx="41">
                  <c:v>0.2442107166922689</c:v>
                </c:pt>
                <c:pt idx="42">
                  <c:v>0.61366810610123856</c:v>
                </c:pt>
                <c:pt idx="43">
                  <c:v>0.9496915206731007</c:v>
                </c:pt>
                <c:pt idx="44">
                  <c:v>1.2640730779828155</c:v>
                </c:pt>
                <c:pt idx="45">
                  <c:v>1.0078584581188332</c:v>
                </c:pt>
                <c:pt idx="46">
                  <c:v>0.92504803160576987</c:v>
                </c:pt>
                <c:pt idx="47">
                  <c:v>1.0091182980282252</c:v>
                </c:pt>
                <c:pt idx="48">
                  <c:v>0.86830084711167288</c:v>
                </c:pt>
                <c:pt idx="49">
                  <c:v>0.92065730732043516</c:v>
                </c:pt>
                <c:pt idx="50">
                  <c:v>0.61901597579950884</c:v>
                </c:pt>
                <c:pt idx="51">
                  <c:v>0.63001597217867555</c:v>
                </c:pt>
                <c:pt idx="52">
                  <c:v>0.60643220291461652</c:v>
                </c:pt>
                <c:pt idx="53">
                  <c:v>0.82325221424350303</c:v>
                </c:pt>
                <c:pt idx="54">
                  <c:v>1.1927096036524736</c:v>
                </c:pt>
                <c:pt idx="55">
                  <c:v>1.5287330182243348</c:v>
                </c:pt>
                <c:pt idx="56">
                  <c:v>1.8431145755340497</c:v>
                </c:pt>
                <c:pt idx="57">
                  <c:v>1.5868999556700674</c:v>
                </c:pt>
                <c:pt idx="58">
                  <c:v>1.5040895291570049</c:v>
                </c:pt>
                <c:pt idx="59">
                  <c:v>1.5881597955794593</c:v>
                </c:pt>
                <c:pt idx="60">
                  <c:v>1.4473423446629079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6.3351830985702025</c:v>
                </c:pt>
                <c:pt idx="1">
                  <c:v>6.3875395587789638</c:v>
                </c:pt>
                <c:pt idx="2">
                  <c:v>6.0858982272580384</c:v>
                </c:pt>
                <c:pt idx="3">
                  <c:v>6.0968982236372042</c:v>
                </c:pt>
                <c:pt idx="4">
                  <c:v>6.0733144543731461</c:v>
                </c:pt>
                <c:pt idx="5">
                  <c:v>6.2901344657020317</c:v>
                </c:pt>
                <c:pt idx="6">
                  <c:v>6.6595918551110032</c:v>
                </c:pt>
                <c:pt idx="7">
                  <c:v>6.9956152696828635</c:v>
                </c:pt>
                <c:pt idx="8">
                  <c:v>7.3099968269925792</c:v>
                </c:pt>
                <c:pt idx="9">
                  <c:v>7.0537822071285969</c:v>
                </c:pt>
                <c:pt idx="10">
                  <c:v>6.9709717806155336</c:v>
                </c:pt>
                <c:pt idx="11">
                  <c:v>7.0550420470379889</c:v>
                </c:pt>
                <c:pt idx="12">
                  <c:v>6.9142245961214375</c:v>
                </c:pt>
                <c:pt idx="13">
                  <c:v>6.9665810563301989</c:v>
                </c:pt>
                <c:pt idx="14">
                  <c:v>6.6649397248092725</c:v>
                </c:pt>
                <c:pt idx="15">
                  <c:v>6.6759397211884384</c:v>
                </c:pt>
                <c:pt idx="16">
                  <c:v>6.6523559519243811</c:v>
                </c:pt>
                <c:pt idx="17">
                  <c:v>6.8691759632532658</c:v>
                </c:pt>
                <c:pt idx="18">
                  <c:v>7.2386333526622373</c:v>
                </c:pt>
                <c:pt idx="19">
                  <c:v>7.5746567672340985</c:v>
                </c:pt>
                <c:pt idx="20">
                  <c:v>7.8890383245438134</c:v>
                </c:pt>
                <c:pt idx="21">
                  <c:v>7.6328237046798311</c:v>
                </c:pt>
                <c:pt idx="22">
                  <c:v>7.5500132781667677</c:v>
                </c:pt>
                <c:pt idx="23">
                  <c:v>7.6340835445892239</c:v>
                </c:pt>
                <c:pt idx="24">
                  <c:v>7.4932660936726716</c:v>
                </c:pt>
                <c:pt idx="25">
                  <c:v>7.545622553881433</c:v>
                </c:pt>
                <c:pt idx="26">
                  <c:v>7.2439812223605067</c:v>
                </c:pt>
                <c:pt idx="27">
                  <c:v>7.2549812187396725</c:v>
                </c:pt>
                <c:pt idx="28">
                  <c:v>7.2313974494756152</c:v>
                </c:pt>
                <c:pt idx="29">
                  <c:v>7.4482174608045</c:v>
                </c:pt>
                <c:pt idx="30">
                  <c:v>7.8176748502134714</c:v>
                </c:pt>
                <c:pt idx="31">
                  <c:v>8.1536982647853335</c:v>
                </c:pt>
                <c:pt idx="32">
                  <c:v>8.4680798220950493</c:v>
                </c:pt>
                <c:pt idx="33">
                  <c:v>8.2118652022310652</c:v>
                </c:pt>
                <c:pt idx="34">
                  <c:v>8.1290547757180036</c:v>
                </c:pt>
                <c:pt idx="35">
                  <c:v>8.213125042140458</c:v>
                </c:pt>
                <c:pt idx="36">
                  <c:v>8.0723075912239057</c:v>
                </c:pt>
                <c:pt idx="37">
                  <c:v>8.1246640514326671</c:v>
                </c:pt>
                <c:pt idx="38">
                  <c:v>7.8230227199117408</c:v>
                </c:pt>
                <c:pt idx="39">
                  <c:v>7.8340227162909084</c:v>
                </c:pt>
                <c:pt idx="40">
                  <c:v>7.8104389470268494</c:v>
                </c:pt>
                <c:pt idx="41">
                  <c:v>8.0272589583557359</c:v>
                </c:pt>
                <c:pt idx="42">
                  <c:v>8.3967163477647055</c:v>
                </c:pt>
                <c:pt idx="43">
                  <c:v>8.7327397623365677</c:v>
                </c:pt>
                <c:pt idx="44">
                  <c:v>9.0471213196462834</c:v>
                </c:pt>
                <c:pt idx="45">
                  <c:v>8.7909066997823011</c:v>
                </c:pt>
                <c:pt idx="46">
                  <c:v>8.7080962732692377</c:v>
                </c:pt>
                <c:pt idx="47">
                  <c:v>8.7921665396916922</c:v>
                </c:pt>
                <c:pt idx="48">
                  <c:v>8.6513490887751399</c:v>
                </c:pt>
                <c:pt idx="49">
                  <c:v>8.7037055489839013</c:v>
                </c:pt>
                <c:pt idx="50">
                  <c:v>8.4020642174629749</c:v>
                </c:pt>
                <c:pt idx="51">
                  <c:v>8.4130642138421425</c:v>
                </c:pt>
                <c:pt idx="52">
                  <c:v>8.3894804445780835</c:v>
                </c:pt>
                <c:pt idx="53">
                  <c:v>8.60630045590697</c:v>
                </c:pt>
                <c:pt idx="54">
                  <c:v>8.9757578453159397</c:v>
                </c:pt>
                <c:pt idx="55">
                  <c:v>9.3117812598878018</c:v>
                </c:pt>
                <c:pt idx="56">
                  <c:v>9.6261628171975175</c:v>
                </c:pt>
                <c:pt idx="57">
                  <c:v>9.3699481973335352</c:v>
                </c:pt>
                <c:pt idx="58">
                  <c:v>9.2871377708204719</c:v>
                </c:pt>
                <c:pt idx="59">
                  <c:v>9.3712080372429263</c:v>
                </c:pt>
                <c:pt idx="60">
                  <c:v>9.2303905863263758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-0.15069043614935351</c:v>
                </c:pt>
                <c:pt idx="1">
                  <c:v>-9.8333975940592122E-2</c:v>
                </c:pt>
                <c:pt idx="2">
                  <c:v>-0.39997530746151799</c:v>
                </c:pt>
                <c:pt idx="3">
                  <c:v>-0.38897531108235173</c:v>
                </c:pt>
                <c:pt idx="4">
                  <c:v>-0.41255908034640987</c:v>
                </c:pt>
                <c:pt idx="5">
                  <c:v>-0.19573906901752425</c:v>
                </c:pt>
                <c:pt idx="6">
                  <c:v>0.17371832039144675</c:v>
                </c:pt>
                <c:pt idx="7">
                  <c:v>0.50974173496330799</c:v>
                </c:pt>
                <c:pt idx="8">
                  <c:v>0.82412329227302328</c:v>
                </c:pt>
                <c:pt idx="9">
                  <c:v>0.56790867240904097</c:v>
                </c:pt>
                <c:pt idx="10">
                  <c:v>0.48509824589597761</c:v>
                </c:pt>
                <c:pt idx="11">
                  <c:v>0.56916851231843291</c:v>
                </c:pt>
                <c:pt idx="12">
                  <c:v>0.42835106140188106</c:v>
                </c:pt>
                <c:pt idx="13">
                  <c:v>0.48070752161064245</c:v>
                </c:pt>
                <c:pt idx="14">
                  <c:v>0.17906619008971703</c:v>
                </c:pt>
                <c:pt idx="15">
                  <c:v>0.19006618646888285</c:v>
                </c:pt>
                <c:pt idx="16">
                  <c:v>0.16648241720482471</c:v>
                </c:pt>
                <c:pt idx="17">
                  <c:v>0.38330242853371033</c:v>
                </c:pt>
                <c:pt idx="18">
                  <c:v>0.75275981794268132</c:v>
                </c:pt>
                <c:pt idx="19">
                  <c:v>1.0887832325145426</c:v>
                </c:pt>
                <c:pt idx="20">
                  <c:v>1.4031647898242579</c:v>
                </c:pt>
                <c:pt idx="21">
                  <c:v>1.1469501699602755</c:v>
                </c:pt>
                <c:pt idx="22">
                  <c:v>1.0641397434472122</c:v>
                </c:pt>
                <c:pt idx="23">
                  <c:v>1.1482100098696675</c:v>
                </c:pt>
                <c:pt idx="24">
                  <c:v>1.0073925589531156</c:v>
                </c:pt>
                <c:pt idx="25">
                  <c:v>1.059749019161877</c:v>
                </c:pt>
                <c:pt idx="26">
                  <c:v>0.75810768764095116</c:v>
                </c:pt>
                <c:pt idx="27">
                  <c:v>0.76910768402011698</c:v>
                </c:pt>
                <c:pt idx="28">
                  <c:v>0.74552391475605884</c:v>
                </c:pt>
                <c:pt idx="29">
                  <c:v>0.96234392608494446</c:v>
                </c:pt>
                <c:pt idx="30">
                  <c:v>1.3318013154939154</c:v>
                </c:pt>
                <c:pt idx="31">
                  <c:v>1.6678247300657767</c:v>
                </c:pt>
                <c:pt idx="32">
                  <c:v>1.9822062873754924</c:v>
                </c:pt>
                <c:pt idx="33">
                  <c:v>1.7259916675115092</c:v>
                </c:pt>
                <c:pt idx="34">
                  <c:v>1.6431812409984468</c:v>
                </c:pt>
                <c:pt idx="35">
                  <c:v>1.7272515074209021</c:v>
                </c:pt>
                <c:pt idx="36">
                  <c:v>1.5864340565043498</c:v>
                </c:pt>
                <c:pt idx="37">
                  <c:v>1.638790516713112</c:v>
                </c:pt>
                <c:pt idx="38">
                  <c:v>1.3371491851921853</c:v>
                </c:pt>
                <c:pt idx="39">
                  <c:v>1.348149181571352</c:v>
                </c:pt>
                <c:pt idx="40">
                  <c:v>1.324565412307293</c:v>
                </c:pt>
                <c:pt idx="41">
                  <c:v>1.5413854236361799</c:v>
                </c:pt>
                <c:pt idx="42">
                  <c:v>1.9108428130451496</c:v>
                </c:pt>
                <c:pt idx="43">
                  <c:v>2.2468662276170117</c:v>
                </c:pt>
                <c:pt idx="44">
                  <c:v>2.5612477849267266</c:v>
                </c:pt>
                <c:pt idx="45">
                  <c:v>2.3050331650627442</c:v>
                </c:pt>
                <c:pt idx="46">
                  <c:v>2.2222227385496809</c:v>
                </c:pt>
                <c:pt idx="47">
                  <c:v>2.3062930049721362</c:v>
                </c:pt>
                <c:pt idx="48">
                  <c:v>2.1654755540555839</c:v>
                </c:pt>
                <c:pt idx="49">
                  <c:v>2.2178320142643462</c:v>
                </c:pt>
                <c:pt idx="50">
                  <c:v>1.9161906827434199</c:v>
                </c:pt>
                <c:pt idx="51">
                  <c:v>1.9271906791225866</c:v>
                </c:pt>
                <c:pt idx="52">
                  <c:v>1.9036069098585275</c:v>
                </c:pt>
                <c:pt idx="53">
                  <c:v>2.120426921187414</c:v>
                </c:pt>
                <c:pt idx="54">
                  <c:v>2.4898843105963846</c:v>
                </c:pt>
                <c:pt idx="55">
                  <c:v>2.8259077251682458</c:v>
                </c:pt>
                <c:pt idx="56">
                  <c:v>3.1402892824779607</c:v>
                </c:pt>
                <c:pt idx="57">
                  <c:v>2.8840746626139784</c:v>
                </c:pt>
                <c:pt idx="58">
                  <c:v>2.8012642361009159</c:v>
                </c:pt>
                <c:pt idx="59">
                  <c:v>2.8853345025233703</c:v>
                </c:pt>
                <c:pt idx="60">
                  <c:v>2.7445170516068189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5.0380083916262919</c:v>
                </c:pt>
                <c:pt idx="1">
                  <c:v>5.0903648518350533</c:v>
                </c:pt>
                <c:pt idx="2">
                  <c:v>4.788723520314127</c:v>
                </c:pt>
                <c:pt idx="3">
                  <c:v>4.7997235166932928</c:v>
                </c:pt>
                <c:pt idx="4">
                  <c:v>4.7761397474292355</c:v>
                </c:pt>
                <c:pt idx="5">
                  <c:v>4.9929597587581203</c:v>
                </c:pt>
                <c:pt idx="6">
                  <c:v>5.3624171481670917</c:v>
                </c:pt>
                <c:pt idx="7">
                  <c:v>5.6984405627389529</c:v>
                </c:pt>
                <c:pt idx="8">
                  <c:v>6.0128221200486678</c:v>
                </c:pt>
                <c:pt idx="9">
                  <c:v>5.7566075001846855</c:v>
                </c:pt>
                <c:pt idx="10">
                  <c:v>5.6737970736716221</c:v>
                </c:pt>
                <c:pt idx="11">
                  <c:v>5.7578673400940783</c:v>
                </c:pt>
                <c:pt idx="12">
                  <c:v>5.617049889177526</c:v>
                </c:pt>
                <c:pt idx="13">
                  <c:v>5.6694063493862874</c:v>
                </c:pt>
                <c:pt idx="14">
                  <c:v>5.367765017865362</c:v>
                </c:pt>
                <c:pt idx="15">
                  <c:v>5.3787650142445278</c:v>
                </c:pt>
                <c:pt idx="16">
                  <c:v>5.3551812449804697</c:v>
                </c:pt>
                <c:pt idx="17">
                  <c:v>5.5720012563093553</c:v>
                </c:pt>
                <c:pt idx="18">
                  <c:v>5.9414586457183258</c:v>
                </c:pt>
                <c:pt idx="19">
                  <c:v>6.277482060290188</c:v>
                </c:pt>
                <c:pt idx="20">
                  <c:v>6.5918636175999028</c:v>
                </c:pt>
                <c:pt idx="21">
                  <c:v>6.3356489977359205</c:v>
                </c:pt>
                <c:pt idx="22">
                  <c:v>6.2528385712228571</c:v>
                </c:pt>
                <c:pt idx="23">
                  <c:v>6.3369088376453124</c:v>
                </c:pt>
                <c:pt idx="24">
                  <c:v>6.1960913867287601</c:v>
                </c:pt>
                <c:pt idx="25">
                  <c:v>6.2484478469375215</c:v>
                </c:pt>
                <c:pt idx="26">
                  <c:v>5.9468065154165961</c:v>
                </c:pt>
                <c:pt idx="27">
                  <c:v>5.9578065117957619</c:v>
                </c:pt>
                <c:pt idx="28">
                  <c:v>5.9342227425317038</c:v>
                </c:pt>
                <c:pt idx="29">
                  <c:v>6.1510427538605894</c:v>
                </c:pt>
                <c:pt idx="30">
                  <c:v>6.52050014326956</c:v>
                </c:pt>
                <c:pt idx="31">
                  <c:v>6.8565235578414221</c:v>
                </c:pt>
                <c:pt idx="32">
                  <c:v>7.1709051151511378</c:v>
                </c:pt>
                <c:pt idx="33">
                  <c:v>6.9146904952871537</c:v>
                </c:pt>
                <c:pt idx="34">
                  <c:v>6.8318800687740922</c:v>
                </c:pt>
                <c:pt idx="35">
                  <c:v>6.9159503351965466</c:v>
                </c:pt>
                <c:pt idx="36">
                  <c:v>6.7751328842799943</c:v>
                </c:pt>
                <c:pt idx="37">
                  <c:v>6.8274893444887574</c:v>
                </c:pt>
                <c:pt idx="38">
                  <c:v>6.5258480129678302</c:v>
                </c:pt>
                <c:pt idx="39">
                  <c:v>6.5368480093469969</c:v>
                </c:pt>
                <c:pt idx="40">
                  <c:v>6.5132642400829379</c:v>
                </c:pt>
                <c:pt idx="41">
                  <c:v>6.7300842514118244</c:v>
                </c:pt>
                <c:pt idx="42">
                  <c:v>7.0995416408207941</c:v>
                </c:pt>
                <c:pt idx="43">
                  <c:v>7.4355650553926562</c:v>
                </c:pt>
                <c:pt idx="44">
                  <c:v>7.749946612702372</c:v>
                </c:pt>
                <c:pt idx="45">
                  <c:v>7.4937319928383896</c:v>
                </c:pt>
                <c:pt idx="46">
                  <c:v>7.4109215663253263</c:v>
                </c:pt>
                <c:pt idx="47">
                  <c:v>7.4949918327477807</c:v>
                </c:pt>
                <c:pt idx="48">
                  <c:v>7.3541743818312284</c:v>
                </c:pt>
                <c:pt idx="49">
                  <c:v>7.4065308420399916</c:v>
                </c:pt>
                <c:pt idx="50">
                  <c:v>7.1048895105190653</c:v>
                </c:pt>
                <c:pt idx="51">
                  <c:v>7.1158895068982311</c:v>
                </c:pt>
                <c:pt idx="52">
                  <c:v>7.092305737634172</c:v>
                </c:pt>
                <c:pt idx="53">
                  <c:v>7.3091257489630586</c:v>
                </c:pt>
                <c:pt idx="54">
                  <c:v>7.67858313837203</c:v>
                </c:pt>
                <c:pt idx="55">
                  <c:v>8.0146065529438903</c:v>
                </c:pt>
                <c:pt idx="56">
                  <c:v>8.3289881102536061</c:v>
                </c:pt>
                <c:pt idx="57">
                  <c:v>8.0727734903896238</c:v>
                </c:pt>
                <c:pt idx="58">
                  <c:v>7.9899630638765604</c:v>
                </c:pt>
                <c:pt idx="59">
                  <c:v>8.0740333302990148</c:v>
                </c:pt>
                <c:pt idx="60">
                  <c:v>7.9332158793824643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1.1464842707945577</c:v>
                </c:pt>
                <c:pt idx="1">
                  <c:v>1.1988407310033191</c:v>
                </c:pt>
                <c:pt idx="2">
                  <c:v>0.89719939948239325</c:v>
                </c:pt>
                <c:pt idx="3">
                  <c:v>0.90819939586155951</c:v>
                </c:pt>
                <c:pt idx="4">
                  <c:v>0.88461562659750137</c:v>
                </c:pt>
                <c:pt idx="5">
                  <c:v>1.101435637926387</c:v>
                </c:pt>
                <c:pt idx="6">
                  <c:v>1.470893027335358</c:v>
                </c:pt>
                <c:pt idx="7">
                  <c:v>1.8069164419072192</c:v>
                </c:pt>
                <c:pt idx="8">
                  <c:v>2.1212979992169343</c:v>
                </c:pt>
                <c:pt idx="9">
                  <c:v>1.8650833793529522</c:v>
                </c:pt>
                <c:pt idx="10">
                  <c:v>1.7822729528398888</c:v>
                </c:pt>
                <c:pt idx="11">
                  <c:v>1.8663432192623441</c:v>
                </c:pt>
                <c:pt idx="12">
                  <c:v>1.7255257683457923</c:v>
                </c:pt>
                <c:pt idx="13">
                  <c:v>1.7778822285545537</c:v>
                </c:pt>
                <c:pt idx="14">
                  <c:v>1.4762408970336283</c:v>
                </c:pt>
                <c:pt idx="15">
                  <c:v>1.4872408934127941</c:v>
                </c:pt>
                <c:pt idx="16">
                  <c:v>1.4636571241487359</c:v>
                </c:pt>
                <c:pt idx="17">
                  <c:v>1.6804771354776216</c:v>
                </c:pt>
                <c:pt idx="18">
                  <c:v>2.0499345248865923</c:v>
                </c:pt>
                <c:pt idx="19">
                  <c:v>2.3859579394584536</c:v>
                </c:pt>
                <c:pt idx="20">
                  <c:v>2.7003394967681693</c:v>
                </c:pt>
                <c:pt idx="21">
                  <c:v>2.444124876904187</c:v>
                </c:pt>
                <c:pt idx="22">
                  <c:v>2.3613144503911236</c:v>
                </c:pt>
                <c:pt idx="23">
                  <c:v>2.4453847168135789</c:v>
                </c:pt>
                <c:pt idx="24">
                  <c:v>2.3045672658970267</c:v>
                </c:pt>
                <c:pt idx="25">
                  <c:v>2.356923726105788</c:v>
                </c:pt>
                <c:pt idx="26">
                  <c:v>2.0552823945848626</c:v>
                </c:pt>
                <c:pt idx="27">
                  <c:v>2.0662823909640284</c:v>
                </c:pt>
                <c:pt idx="28">
                  <c:v>2.0426986216999703</c:v>
                </c:pt>
                <c:pt idx="29">
                  <c:v>2.2595186330288559</c:v>
                </c:pt>
                <c:pt idx="30">
                  <c:v>2.6289760224378265</c:v>
                </c:pt>
                <c:pt idx="31">
                  <c:v>2.9649994370096877</c:v>
                </c:pt>
                <c:pt idx="32">
                  <c:v>3.2793809943194034</c:v>
                </c:pt>
                <c:pt idx="33">
                  <c:v>3.0231663744554202</c:v>
                </c:pt>
                <c:pt idx="34">
                  <c:v>2.9403559479423578</c:v>
                </c:pt>
                <c:pt idx="35">
                  <c:v>3.0244262143648131</c:v>
                </c:pt>
                <c:pt idx="36">
                  <c:v>2.8836087634482608</c:v>
                </c:pt>
                <c:pt idx="37">
                  <c:v>2.9359652236570231</c:v>
                </c:pt>
                <c:pt idx="38">
                  <c:v>2.6343238921360967</c:v>
                </c:pt>
                <c:pt idx="39">
                  <c:v>2.6453238885152635</c:v>
                </c:pt>
                <c:pt idx="40">
                  <c:v>2.6217401192512044</c:v>
                </c:pt>
                <c:pt idx="41">
                  <c:v>2.8385601305800909</c:v>
                </c:pt>
                <c:pt idx="42">
                  <c:v>3.2080175199890606</c:v>
                </c:pt>
                <c:pt idx="43">
                  <c:v>3.5440409345609227</c:v>
                </c:pt>
                <c:pt idx="44">
                  <c:v>3.8584224918706376</c:v>
                </c:pt>
                <c:pt idx="45">
                  <c:v>3.6022078720066553</c:v>
                </c:pt>
                <c:pt idx="46">
                  <c:v>3.5193974454935919</c:v>
                </c:pt>
                <c:pt idx="47">
                  <c:v>3.6034677119160472</c:v>
                </c:pt>
                <c:pt idx="48">
                  <c:v>3.4626502609994949</c:v>
                </c:pt>
                <c:pt idx="49">
                  <c:v>3.5150067212082572</c:v>
                </c:pt>
                <c:pt idx="50">
                  <c:v>3.2133653896873309</c:v>
                </c:pt>
                <c:pt idx="51">
                  <c:v>3.2243653860664976</c:v>
                </c:pt>
                <c:pt idx="52">
                  <c:v>3.2007816168024386</c:v>
                </c:pt>
                <c:pt idx="53">
                  <c:v>3.4176016281313251</c:v>
                </c:pt>
                <c:pt idx="54">
                  <c:v>3.7870590175402956</c:v>
                </c:pt>
                <c:pt idx="55">
                  <c:v>4.1230824321121569</c:v>
                </c:pt>
                <c:pt idx="56">
                  <c:v>4.4374639894218717</c:v>
                </c:pt>
                <c:pt idx="57">
                  <c:v>4.1812493695578894</c:v>
                </c:pt>
                <c:pt idx="58">
                  <c:v>4.0984389430448269</c:v>
                </c:pt>
                <c:pt idx="59">
                  <c:v>4.1825092094672813</c:v>
                </c:pt>
                <c:pt idx="60">
                  <c:v>4.0416917585507299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3.7408336846823804</c:v>
                </c:pt>
                <c:pt idx="1">
                  <c:v>3.7931901448911418</c:v>
                </c:pt>
                <c:pt idx="2">
                  <c:v>3.4915488133702155</c:v>
                </c:pt>
                <c:pt idx="3">
                  <c:v>3.5025488097493822</c:v>
                </c:pt>
                <c:pt idx="4">
                  <c:v>3.4789650404853241</c:v>
                </c:pt>
                <c:pt idx="5">
                  <c:v>3.6957850518142097</c:v>
                </c:pt>
                <c:pt idx="6">
                  <c:v>4.0652424412231802</c:v>
                </c:pt>
                <c:pt idx="7">
                  <c:v>4.4012658557950415</c:v>
                </c:pt>
                <c:pt idx="8">
                  <c:v>4.7156474131047572</c:v>
                </c:pt>
                <c:pt idx="9">
                  <c:v>4.4594327932407749</c:v>
                </c:pt>
                <c:pt idx="10">
                  <c:v>4.3766223667277115</c:v>
                </c:pt>
                <c:pt idx="11">
                  <c:v>4.4606926331501668</c:v>
                </c:pt>
                <c:pt idx="12">
                  <c:v>4.3198751822336146</c:v>
                </c:pt>
                <c:pt idx="13">
                  <c:v>4.3722316424423759</c:v>
                </c:pt>
                <c:pt idx="14">
                  <c:v>4.0705903109214505</c:v>
                </c:pt>
                <c:pt idx="15">
                  <c:v>4.0815903073006163</c:v>
                </c:pt>
                <c:pt idx="16">
                  <c:v>4.0580065380365582</c:v>
                </c:pt>
                <c:pt idx="17">
                  <c:v>4.2748265493654438</c:v>
                </c:pt>
                <c:pt idx="18">
                  <c:v>4.6442839387744153</c:v>
                </c:pt>
                <c:pt idx="19">
                  <c:v>4.9803073533462765</c:v>
                </c:pt>
                <c:pt idx="20">
                  <c:v>5.2946889106559913</c:v>
                </c:pt>
                <c:pt idx="21">
                  <c:v>5.038474290792009</c:v>
                </c:pt>
                <c:pt idx="22">
                  <c:v>4.9556638642789457</c:v>
                </c:pt>
                <c:pt idx="23">
                  <c:v>5.039734130701401</c:v>
                </c:pt>
                <c:pt idx="24">
                  <c:v>4.8989166797848496</c:v>
                </c:pt>
                <c:pt idx="25">
                  <c:v>4.951273139993611</c:v>
                </c:pt>
                <c:pt idx="26">
                  <c:v>4.6496318084726846</c:v>
                </c:pt>
                <c:pt idx="27">
                  <c:v>4.6606318048518505</c:v>
                </c:pt>
                <c:pt idx="28">
                  <c:v>4.6370480355877923</c:v>
                </c:pt>
                <c:pt idx="29">
                  <c:v>4.8538680469166779</c:v>
                </c:pt>
                <c:pt idx="30">
                  <c:v>5.2233254363256494</c:v>
                </c:pt>
                <c:pt idx="31">
                  <c:v>5.5593488508975106</c:v>
                </c:pt>
                <c:pt idx="32">
                  <c:v>5.8737304082072264</c:v>
                </c:pt>
                <c:pt idx="33">
                  <c:v>5.6175157883432432</c:v>
                </c:pt>
                <c:pt idx="34">
                  <c:v>5.5347053618301807</c:v>
                </c:pt>
                <c:pt idx="35">
                  <c:v>5.618775628252636</c:v>
                </c:pt>
                <c:pt idx="36">
                  <c:v>5.4779581773360837</c:v>
                </c:pt>
                <c:pt idx="37">
                  <c:v>5.530314637544846</c:v>
                </c:pt>
                <c:pt idx="38">
                  <c:v>5.2286733060239188</c:v>
                </c:pt>
                <c:pt idx="39">
                  <c:v>5.2396733024030855</c:v>
                </c:pt>
                <c:pt idx="40">
                  <c:v>5.2160895331390265</c:v>
                </c:pt>
                <c:pt idx="41">
                  <c:v>5.4329095444679139</c:v>
                </c:pt>
                <c:pt idx="42">
                  <c:v>5.8023669338768835</c:v>
                </c:pt>
                <c:pt idx="43">
                  <c:v>6.1383903484487456</c:v>
                </c:pt>
                <c:pt idx="44">
                  <c:v>6.4527719057584605</c:v>
                </c:pt>
                <c:pt idx="45">
                  <c:v>6.1965572858944782</c:v>
                </c:pt>
                <c:pt idx="46">
                  <c:v>6.1137468593814148</c:v>
                </c:pt>
                <c:pt idx="47">
                  <c:v>6.1978171258038701</c:v>
                </c:pt>
                <c:pt idx="48">
                  <c:v>6.0569996748873178</c:v>
                </c:pt>
                <c:pt idx="49">
                  <c:v>6.1093561350960801</c:v>
                </c:pt>
                <c:pt idx="50">
                  <c:v>5.8077148035751538</c:v>
                </c:pt>
                <c:pt idx="51">
                  <c:v>5.8187147999543205</c:v>
                </c:pt>
                <c:pt idx="52">
                  <c:v>5.7951310306902615</c:v>
                </c:pt>
                <c:pt idx="53">
                  <c:v>6.011951042019148</c:v>
                </c:pt>
                <c:pt idx="54">
                  <c:v>6.3814084314281185</c:v>
                </c:pt>
                <c:pt idx="55">
                  <c:v>6.7174318459999798</c:v>
                </c:pt>
                <c:pt idx="56">
                  <c:v>7.0318134033096946</c:v>
                </c:pt>
                <c:pt idx="57">
                  <c:v>6.7755987834457123</c:v>
                </c:pt>
                <c:pt idx="58">
                  <c:v>6.6927883569326498</c:v>
                </c:pt>
                <c:pt idx="59">
                  <c:v>6.7768586233551042</c:v>
                </c:pt>
                <c:pt idx="60">
                  <c:v>6.6360411724385528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0.8167882915624034</c:v>
                </c:pt>
                <c:pt idx="1">
                  <c:v>2.2531920919641237</c:v>
                </c:pt>
                <c:pt idx="2">
                  <c:v>1.2746428998618171</c:v>
                </c:pt>
                <c:pt idx="3">
                  <c:v>4.0540748215181566</c:v>
                </c:pt>
                <c:pt idx="4">
                  <c:v>1.3553683325098405</c:v>
                </c:pt>
                <c:pt idx="5">
                  <c:v>2.4008877604675689</c:v>
                </c:pt>
                <c:pt idx="6">
                  <c:v>9.9616069703438512</c:v>
                </c:pt>
                <c:pt idx="7">
                  <c:v>15.47908579306656</c:v>
                </c:pt>
                <c:pt idx="8">
                  <c:v>16.686409495624815</c:v>
                </c:pt>
                <c:pt idx="9">
                  <c:v>14.46663257782174</c:v>
                </c:pt>
                <c:pt idx="10">
                  <c:v>10.789609399836849</c:v>
                </c:pt>
                <c:pt idx="11">
                  <c:v>7.7378591344647134</c:v>
                </c:pt>
                <c:pt idx="12">
                  <c:v>5.978986413784952</c:v>
                </c:pt>
                <c:pt idx="13">
                  <c:v>4.5507074720848379</c:v>
                </c:pt>
                <c:pt idx="14">
                  <c:v>6.2136177895342399</c:v>
                </c:pt>
                <c:pt idx="15">
                  <c:v>4.0473238892943897</c:v>
                </c:pt>
                <c:pt idx="16">
                  <c:v>4.658025391671444</c:v>
                </c:pt>
                <c:pt idx="17">
                  <c:v>4.4419095757458678</c:v>
                </c:pt>
                <c:pt idx="18">
                  <c:v>4.5748389391047084</c:v>
                </c:pt>
                <c:pt idx="19">
                  <c:v>4.8919167492922639</c:v>
                </c:pt>
                <c:pt idx="20">
                  <c:v>5.1215771024759107</c:v>
                </c:pt>
                <c:pt idx="21">
                  <c:v>4.3209373342604636</c:v>
                </c:pt>
                <c:pt idx="22">
                  <c:v>3.4609465602271143</c:v>
                </c:pt>
                <c:pt idx="23">
                  <c:v>4.6778892383659638</c:v>
                </c:pt>
                <c:pt idx="24">
                  <c:v>3.8257330622919734</c:v>
                </c:pt>
                <c:pt idx="25">
                  <c:v>3.6900954750276038</c:v>
                </c:pt>
                <c:pt idx="26">
                  <c:v>3.3302833374227987</c:v>
                </c:pt>
                <c:pt idx="27">
                  <c:v>3.3540306528344672</c:v>
                </c:pt>
                <c:pt idx="28">
                  <c:v>3.3740594934990895</c:v>
                </c:pt>
                <c:pt idx="29">
                  <c:v>4.7797621671341375</c:v>
                </c:pt>
                <c:pt idx="30">
                  <c:v>4.0432064350893739</c:v>
                </c:pt>
                <c:pt idx="31">
                  <c:v>3.4912229423971723</c:v>
                </c:pt>
                <c:pt idx="32">
                  <c:v>3.9650028138355391</c:v>
                </c:pt>
                <c:pt idx="33">
                  <c:v>5.2373582246027865</c:v>
                </c:pt>
                <c:pt idx="34">
                  <c:v>5.1003654282595079</c:v>
                </c:pt>
                <c:pt idx="35">
                  <c:v>3.6235610035240313</c:v>
                </c:pt>
                <c:pt idx="36">
                  <c:v>3.4512120439576393</c:v>
                </c:pt>
                <c:pt idx="37">
                  <c:v>1.203598363072274</c:v>
                </c:pt>
                <c:pt idx="38">
                  <c:v>2.3127845065966426</c:v>
                </c:pt>
                <c:pt idx="39">
                  <c:v>2.0303987613479251</c:v>
                </c:pt>
                <c:pt idx="40">
                  <c:v>3.7946305599708694</c:v>
                </c:pt>
                <c:pt idx="41">
                  <c:v>2.7234567937169345</c:v>
                </c:pt>
                <c:pt idx="42">
                  <c:v>2.1476840194869027</c:v>
                </c:pt>
                <c:pt idx="43">
                  <c:v>4.1368935138825123</c:v>
                </c:pt>
                <c:pt idx="44">
                  <c:v>4.4931942254896882</c:v>
                </c:pt>
                <c:pt idx="45">
                  <c:v>2.5565633847770499</c:v>
                </c:pt>
                <c:pt idx="46">
                  <c:v>2.8330266024306354</c:v>
                </c:pt>
                <c:pt idx="47">
                  <c:v>3.7873856764246057</c:v>
                </c:pt>
                <c:pt idx="48">
                  <c:v>3.9359900526077216</c:v>
                </c:pt>
                <c:pt idx="49">
                  <c:v>6.5728987630996585</c:v>
                </c:pt>
                <c:pt idx="50">
                  <c:v>3.6309569742283689</c:v>
                </c:pt>
                <c:pt idx="51">
                  <c:v>3.3314573645447609</c:v>
                </c:pt>
                <c:pt idx="52">
                  <c:v>3.5172828655681627</c:v>
                </c:pt>
                <c:pt idx="53">
                  <c:v>3.4374504027993278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2.443658977738469</c:v>
                </c:pt>
                <c:pt idx="1">
                  <c:v>2.4960154379472304</c:v>
                </c:pt>
                <c:pt idx="2">
                  <c:v>2.1943741064263045</c:v>
                </c:pt>
                <c:pt idx="3">
                  <c:v>2.2053741028054707</c:v>
                </c:pt>
                <c:pt idx="4">
                  <c:v>2.1817903335414126</c:v>
                </c:pt>
                <c:pt idx="5">
                  <c:v>2.3986103448702982</c:v>
                </c:pt>
                <c:pt idx="6">
                  <c:v>2.7680677342792692</c:v>
                </c:pt>
                <c:pt idx="7">
                  <c:v>3.1040911488511305</c:v>
                </c:pt>
                <c:pt idx="8">
                  <c:v>3.4184727061608458</c:v>
                </c:pt>
                <c:pt idx="9">
                  <c:v>3.1622580862968634</c:v>
                </c:pt>
                <c:pt idx="10">
                  <c:v>3.0794476597838001</c:v>
                </c:pt>
                <c:pt idx="11">
                  <c:v>3.1635179262062554</c:v>
                </c:pt>
                <c:pt idx="12">
                  <c:v>3.0227004752897035</c:v>
                </c:pt>
                <c:pt idx="13">
                  <c:v>3.0750569354984649</c:v>
                </c:pt>
                <c:pt idx="14">
                  <c:v>2.7734156039775395</c:v>
                </c:pt>
                <c:pt idx="15">
                  <c:v>2.7844156003567053</c:v>
                </c:pt>
                <c:pt idx="16">
                  <c:v>2.7608318310926472</c:v>
                </c:pt>
                <c:pt idx="17">
                  <c:v>2.9776518424215328</c:v>
                </c:pt>
                <c:pt idx="18">
                  <c:v>3.3471092318305038</c:v>
                </c:pt>
                <c:pt idx="19">
                  <c:v>3.683132646402365</c:v>
                </c:pt>
                <c:pt idx="20">
                  <c:v>3.9975142037120803</c:v>
                </c:pt>
                <c:pt idx="21">
                  <c:v>3.741299583848098</c:v>
                </c:pt>
                <c:pt idx="22">
                  <c:v>3.6584891573350347</c:v>
                </c:pt>
                <c:pt idx="23">
                  <c:v>3.74255942375749</c:v>
                </c:pt>
                <c:pt idx="24">
                  <c:v>3.6017419728409381</c:v>
                </c:pt>
                <c:pt idx="25">
                  <c:v>3.6540984330496995</c:v>
                </c:pt>
                <c:pt idx="26">
                  <c:v>3.3524571015287736</c:v>
                </c:pt>
                <c:pt idx="27">
                  <c:v>3.3634570979079395</c:v>
                </c:pt>
                <c:pt idx="28">
                  <c:v>3.3398733286438813</c:v>
                </c:pt>
                <c:pt idx="29">
                  <c:v>3.5566933399727669</c:v>
                </c:pt>
                <c:pt idx="30">
                  <c:v>3.9261507293817379</c:v>
                </c:pt>
                <c:pt idx="31">
                  <c:v>4.2621741439535992</c:v>
                </c:pt>
                <c:pt idx="32">
                  <c:v>4.5765557012633149</c:v>
                </c:pt>
                <c:pt idx="33">
                  <c:v>4.3203410813993317</c:v>
                </c:pt>
                <c:pt idx="34">
                  <c:v>4.2375306548862692</c:v>
                </c:pt>
                <c:pt idx="35">
                  <c:v>4.3216009213087245</c:v>
                </c:pt>
                <c:pt idx="36">
                  <c:v>4.1807834703921722</c:v>
                </c:pt>
                <c:pt idx="37">
                  <c:v>4.2331399306009345</c:v>
                </c:pt>
                <c:pt idx="38">
                  <c:v>3.9314985990800078</c:v>
                </c:pt>
                <c:pt idx="39">
                  <c:v>3.9424985954591745</c:v>
                </c:pt>
                <c:pt idx="40">
                  <c:v>3.9189148261951154</c:v>
                </c:pt>
                <c:pt idx="41">
                  <c:v>4.1357348375240024</c:v>
                </c:pt>
                <c:pt idx="42">
                  <c:v>4.5051922269329721</c:v>
                </c:pt>
                <c:pt idx="43">
                  <c:v>4.8412156415048342</c:v>
                </c:pt>
                <c:pt idx="44">
                  <c:v>5.155597198814549</c:v>
                </c:pt>
                <c:pt idx="45">
                  <c:v>4.8993825789505667</c:v>
                </c:pt>
                <c:pt idx="46">
                  <c:v>4.8165721524375034</c:v>
                </c:pt>
                <c:pt idx="47">
                  <c:v>4.9006424188599587</c:v>
                </c:pt>
                <c:pt idx="48">
                  <c:v>4.7598249679434064</c:v>
                </c:pt>
                <c:pt idx="49">
                  <c:v>4.8121814281521686</c:v>
                </c:pt>
                <c:pt idx="50">
                  <c:v>4.5105400966312423</c:v>
                </c:pt>
                <c:pt idx="51">
                  <c:v>4.521540093010409</c:v>
                </c:pt>
                <c:pt idx="52">
                  <c:v>4.49795632374635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4.7147763350752365</c:v>
                </c:pt>
                <c:pt idx="54">
                  <c:v>5.0842337244842071</c:v>
                </c:pt>
                <c:pt idx="55">
                  <c:v>5.4202571390560683</c:v>
                </c:pt>
                <c:pt idx="56">
                  <c:v>5.7346386963657832</c:v>
                </c:pt>
                <c:pt idx="57">
                  <c:v>5.4784240765018009</c:v>
                </c:pt>
                <c:pt idx="58">
                  <c:v>5.3956136499887384</c:v>
                </c:pt>
                <c:pt idx="59">
                  <c:v>5.4796839164111928</c:v>
                </c:pt>
                <c:pt idx="60">
                  <c:v>5.3388664654946414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42</xdr:col>
      <xdr:colOff>417285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781.743832523149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781.74383402778" createdVersion="7" refreshedVersion="8" minRefreshableVersion="3" recordCount="182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12-31T00:00:00"/>
    </cacheField>
    <cacheField name="Inflacion" numFmtId="0">
      <sharedItems containsString="0" containsBlank="1" containsNumber="1" minValue="1.1599999999999999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781.743834837966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781.743835648151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m/>
        <d v="2025-01-31T00:00:00" u="1"/>
        <d v="2025-02-28T00:00:00" u="1"/>
        <d v="2025-03-31T00:00:00" u="1"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781.74383634259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m/>
        <d v="2025-01-31T00:00:00" u="1"/>
      </sharedItems>
    </cacheField>
    <cacheField name="Activa1" numFmtId="0">
      <sharedItems containsString="0" containsBlank="1" containsNumber="1" minValue="0.1183" maxValue="0.23"/>
    </cacheField>
    <cacheField name="Pasiva1" numFmtId="0">
      <sharedItems containsString="0" containsBlank="1" containsNumber="1" minValue="3.8699999999999998E-2" maxValue="0.11899999999999999"/>
    </cacheField>
    <cacheField name="Spread1" numFmtId="0">
      <sharedItems containsString="0" containsBlank="1" containsNumber="1" minValue="7.3899999999999993E-2" maxValue="0.12129999999999999"/>
    </cacheField>
    <cacheField name="ActivaL" numFmtId="0">
      <sharedItems containsBlank="1"/>
    </cacheField>
    <cacheField name="PasivaL" numFmtId="0">
      <sharedItems containsBlank="1"/>
    </cacheField>
    <cacheField name="SpreadL" numFmtId="0">
      <sharedItems containsBlank="1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4-06-30T00:00:00"/>
    <n v="3.6200000000000003E-2"/>
    <x v="5"/>
    <x v="14"/>
  </r>
  <r>
    <d v="2024-07-31T00:00:00"/>
    <n v="3.78E-2"/>
    <x v="6"/>
    <x v="14"/>
  </r>
  <r>
    <d v="2024-08-31T00:00:00"/>
    <n v="3.0700000000000002E-2"/>
    <x v="7"/>
    <x v="14"/>
  </r>
  <r>
    <d v="2024-09-30T00:00:00"/>
    <n v="2.1100000000000001E-2"/>
    <x v="8"/>
    <x v="14"/>
  </r>
  <r>
    <d v="2024-10-31T00:00:00"/>
    <n v="1.1599999999999999E-2"/>
    <x v="9"/>
    <x v="14"/>
  </r>
  <r>
    <d v="2024-11-30T00:00:00"/>
    <n v="1.66E-2"/>
    <x v="10"/>
    <x v="14"/>
  </r>
  <r>
    <d v="2024-12-31T00:00:00"/>
    <n v="1.7000000000000001E-2"/>
    <x v="11"/>
    <x v="14"/>
  </r>
  <r>
    <d v="2025-12-30T00:00:00"/>
    <n v="0.1"/>
    <x v="11"/>
    <x v="15"/>
  </r>
  <r>
    <m/>
    <m/>
    <x v="12"/>
    <x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e v="#N/A"/>
    <e v="#N/A"/>
    <x v="0"/>
  </r>
  <r>
    <x v="341"/>
    <e v="#N/A"/>
    <n v="3.8300000000000001E-2"/>
    <e v="#N/A"/>
    <e v="#N/A"/>
    <e v="#N/A"/>
    <e v="#N/A"/>
    <x v="0"/>
  </r>
  <r>
    <x v="342"/>
    <e v="#N/A"/>
    <n v="3.8600000000000002E-2"/>
    <e v="#N/A"/>
    <e v="#N/A"/>
    <e v="#N/A"/>
    <e v="#N/A"/>
    <x v="0"/>
  </r>
  <r>
    <x v="343"/>
    <e v="#N/A"/>
    <n v="3.9199999999999999E-2"/>
    <e v="#N/A"/>
    <e v="#N/A"/>
    <e v="#N/A"/>
    <e v="#N/A"/>
    <x v="0"/>
  </r>
  <r>
    <x v="344"/>
    <e v="#N/A"/>
    <n v="3.9699999999999999E-2"/>
    <e v="#N/A"/>
    <e v="#N/A"/>
    <e v="#N/A"/>
    <e v="#N/A"/>
    <x v="0"/>
  </r>
  <r>
    <x v="345"/>
    <e v="#N/A"/>
    <n v="4.0099999999999997E-2"/>
    <e v="#N/A"/>
    <e v="#N/A"/>
    <e v="#N/A"/>
    <e v="#N/A"/>
    <x v="0"/>
  </r>
  <r>
    <x v="346"/>
    <e v="#N/A"/>
    <n v="4.0099999999999997E-2"/>
    <e v="#N/A"/>
    <e v="#N/A"/>
    <e v="#N/A"/>
    <e v="#N/A"/>
    <x v="0"/>
  </r>
  <r>
    <x v="347"/>
    <e v="#N/A"/>
    <n v="4.0399999999999998E-2"/>
    <e v="#N/A"/>
    <e v="#N/A"/>
    <e v="#N/A"/>
    <e v="#N/A"/>
    <x v="0"/>
  </r>
  <r>
    <x v="348"/>
    <m/>
    <m/>
    <m/>
    <m/>
    <m/>
    <m/>
    <x v="2"/>
  </r>
  <r>
    <x v="348"/>
    <m/>
    <m/>
    <m/>
    <m/>
    <m/>
    <m/>
    <x v="2"/>
  </r>
  <r>
    <x v="348"/>
    <m/>
    <m/>
    <m/>
    <m/>
    <m/>
    <m/>
    <x v="2"/>
  </r>
  <r>
    <x v="348"/>
    <m/>
    <m/>
    <m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e v="#N/A"/>
    <e v="#N/A"/>
    <e v="#N/A"/>
    <x v="1"/>
  </r>
  <r>
    <x v="341"/>
    <n v="0.1234"/>
    <n v="4.9500000000000002E-2"/>
    <n v="7.3899999999999993E-2"/>
    <e v="#N/A"/>
    <e v="#N/A"/>
    <e v="#N/A"/>
    <x v="1"/>
  </r>
  <r>
    <x v="342"/>
    <n v="0.12379999999999999"/>
    <n v="4.9700000000000001E-2"/>
    <n v="7.4099999999999999E-2"/>
    <e v="#N/A"/>
    <e v="#N/A"/>
    <e v="#N/A"/>
    <x v="1"/>
  </r>
  <r>
    <x v="343"/>
    <n v="0.1244"/>
    <n v="5.0299999999999997E-2"/>
    <n v="7.4099999999999999E-2"/>
    <e v="#N/A"/>
    <e v="#N/A"/>
    <e v="#N/A"/>
    <x v="1"/>
  </r>
  <r>
    <x v="344"/>
    <n v="0.12509999999999999"/>
    <n v="5.0999999999999997E-2"/>
    <n v="7.4099999999999999E-2"/>
    <e v="#N/A"/>
    <e v="#N/A"/>
    <e v="#N/A"/>
    <x v="1"/>
  </r>
  <r>
    <x v="345"/>
    <n v="0.12590000000000001"/>
    <n v="5.16E-2"/>
    <n v="7.4300000000000005E-2"/>
    <e v="#N/A"/>
    <e v="#N/A"/>
    <e v="#N/A"/>
    <x v="1"/>
  </r>
  <r>
    <x v="346"/>
    <n v="0.1265"/>
    <n v="5.1700000000000003E-2"/>
    <n v="7.4800000000000005E-2"/>
    <e v="#N/A"/>
    <e v="#N/A"/>
    <e v="#N/A"/>
    <x v="1"/>
  </r>
  <r>
    <x v="347"/>
    <n v="0.12670000000000001"/>
    <n v="5.1799999999999999E-2"/>
    <n v="7.4900000000000008E-2"/>
    <e v="#N/A"/>
    <e v="#N/A"/>
    <e v="#N/A"/>
    <x v="1"/>
  </r>
  <r>
    <x v="348"/>
    <m/>
    <m/>
    <m/>
    <m/>
    <m/>
    <m/>
    <x v="2"/>
  </r>
  <r>
    <x v="348"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20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8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m="1" x="34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85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9">
      <pivotArea outline="0" collapsedLevelsAreSubtotals="1" fieldPosition="0"/>
    </format>
    <format dxfId="18">
      <pivotArea dataOnly="0" labelOnly="1" outline="0" fieldPosition="0">
        <references count="1">
          <reference field="7" count="1">
            <x v="1"/>
          </reference>
        </references>
      </pivotArea>
    </format>
    <format dxfId="1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19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m="1" x="349"/>
        <item m="1" x="350"/>
        <item m="1" x="35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7" count="1">
            <x v="1"/>
          </reference>
        </references>
      </pivotArea>
    </format>
    <format dxfId="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186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11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18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8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19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7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4">
    <queryTableFields count="26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52" name="2025" tableColumnId="5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8">
    <queryTableFields count="31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36" name="2025" tableColumnId="31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8">
    <queryTableFields count="31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36" name="2025" tableColumnId="31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54">
    <queryTableFields count="38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40" name="2025" tableColumnId="32"/>
      <queryTableField id="41" name="Column32" tableColumnId="33"/>
      <queryTableField id="42" name="Column33" tableColumnId="34"/>
      <queryTableField id="43" name="Column34" tableColumnId="35"/>
      <queryTableField id="44" name="Column35" tableColumnId="36"/>
      <queryTableField id="45" name="Column36" tableColumnId="37"/>
      <queryTableField id="46" name="Column37" tableColumnId="38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Z13" tableType="queryTable" totalsRowShown="0">
  <autoFilter ref="A1:Z13" xr:uid="{F9907BCB-23AA-4263-9810-7445B221A7EC}"/>
  <tableColumns count="26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5" xr3:uid="{755ABD70-6FF5-4A97-A442-3983B2FB6A37}" uniqueName="5" name="2025" queryTableFieldId="52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E13" tableType="queryTable" totalsRowShown="0">
  <autoFilter ref="A1:AE13" xr:uid="{880C33C4-9CF6-4E30-AC16-FFDA1B168580}"/>
  <tableColumns count="31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31" xr3:uid="{345BC4CE-E15D-4470-9B27-FC36131649D9}" uniqueName="31" name="2025" queryTableFieldId="36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E13" tableType="queryTable" totalsRowShown="0">
  <autoFilter ref="A1:AE13" xr:uid="{910CBB0D-FFFC-485E-A0EC-F6C1DA27CEC9}"/>
  <tableColumns count="31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31" xr3:uid="{F16B5F5B-DEF4-4A08-A3F5-C939B545C150}" uniqueName="31" name="2025" queryTableFieldId="36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82" tableType="queryTable" totalsRowShown="0">
  <autoFilter ref="A1:D182" xr:uid="{C66C5BFC-2120-4E11-8300-1E1ED15BFA25}"/>
  <tableColumns count="4">
    <tableColumn id="3" xr3:uid="{D9C27CF9-1401-46FC-98E1-11FD471E9762}" uniqueName="3" name="Fecha" queryTableFieldId="3" dataDxfId="13"/>
    <tableColumn id="7" xr3:uid="{F022550D-6763-4CFE-8825-99081C2C19B3}" uniqueName="7" name="Inflacion" queryTableFieldId="7"/>
    <tableColumn id="5" xr3:uid="{A6CE1CAC-DAEC-4D0D-8AD9-C5FEDDF32E60}" uniqueName="5" name="Mes" queryTableFieldId="5" dataDxfId="12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10"/>
    <tableColumn id="31" xr3:uid="{BE8574D0-536A-4980-9B80-08FEFD5ECA5B}" uniqueName="31" name="Column31" queryTableFieldId="31"/>
    <tableColumn id="33" xr3:uid="{AFFE57C9-3E2F-4DD0-AA40-AFFBE7EA8727}" uniqueName="33" name="Column33" queryTableFieldId="39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L13" tableType="queryTable" totalsRowShown="0">
  <autoFilter ref="A1:AL13" xr:uid="{8A5E7B27-8882-4F69-9B9C-D4DF82989511}"/>
  <tableColumns count="38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97D11B77-5A53-4A58-A29D-FA00B4D2284C}" uniqueName="32" name="2025" queryTableFieldId="40"/>
    <tableColumn id="33" xr3:uid="{9D355B35-0749-4DAB-8DC4-C81438F43AA9}" uniqueName="33" name="Column32" queryTableFieldId="41" dataDxfId="5"/>
    <tableColumn id="34" xr3:uid="{5977D23C-71CE-41CE-BE80-F609AC2C9399}" uniqueName="34" name="Column33" queryTableFieldId="42" dataDxfId="4"/>
    <tableColumn id="35" xr3:uid="{FF624124-9684-4599-A81E-A0039FF3B201}" uniqueName="35" name="Column34" queryTableFieldId="43" dataDxfId="3"/>
    <tableColumn id="36" xr3:uid="{D834A4C0-2C74-4721-A22A-E4CDBF9986D4}" uniqueName="36" name="Column35" queryTableFieldId="44" dataDxfId="2"/>
    <tableColumn id="37" xr3:uid="{A527BC08-16C0-40EF-93D0-B08EE211A2BD}" uniqueName="37" name="Column36" queryTableFieldId="45"/>
    <tableColumn id="38" xr3:uid="{6457F5D2-E14B-4A7A-90AC-9C2523DD2985}" uniqueName="38" name="Column37" queryTableFieldId="46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91" tableType="queryTable" totalsRowShown="0">
  <autoFilter ref="A1:C291" xr:uid="{7C2E2974-B08B-4D0D-9D3D-EE4ED1365E9E}"/>
  <tableColumns count="3">
    <tableColumn id="1" xr3:uid="{6E423CBE-B1FE-440E-BA5A-EEF778790737}" uniqueName="1" name="Período" queryTableFieldId="9" dataDxfId="6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702" tableType="queryTable" totalsRowShown="0">
  <autoFilter ref="A1:D6702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33" tableType="queryTable" totalsRowShown="0">
  <autoFilter ref="A1:R133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topLeftCell="A5" workbookViewId="0">
      <selection activeCell="A22" sqref="A22"/>
    </sheetView>
  </sheetViews>
  <sheetFormatPr defaultColWidth="8.85546875" defaultRowHeight="15" x14ac:dyDescent="0.25"/>
  <cols>
    <col min="1" max="1" width="8.42578125" bestFit="1" customWidth="1"/>
    <col min="2" max="25" width="7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2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2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2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2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2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2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2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2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2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2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2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2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Z13"/>
  <sheetViews>
    <sheetView workbookViewId="0">
      <selection activeCell="A11" sqref="A11"/>
    </sheetView>
  </sheetViews>
  <sheetFormatPr defaultColWidth="8.85546875" defaultRowHeight="15" x14ac:dyDescent="0.25"/>
  <cols>
    <col min="1" max="1" width="8.28515625" bestFit="1" customWidth="1"/>
    <col min="2" max="26" width="7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148</v>
      </c>
      <c r="Z1" t="s">
        <v>21</v>
      </c>
    </row>
    <row r="2" spans="1:26" x14ac:dyDescent="0.2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4.0500000000000001E-2</v>
      </c>
      <c r="Z2">
        <v>2.6100000000000002E-2</v>
      </c>
    </row>
    <row r="3" spans="1:26" x14ac:dyDescent="0.2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3.9800000000000002E-2</v>
      </c>
      <c r="Z3">
        <v>2.5999999999999999E-2</v>
      </c>
    </row>
    <row r="4" spans="1:26" x14ac:dyDescent="0.2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4.0800000000000003E-2</v>
      </c>
      <c r="Z4">
        <v>2.6100000000000002E-2</v>
      </c>
    </row>
    <row r="5" spans="1:26" x14ac:dyDescent="0.2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4.0800000000000003E-2</v>
      </c>
      <c r="Z5">
        <v>2.5499999999999998E-2</v>
      </c>
    </row>
    <row r="6" spans="1:26" x14ac:dyDescent="0.2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Z6">
        <v>2.4799999999999999E-2</v>
      </c>
    </row>
    <row r="7" spans="1:26" x14ac:dyDescent="0.2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3.8300000000000001E-2</v>
      </c>
      <c r="Z7">
        <v>2.4899999999999999E-2</v>
      </c>
    </row>
    <row r="8" spans="1:26" x14ac:dyDescent="0.2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3.8600000000000002E-2</v>
      </c>
      <c r="Z8">
        <v>2.4500000000000001E-2</v>
      </c>
    </row>
    <row r="9" spans="1:26" x14ac:dyDescent="0.2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3.9199999999999999E-2</v>
      </c>
      <c r="Z9">
        <v>2.4500000000000001E-2</v>
      </c>
    </row>
    <row r="10" spans="1:26" x14ac:dyDescent="0.2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3.9699999999999999E-2</v>
      </c>
      <c r="Z10">
        <v>2.5000000000000001E-2</v>
      </c>
    </row>
    <row r="11" spans="1:26" x14ac:dyDescent="0.2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4.0099999999999997E-2</v>
      </c>
      <c r="Z11">
        <v>2.4799999999999999E-2</v>
      </c>
    </row>
    <row r="12" spans="1:26" x14ac:dyDescent="0.2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X12">
        <v>4.0099999999999997E-2</v>
      </c>
      <c r="Z12">
        <v>2.5000000000000001E-2</v>
      </c>
    </row>
    <row r="13" spans="1:26" x14ac:dyDescent="0.2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X13">
        <v>4.0399999999999998E-2</v>
      </c>
      <c r="Z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E13"/>
  <sheetViews>
    <sheetView topLeftCell="F1" workbookViewId="0">
      <selection activeCell="AE1" sqref="AE1"/>
    </sheetView>
  </sheetViews>
  <sheetFormatPr defaultColWidth="8.85546875" defaultRowHeight="15" x14ac:dyDescent="0.25"/>
  <cols>
    <col min="1" max="1" width="8.28515625" bestFit="1" customWidth="1"/>
    <col min="2" max="14" width="7.28515625" bestFit="1" customWidth="1"/>
    <col min="15" max="15" width="8" bestFit="1" customWidth="1"/>
    <col min="16" max="31" width="7.28515625" bestFit="1" customWidth="1"/>
  </cols>
  <sheetData>
    <row r="1" spans="1:31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148</v>
      </c>
      <c r="AE1" t="s">
        <v>21</v>
      </c>
    </row>
    <row r="2" spans="1:31" x14ac:dyDescent="0.2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0.12740000000000001</v>
      </c>
      <c r="AE2">
        <v>0.1234</v>
      </c>
    </row>
    <row r="3" spans="1:31" x14ac:dyDescent="0.2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0.12809999999999999</v>
      </c>
      <c r="AE3">
        <v>0.1232</v>
      </c>
    </row>
    <row r="4" spans="1:31" x14ac:dyDescent="0.2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0.12809999999999999</v>
      </c>
      <c r="AE4">
        <v>0.1232</v>
      </c>
    </row>
    <row r="5" spans="1:31" x14ac:dyDescent="0.2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0.1283</v>
      </c>
      <c r="AE5">
        <v>0.12280000000000001</v>
      </c>
    </row>
    <row r="6" spans="1:31" x14ac:dyDescent="0.2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E6">
        <v>0.1225</v>
      </c>
    </row>
    <row r="7" spans="1:31" x14ac:dyDescent="0.2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0.1234</v>
      </c>
      <c r="AE7">
        <v>0.12239999999999999</v>
      </c>
    </row>
    <row r="8" spans="1:31" x14ac:dyDescent="0.2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0.12379999999999999</v>
      </c>
      <c r="AE8">
        <v>0.12139999999999999</v>
      </c>
    </row>
    <row r="9" spans="1:31" x14ac:dyDescent="0.2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0.1244</v>
      </c>
      <c r="AE9">
        <v>0.12139999999999999</v>
      </c>
    </row>
    <row r="10" spans="1:31" x14ac:dyDescent="0.2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0.12509999999999999</v>
      </c>
      <c r="AE10">
        <v>0.1216</v>
      </c>
    </row>
    <row r="11" spans="1:31" x14ac:dyDescent="0.2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0.12590000000000001</v>
      </c>
      <c r="AE11">
        <v>0.12130000000000001</v>
      </c>
    </row>
    <row r="12" spans="1:31" x14ac:dyDescent="0.2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C12">
        <v>0.1265</v>
      </c>
      <c r="AE12">
        <v>0.1202</v>
      </c>
    </row>
    <row r="13" spans="1:31" x14ac:dyDescent="0.2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C13">
        <v>0.12670000000000001</v>
      </c>
      <c r="AE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E13"/>
  <sheetViews>
    <sheetView workbookViewId="0">
      <selection activeCell="A12" sqref="A12"/>
    </sheetView>
  </sheetViews>
  <sheetFormatPr defaultColWidth="8.85546875" defaultRowHeight="15" x14ac:dyDescent="0.25"/>
  <cols>
    <col min="1" max="1" width="8.28515625" bestFit="1" customWidth="1"/>
    <col min="2" max="31" width="7.28515625" bestFit="1" customWidth="1"/>
  </cols>
  <sheetData>
    <row r="1" spans="1:31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148</v>
      </c>
      <c r="AE1" t="s">
        <v>21</v>
      </c>
    </row>
    <row r="2" spans="1:31" x14ac:dyDescent="0.2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5.1799999999999999E-2</v>
      </c>
      <c r="AE2">
        <v>4.3200000000000002E-2</v>
      </c>
    </row>
    <row r="3" spans="1:31" x14ac:dyDescent="0.2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5.1900000000000002E-2</v>
      </c>
      <c r="AE3">
        <v>4.2900000000000001E-2</v>
      </c>
    </row>
    <row r="4" spans="1:31" x14ac:dyDescent="0.2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5.1799999999999999E-2</v>
      </c>
      <c r="AE4">
        <v>4.2500000000000003E-2</v>
      </c>
    </row>
    <row r="5" spans="1:31" x14ac:dyDescent="0.2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5.16E-2</v>
      </c>
      <c r="AE5">
        <v>4.2200000000000001E-2</v>
      </c>
    </row>
    <row r="6" spans="1:31" x14ac:dyDescent="0.2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E6">
        <v>4.19E-2</v>
      </c>
    </row>
    <row r="7" spans="1:31" x14ac:dyDescent="0.2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4.9500000000000002E-2</v>
      </c>
      <c r="AE7">
        <v>4.1500000000000002E-2</v>
      </c>
    </row>
    <row r="8" spans="1:31" x14ac:dyDescent="0.2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4.9700000000000001E-2</v>
      </c>
      <c r="AE8">
        <v>4.0899999999999999E-2</v>
      </c>
    </row>
    <row r="9" spans="1:31" x14ac:dyDescent="0.2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5.0299999999999997E-2</v>
      </c>
      <c r="AE9">
        <v>4.07E-2</v>
      </c>
    </row>
    <row r="10" spans="1:31" x14ac:dyDescent="0.2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5.0999999999999997E-2</v>
      </c>
      <c r="AE10">
        <v>4.0399999999999998E-2</v>
      </c>
    </row>
    <row r="11" spans="1:31" x14ac:dyDescent="0.2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5.16E-2</v>
      </c>
      <c r="AE11">
        <v>4.0300000000000002E-2</v>
      </c>
    </row>
    <row r="12" spans="1:31" x14ac:dyDescent="0.2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C12">
        <v>5.1700000000000003E-2</v>
      </c>
      <c r="AE12">
        <v>4.02E-2</v>
      </c>
    </row>
    <row r="13" spans="1:31" x14ac:dyDescent="0.2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C13">
        <v>5.1799999999999999E-2</v>
      </c>
      <c r="AE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opLeftCell="A326" zoomScale="70" zoomScaleNormal="70" workbookViewId="0">
      <selection activeCell="A349" sqref="A349"/>
    </sheetView>
  </sheetViews>
  <sheetFormatPr defaultColWidth="8.85546875" defaultRowHeight="15" x14ac:dyDescent="0.25"/>
  <cols>
    <col min="3" max="3" width="11.5703125" bestFit="1" customWidth="1"/>
    <col min="13" max="13" width="17.85546875" bestFit="1" customWidth="1"/>
    <col min="14" max="14" width="12.85546875" style="6" bestFit="1" customWidth="1"/>
    <col min="15" max="15" width="11.7109375" style="6" bestFit="1" customWidth="1"/>
    <col min="16" max="16" width="11.42578125" style="6" bestFit="1" customWidth="1"/>
    <col min="17" max="17" width="18.85546875" style="6" bestFit="1" customWidth="1"/>
    <col min="18" max="18" width="19.28515625" style="6" bestFit="1" customWidth="1"/>
    <col min="19" max="19" width="20" style="6" bestFit="1" customWidth="1"/>
  </cols>
  <sheetData>
    <row r="1" spans="1:19" x14ac:dyDescent="0.2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2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2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2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2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2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2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2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2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2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2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2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2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2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2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2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2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2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2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2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2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2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2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2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2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2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2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2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2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2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2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2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2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2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2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2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2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2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2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2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2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2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2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2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2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2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2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2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2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2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2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2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2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2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2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2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2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2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2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2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2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2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2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2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2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2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2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2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2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2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2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2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2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2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2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2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2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2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2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2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 t="e">
        <v>#N/A</v>
      </c>
      <c r="R80" s="7" t="e">
        <v>#N/A</v>
      </c>
      <c r="S80" s="7" t="e">
        <v>#N/A</v>
      </c>
    </row>
    <row r="81" spans="1:19" x14ac:dyDescent="0.2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5">
        <v>45473</v>
      </c>
      <c r="N81" s="7">
        <v>0.1234</v>
      </c>
      <c r="O81" s="7">
        <v>4.9500000000000002E-2</v>
      </c>
      <c r="P81" s="7">
        <v>7.3899999999999993E-2</v>
      </c>
      <c r="Q81" s="7" t="e">
        <v>#N/A</v>
      </c>
      <c r="R81" s="7" t="e">
        <v>#N/A</v>
      </c>
      <c r="S81" s="7" t="e">
        <v>#N/A</v>
      </c>
    </row>
    <row r="82" spans="1:19" x14ac:dyDescent="0.2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  <c r="M82" s="5">
        <v>45504</v>
      </c>
      <c r="N82" s="7">
        <v>0.12379999999999999</v>
      </c>
      <c r="O82" s="7">
        <v>4.9700000000000001E-2</v>
      </c>
      <c r="P82" s="7">
        <v>7.4099999999999999E-2</v>
      </c>
      <c r="Q82" s="7" t="e">
        <v>#N/A</v>
      </c>
      <c r="R82" s="7" t="e">
        <v>#N/A</v>
      </c>
      <c r="S82" s="7" t="e">
        <v>#N/A</v>
      </c>
    </row>
    <row r="83" spans="1:19" x14ac:dyDescent="0.2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  <c r="M83" s="5">
        <v>45535</v>
      </c>
      <c r="N83" s="7">
        <v>0.1244</v>
      </c>
      <c r="O83" s="7">
        <v>5.0299999999999997E-2</v>
      </c>
      <c r="P83" s="7">
        <v>7.4099999999999999E-2</v>
      </c>
      <c r="Q83" s="7" t="e">
        <v>#N/A</v>
      </c>
      <c r="R83" s="7" t="e">
        <v>#N/A</v>
      </c>
      <c r="S83" s="7" t="e">
        <v>#N/A</v>
      </c>
    </row>
    <row r="84" spans="1:19" x14ac:dyDescent="0.2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  <c r="M84" s="5">
        <v>45565</v>
      </c>
      <c r="N84" s="7">
        <v>0.12509999999999999</v>
      </c>
      <c r="O84" s="7">
        <v>5.0999999999999997E-2</v>
      </c>
      <c r="P84" s="7">
        <v>7.4099999999999999E-2</v>
      </c>
      <c r="Q84" s="7" t="e">
        <v>#N/A</v>
      </c>
      <c r="R84" s="7" t="e">
        <v>#N/A</v>
      </c>
      <c r="S84" s="7" t="e">
        <v>#N/A</v>
      </c>
    </row>
    <row r="85" spans="1:19" x14ac:dyDescent="0.2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  <c r="M85" s="5">
        <v>45596</v>
      </c>
      <c r="N85" s="7">
        <v>0.12590000000000001</v>
      </c>
      <c r="O85" s="7">
        <v>5.16E-2</v>
      </c>
      <c r="P85" s="7">
        <v>7.4300000000000005E-2</v>
      </c>
      <c r="Q85" s="7" t="e">
        <v>#N/A</v>
      </c>
      <c r="R85" s="7" t="e">
        <v>#N/A</v>
      </c>
      <c r="S85" s="7" t="e">
        <v>#N/A</v>
      </c>
    </row>
    <row r="86" spans="1:19" x14ac:dyDescent="0.2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  <c r="M86" s="5">
        <v>45626</v>
      </c>
      <c r="N86" s="7">
        <v>0.1265</v>
      </c>
      <c r="O86" s="7">
        <v>5.1700000000000003E-2</v>
      </c>
      <c r="P86" s="7">
        <v>7.4800000000000005E-2</v>
      </c>
      <c r="Q86" s="7" t="e">
        <v>#N/A</v>
      </c>
      <c r="R86" s="7" t="e">
        <v>#N/A</v>
      </c>
      <c r="S86" s="7" t="e">
        <v>#N/A</v>
      </c>
    </row>
    <row r="87" spans="1:19" x14ac:dyDescent="0.2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  <c r="M87" s="5">
        <v>45657</v>
      </c>
      <c r="N87" s="7">
        <v>0.12670000000000001</v>
      </c>
      <c r="O87" s="7">
        <v>5.1799999999999999E-2</v>
      </c>
      <c r="P87" s="7">
        <v>7.4900000000000008E-2</v>
      </c>
      <c r="Q87" s="7" t="e">
        <v>#N/A</v>
      </c>
      <c r="R87" s="7" t="e">
        <v>#N/A</v>
      </c>
      <c r="S87" s="7" t="e">
        <v>#N/A</v>
      </c>
    </row>
    <row r="88" spans="1:19" x14ac:dyDescent="0.2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  <c r="M88" s="4" t="s">
        <v>146</v>
      </c>
      <c r="N88" s="7">
        <v>10.400099999999995</v>
      </c>
      <c r="O88" s="7">
        <v>3.8420000000000014</v>
      </c>
      <c r="P88" s="7">
        <v>6.5580999999999987</v>
      </c>
      <c r="Q88" s="7" t="e">
        <v>#N/A</v>
      </c>
      <c r="R88" s="7" t="e">
        <v>#N/A</v>
      </c>
      <c r="S88" s="7" t="e">
        <v>#N/A</v>
      </c>
    </row>
    <row r="89" spans="1:19" x14ac:dyDescent="0.2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2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2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2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2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2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2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2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2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2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2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2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2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2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2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2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2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2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2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2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2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2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2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2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2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2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2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2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2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2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2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2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2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2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2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2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2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2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2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2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2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2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2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2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2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2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2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2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2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2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2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2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2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2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2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2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2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2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2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2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2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2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2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2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2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2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2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2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2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2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2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2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2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2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2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2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2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2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2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2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2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2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2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2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2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2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2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2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2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2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2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2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2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2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2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2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2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2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2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2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2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2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2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2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2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2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2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2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2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2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2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2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2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2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2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2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2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2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2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2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2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2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2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2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2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2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2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2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2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2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2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2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2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2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2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2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2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2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2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2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2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2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2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2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2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2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2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2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2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2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2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2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2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2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2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2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2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2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2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2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2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2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2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2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2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2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2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2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2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2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2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2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2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2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2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2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2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2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2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2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2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2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2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2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2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2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2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2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2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2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2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2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2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2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2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2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2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2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2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2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2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2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2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2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2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2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2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2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2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2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2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2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2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2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2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2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2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2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2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2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2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2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2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2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2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2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25">
      <c r="A315">
        <f t="shared" si="33"/>
        <v>2</v>
      </c>
      <c r="B315" t="str">
        <f t="shared" si="34"/>
        <v>2022</v>
      </c>
      <c r="C315" s="1">
        <f t="shared" ref="C315:C349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2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2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2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2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2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2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2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2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2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2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2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2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2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2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2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2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2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2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2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2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2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2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25">
      <c r="A338">
        <f t="shared" ref="A338:A349" si="58">+MONTH(C338)</f>
        <v>1</v>
      </c>
      <c r="B338" t="str">
        <f t="shared" ref="B338:B349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49" si="60">+D338-E338</f>
        <v>7.5899999999999995E-2</v>
      </c>
      <c r="G338" s="2" t="e">
        <f t="shared" ref="G338:G349" si="61">+IF(ISNA(D339),D338,NA())</f>
        <v>#N/A</v>
      </c>
      <c r="H338" s="2" t="e">
        <f t="shared" ref="H338:H349" si="62">+IF(ISNA(E339),E338,NA())</f>
        <v>#N/A</v>
      </c>
      <c r="I338" s="2" t="e">
        <f t="shared" ref="I338:I349" si="63">+IF(ISNA(F339),F338,NA())</f>
        <v>#N/A</v>
      </c>
      <c r="J338">
        <f t="shared" ref="J338:J349" si="64">+IF(AND(_xlfn.NUMBERVALUE(B338)&gt;=2018,ISNA(D338)=FALSE),1,0)</f>
        <v>1</v>
      </c>
    </row>
    <row r="339" spans="1:10" x14ac:dyDescent="0.2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2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2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2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1</v>
      </c>
    </row>
    <row r="343" spans="1:10" x14ac:dyDescent="0.2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>
        <f>IF(VLOOKUP($A343,'Q Activa'!$1:$1048576,MATCH(Q!$B343,'Q Activa'!$1:$1,0),FALSE)="",NA(),VLOOKUP($A343,'Q Activa'!$1:$1048576,MATCH(Q!$B343,'Q Activa'!$1:$1,0),FALSE))</f>
        <v>0.1234</v>
      </c>
      <c r="E343" s="2">
        <f>IF(VLOOKUP($A343,'Q Pasiva'!$1:$1048576,MATCH(Q!$B343,'Q Pasiva'!$1:$1,0),FALSE)="",NA(),VLOOKUP($A343,'Q Pasiva'!$1:$1048576,MATCH(Q!$B343,'Q Pasiva'!$1:$1,0),FALSE))</f>
        <v>4.9500000000000002E-2</v>
      </c>
      <c r="F343" s="2">
        <f t="shared" si="60"/>
        <v>7.3899999999999993E-2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1</v>
      </c>
    </row>
    <row r="344" spans="1:10" x14ac:dyDescent="0.2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>
        <f>IF(VLOOKUP($A344,'Q Activa'!$1:$1048576,MATCH(Q!$B344,'Q Activa'!$1:$1,0),FALSE)="",NA(),VLOOKUP($A344,'Q Activa'!$1:$1048576,MATCH(Q!$B344,'Q Activa'!$1:$1,0),FALSE))</f>
        <v>0.12379999999999999</v>
      </c>
      <c r="E344" s="2">
        <f>IF(VLOOKUP($A344,'Q Pasiva'!$1:$1048576,MATCH(Q!$B344,'Q Pasiva'!$1:$1,0),FALSE)="",NA(),VLOOKUP($A344,'Q Pasiva'!$1:$1048576,MATCH(Q!$B344,'Q Pasiva'!$1:$1,0),FALSE))</f>
        <v>4.9700000000000001E-2</v>
      </c>
      <c r="F344" s="2">
        <f t="shared" si="60"/>
        <v>7.4099999999999999E-2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1</v>
      </c>
    </row>
    <row r="345" spans="1:10" x14ac:dyDescent="0.2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>
        <f>IF(VLOOKUP($A345,'Q Activa'!$1:$1048576,MATCH(Q!$B345,'Q Activa'!$1:$1,0),FALSE)="",NA(),VLOOKUP($A345,'Q Activa'!$1:$1048576,MATCH(Q!$B345,'Q Activa'!$1:$1,0),FALSE))</f>
        <v>0.1244</v>
      </c>
      <c r="E345" s="2">
        <f>IF(VLOOKUP($A345,'Q Pasiva'!$1:$1048576,MATCH(Q!$B345,'Q Pasiva'!$1:$1,0),FALSE)="",NA(),VLOOKUP($A345,'Q Pasiva'!$1:$1048576,MATCH(Q!$B345,'Q Pasiva'!$1:$1,0),FALSE))</f>
        <v>5.0299999999999997E-2</v>
      </c>
      <c r="F345" s="2">
        <f t="shared" si="60"/>
        <v>7.4099999999999999E-2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1</v>
      </c>
    </row>
    <row r="346" spans="1:10" x14ac:dyDescent="0.2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>
        <f>IF(VLOOKUP($A346,'Q Activa'!$1:$1048576,MATCH(Q!$B346,'Q Activa'!$1:$1,0),FALSE)="",NA(),VLOOKUP($A346,'Q Activa'!$1:$1048576,MATCH(Q!$B346,'Q Activa'!$1:$1,0),FALSE))</f>
        <v>0.12509999999999999</v>
      </c>
      <c r="E346" s="2">
        <f>IF(VLOOKUP($A346,'Q Pasiva'!$1:$1048576,MATCH(Q!$B346,'Q Pasiva'!$1:$1,0),FALSE)="",NA(),VLOOKUP($A346,'Q Pasiva'!$1:$1048576,MATCH(Q!$B346,'Q Pasiva'!$1:$1,0),FALSE))</f>
        <v>5.0999999999999997E-2</v>
      </c>
      <c r="F346" s="2">
        <f t="shared" si="60"/>
        <v>7.4099999999999999E-2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1</v>
      </c>
    </row>
    <row r="347" spans="1:10" x14ac:dyDescent="0.2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>
        <f>IF(VLOOKUP($A347,'Q Activa'!$1:$1048576,MATCH(Q!$B347,'Q Activa'!$1:$1,0),FALSE)="",NA(),VLOOKUP($A347,'Q Activa'!$1:$1048576,MATCH(Q!$B347,'Q Activa'!$1:$1,0),FALSE))</f>
        <v>0.12590000000000001</v>
      </c>
      <c r="E347" s="2">
        <f>IF(VLOOKUP($A347,'Q Pasiva'!$1:$1048576,MATCH(Q!$B347,'Q Pasiva'!$1:$1,0),FALSE)="",NA(),VLOOKUP($A347,'Q Pasiva'!$1:$1048576,MATCH(Q!$B347,'Q Pasiva'!$1:$1,0),FALSE))</f>
        <v>5.16E-2</v>
      </c>
      <c r="F347" s="2">
        <f t="shared" si="60"/>
        <v>7.4300000000000005E-2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1</v>
      </c>
    </row>
    <row r="348" spans="1:10" x14ac:dyDescent="0.2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>
        <f>IF(VLOOKUP($A348,'Q Activa'!$1:$1048576,MATCH(Q!$B348,'Q Activa'!$1:$1,0),FALSE)="",NA(),VLOOKUP($A348,'Q Activa'!$1:$1048576,MATCH(Q!$B348,'Q Activa'!$1:$1,0),FALSE))</f>
        <v>0.1265</v>
      </c>
      <c r="E348" s="2">
        <f>IF(VLOOKUP($A348,'Q Pasiva'!$1:$1048576,MATCH(Q!$B348,'Q Pasiva'!$1:$1,0),FALSE)="",NA(),VLOOKUP($A348,'Q Pasiva'!$1:$1048576,MATCH(Q!$B348,'Q Pasiva'!$1:$1,0),FALSE))</f>
        <v>5.1700000000000003E-2</v>
      </c>
      <c r="F348" s="2">
        <f t="shared" si="60"/>
        <v>7.4800000000000005E-2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1</v>
      </c>
    </row>
    <row r="349" spans="1:10" x14ac:dyDescent="0.2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>
        <f>IF(VLOOKUP($A349,'Q Activa'!$1:$1048576,MATCH(Q!$B349,'Q Activa'!$1:$1,0),FALSE)="",NA(),VLOOKUP($A349,'Q Activa'!$1:$1048576,MATCH(Q!$B349,'Q Activa'!$1:$1,0),FALSE))</f>
        <v>0.12670000000000001</v>
      </c>
      <c r="E349" s="2">
        <f>IF(VLOOKUP($A349,'Q Pasiva'!$1:$1048576,MATCH(Q!$B349,'Q Pasiva'!$1:$1,0),FALSE)="",NA(),VLOOKUP($A349,'Q Pasiva'!$1:$1048576,MATCH(Q!$B349,'Q Pasiva'!$1:$1,0),FALSE))</f>
        <v>5.1799999999999999E-2</v>
      </c>
      <c r="F349" s="2">
        <f t="shared" si="60"/>
        <v>7.4900000000000008E-2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1</v>
      </c>
    </row>
    <row r="350" spans="1:10" x14ac:dyDescent="0.25">
      <c r="C350" s="1"/>
      <c r="D350" s="2"/>
      <c r="E350" s="2"/>
      <c r="F350" s="2"/>
      <c r="G350" s="2"/>
      <c r="H350" s="2"/>
      <c r="I350" s="2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A349" sqref="A349"/>
    </sheetView>
  </sheetViews>
  <sheetFormatPr defaultColWidth="8.85546875" defaultRowHeight="15" x14ac:dyDescent="0.25"/>
  <cols>
    <col min="3" max="3" width="10.5703125" bestFit="1" customWidth="1"/>
    <col min="13" max="13" width="17.85546875" bestFit="1" customWidth="1"/>
    <col min="14" max="14" width="12.85546875" style="6" bestFit="1" customWidth="1"/>
    <col min="15" max="16" width="11.7109375" style="6" bestFit="1" customWidth="1"/>
    <col min="17" max="17" width="18.85546875" style="6" bestFit="1" customWidth="1"/>
    <col min="18" max="18" width="19.28515625" style="6" bestFit="1" customWidth="1"/>
    <col min="19" max="19" width="20" style="6" bestFit="1" customWidth="1"/>
  </cols>
  <sheetData>
    <row r="1" spans="1:19" x14ac:dyDescent="0.2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2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2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2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2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2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2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2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2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2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2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2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2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2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2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2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2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2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2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2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2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2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2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2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2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2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2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2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2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2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2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2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2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2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2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2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2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2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2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2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2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2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2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2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2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2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2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2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2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2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2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2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2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2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2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2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2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2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2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2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2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2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2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2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2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2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2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2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2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2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2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2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2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2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2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2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2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2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2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146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2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2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2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2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2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2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2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2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2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2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2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2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2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2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2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2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2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2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2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2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2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2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2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2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2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2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2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2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2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2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2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2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2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2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2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2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2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2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2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2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2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2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2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2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2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2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2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2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2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2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2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2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2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2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2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2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2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2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2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2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2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2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2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2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2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2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2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2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2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2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2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2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2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2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2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2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2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2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2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2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2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2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2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2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2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2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2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2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2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2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2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2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2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2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2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2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2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2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2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2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2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2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2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2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2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2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2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2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2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2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2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2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2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2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2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2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2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2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2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2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2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2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2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2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2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2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2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2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2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2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2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2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2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2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2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2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2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2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2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2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2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2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2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2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2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2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2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2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2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2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2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2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2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2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2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2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2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2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2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2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2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2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2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2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2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2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2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2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2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2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2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2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2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2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2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2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2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2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2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2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2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2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2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2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2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2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2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2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2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2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2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2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2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2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2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2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2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2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2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2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2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2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2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2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2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2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2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2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2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2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2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2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2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2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2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2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2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2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2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2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2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2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2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2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2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2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2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2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2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2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25">
      <c r="A310">
        <f t="shared" si="25"/>
        <v>9</v>
      </c>
      <c r="B310" t="str">
        <f t="shared" si="26"/>
        <v>2021</v>
      </c>
      <c r="C310" s="1">
        <f t="shared" ref="C310:C349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2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2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2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2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2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2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2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2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2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2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2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2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2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2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2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2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2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2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2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2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2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2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2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2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2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2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2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25">
      <c r="A338">
        <f t="shared" ref="A338:A349" si="45">+MONTH(C338)</f>
        <v>1</v>
      </c>
      <c r="B338" t="str">
        <f t="shared" ref="B338:B349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49" si="47">+D338-E338</f>
        <v>3.3700000000000001E-2</v>
      </c>
      <c r="G338" s="2" t="e">
        <f t="shared" ref="G338:G349" si="48">+IF(ISNA(D339),D338,NA())</f>
        <v>#N/A</v>
      </c>
      <c r="H338" s="2" t="e">
        <f t="shared" ref="H338:H349" si="49">+IF(ISNA(E339),E338,NA())</f>
        <v>#N/A</v>
      </c>
      <c r="I338" s="2" t="e">
        <f t="shared" ref="I338:I349" si="50">+IF(ISNA(F339),F338,NA())</f>
        <v>#N/A</v>
      </c>
      <c r="J338">
        <f t="shared" ref="J338:J349" si="51">+IF(AND(_xlfn.NUMBERVALUE(B338)&gt;=2018,ISNA(D338)=FALSE),1,0)</f>
        <v>1</v>
      </c>
    </row>
    <row r="339" spans="1:10" x14ac:dyDescent="0.2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2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2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2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2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>
        <f>IF(VLOOKUP($A343,'$ Pasiva'!$1:$1048576,MATCH('$'!$B343,'$ Pasiva'!$1:$1,0),FALSE)="",NA(),VLOOKUP($A343,'$ Pasiva'!$1:$1048576,MATCH('$'!$B343,'$ Pasiva'!$1:$1,0),FALSE))</f>
        <v>3.8300000000000001E-2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2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>
        <f>IF(VLOOKUP($A344,'$ Pasiva'!$1:$1048576,MATCH('$'!$B344,'$ Pasiva'!$1:$1,0),FALSE)="",NA(),VLOOKUP($A344,'$ Pasiva'!$1:$1048576,MATCH('$'!$B344,'$ Pasiva'!$1:$1,0),FALSE))</f>
        <v>3.8600000000000002E-2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2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>
        <f>IF(VLOOKUP($A345,'$ Pasiva'!$1:$1048576,MATCH('$'!$B345,'$ Pasiva'!$1:$1,0),FALSE)="",NA(),VLOOKUP($A345,'$ Pasiva'!$1:$1048576,MATCH('$'!$B345,'$ Pasiva'!$1:$1,0),FALSE))</f>
        <v>3.9199999999999999E-2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2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>
        <f>IF(VLOOKUP($A346,'$ Pasiva'!$1:$1048576,MATCH('$'!$B346,'$ Pasiva'!$1:$1,0),FALSE)="",NA(),VLOOKUP($A346,'$ Pasiva'!$1:$1048576,MATCH('$'!$B346,'$ Pasiva'!$1:$1,0),FALSE))</f>
        <v>3.9699999999999999E-2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2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>
        <f>IF(VLOOKUP($A347,'$ Pasiva'!$1:$1048576,MATCH('$'!$B347,'$ Pasiva'!$1:$1,0),FALSE)="",NA(),VLOOKUP($A347,'$ Pasiva'!$1:$1048576,MATCH('$'!$B347,'$ Pasiva'!$1:$1,0),FALSE))</f>
        <v>4.0099999999999997E-2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2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>
        <f>IF(VLOOKUP($A348,'$ Pasiva'!$1:$1048576,MATCH('$'!$B348,'$ Pasiva'!$1:$1,0),FALSE)="",NA(),VLOOKUP($A348,'$ Pasiva'!$1:$1048576,MATCH('$'!$B348,'$ Pasiva'!$1:$1,0),FALSE))</f>
        <v>4.0099999999999997E-2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2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>
        <f>IF(VLOOKUP($A349,'$ Pasiva'!$1:$1048576,MATCH('$'!$B349,'$ Pasiva'!$1:$1,0),FALSE)="",NA(),VLOOKUP($A349,'$ Pasiva'!$1:$1048576,MATCH('$'!$B349,'$ Pasiva'!$1:$1,0),FALSE))</f>
        <v>4.0399999999999998E-2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25">
      <c r="C350" s="1"/>
      <c r="D350" s="2"/>
      <c r="E350" s="2"/>
      <c r="F350" s="2"/>
      <c r="G350" s="2"/>
      <c r="H350" s="2"/>
      <c r="I350" s="2"/>
    </row>
    <row r="351" spans="1:10" x14ac:dyDescent="0.25">
      <c r="C351" s="1"/>
      <c r="D351" s="2"/>
      <c r="E351" s="2"/>
      <c r="F351" s="2"/>
      <c r="G351" s="2"/>
      <c r="H351" s="2"/>
      <c r="I351" s="2"/>
    </row>
    <row r="352" spans="1:10" x14ac:dyDescent="0.25">
      <c r="C352" s="1"/>
      <c r="D352" s="2"/>
      <c r="E352" s="2"/>
      <c r="F352" s="2"/>
      <c r="G352" s="2"/>
      <c r="H352" s="2"/>
      <c r="I352" s="2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82"/>
  <sheetViews>
    <sheetView topLeftCell="A161" workbookViewId="0">
      <selection activeCell="C180" sqref="C180"/>
    </sheetView>
  </sheetViews>
  <sheetFormatPr defaultColWidth="8.85546875" defaultRowHeight="15" x14ac:dyDescent="0.25"/>
  <cols>
    <col min="1" max="1" width="10.42578125" style="1" bestFit="1" customWidth="1"/>
    <col min="2" max="2" width="10.28515625" style="7" bestFit="1" customWidth="1"/>
    <col min="3" max="3" width="10.42578125" style="7" bestFit="1" customWidth="1"/>
    <col min="4" max="4" width="6.42578125" style="7" bestFit="1" customWidth="1"/>
    <col min="5" max="5" width="10.140625" style="1" bestFit="1" customWidth="1"/>
    <col min="6" max="6" width="12.85546875" style="1" bestFit="1" customWidth="1"/>
    <col min="7" max="7" width="10.85546875" bestFit="1" customWidth="1"/>
  </cols>
  <sheetData>
    <row r="1" spans="1:6" x14ac:dyDescent="0.25">
      <c r="A1" s="1" t="s">
        <v>27</v>
      </c>
      <c r="B1" t="s">
        <v>59</v>
      </c>
      <c r="C1" t="s">
        <v>58</v>
      </c>
      <c r="D1" t="s">
        <v>60</v>
      </c>
      <c r="E1"/>
      <c r="F1"/>
    </row>
    <row r="2" spans="1:6" x14ac:dyDescent="0.25">
      <c r="A2" s="1">
        <v>40209</v>
      </c>
      <c r="B2">
        <v>1.43E-2</v>
      </c>
      <c r="C2" t="s">
        <v>41</v>
      </c>
      <c r="D2">
        <v>2010</v>
      </c>
      <c r="E2"/>
      <c r="F2"/>
    </row>
    <row r="3" spans="1:6" x14ac:dyDescent="0.25">
      <c r="A3" s="1">
        <v>40237</v>
      </c>
      <c r="B3">
        <v>2.4799999999999999E-2</v>
      </c>
      <c r="C3" t="s">
        <v>42</v>
      </c>
      <c r="D3">
        <v>2010</v>
      </c>
      <c r="E3"/>
      <c r="F3"/>
    </row>
    <row r="4" spans="1:6" x14ac:dyDescent="0.25">
      <c r="A4" s="1">
        <v>40268</v>
      </c>
      <c r="B4">
        <v>3.9300000000000002E-2</v>
      </c>
      <c r="C4" t="s">
        <v>43</v>
      </c>
      <c r="D4">
        <v>2010</v>
      </c>
      <c r="E4"/>
      <c r="F4"/>
    </row>
    <row r="5" spans="1:6" x14ac:dyDescent="0.25">
      <c r="A5" s="1">
        <v>40298</v>
      </c>
      <c r="B5">
        <v>3.7499999999999999E-2</v>
      </c>
      <c r="C5" t="s">
        <v>44</v>
      </c>
      <c r="D5">
        <v>2010</v>
      </c>
      <c r="E5"/>
      <c r="F5"/>
    </row>
    <row r="6" spans="1:6" x14ac:dyDescent="0.25">
      <c r="A6" s="1">
        <v>40329</v>
      </c>
      <c r="B6">
        <v>3.5099999999999999E-2</v>
      </c>
      <c r="C6" t="s">
        <v>45</v>
      </c>
      <c r="D6">
        <v>2010</v>
      </c>
      <c r="E6"/>
      <c r="F6"/>
    </row>
    <row r="7" spans="1:6" x14ac:dyDescent="0.25">
      <c r="A7" s="1">
        <v>40359</v>
      </c>
      <c r="B7">
        <v>4.07E-2</v>
      </c>
      <c r="C7" t="s">
        <v>46</v>
      </c>
      <c r="D7">
        <v>2010</v>
      </c>
      <c r="E7"/>
      <c r="F7"/>
    </row>
    <row r="8" spans="1:6" x14ac:dyDescent="0.25">
      <c r="A8" s="1">
        <v>40390</v>
      </c>
      <c r="B8">
        <v>4.1200000000000001E-2</v>
      </c>
      <c r="C8" t="s">
        <v>47</v>
      </c>
      <c r="D8">
        <v>2010</v>
      </c>
      <c r="E8"/>
      <c r="F8"/>
    </row>
    <row r="9" spans="1:6" x14ac:dyDescent="0.25">
      <c r="A9" s="1">
        <v>40421</v>
      </c>
      <c r="B9">
        <v>4.1000000000000002E-2</v>
      </c>
      <c r="C9" t="s">
        <v>48</v>
      </c>
      <c r="D9">
        <v>2010</v>
      </c>
      <c r="E9"/>
      <c r="F9"/>
    </row>
    <row r="10" spans="1:6" x14ac:dyDescent="0.25">
      <c r="A10" s="1">
        <v>40451</v>
      </c>
      <c r="B10">
        <v>3.7600000000000001E-2</v>
      </c>
      <c r="C10" t="s">
        <v>49</v>
      </c>
      <c r="D10">
        <v>2010</v>
      </c>
      <c r="E10"/>
      <c r="F10"/>
    </row>
    <row r="11" spans="1:6" x14ac:dyDescent="0.25">
      <c r="A11" s="1">
        <v>40482</v>
      </c>
      <c r="B11">
        <v>4.5100000000000001E-2</v>
      </c>
      <c r="C11" t="s">
        <v>50</v>
      </c>
      <c r="D11">
        <v>2010</v>
      </c>
      <c r="E11"/>
      <c r="F11"/>
    </row>
    <row r="12" spans="1:6" x14ac:dyDescent="0.25">
      <c r="A12" s="1">
        <v>40512</v>
      </c>
      <c r="B12">
        <v>5.2499999999999998E-2</v>
      </c>
      <c r="C12" t="s">
        <v>51</v>
      </c>
      <c r="D12">
        <v>2010</v>
      </c>
      <c r="E12"/>
      <c r="F12"/>
    </row>
    <row r="13" spans="1:6" x14ac:dyDescent="0.25">
      <c r="A13" s="1">
        <v>40543</v>
      </c>
      <c r="B13">
        <v>5.3900000000000003E-2</v>
      </c>
      <c r="C13" t="s">
        <v>52</v>
      </c>
      <c r="D13">
        <v>2010</v>
      </c>
      <c r="E13"/>
      <c r="F13"/>
    </row>
    <row r="14" spans="1:6" x14ac:dyDescent="0.25">
      <c r="A14" s="1">
        <v>40574</v>
      </c>
      <c r="B14">
        <v>4.8399999999999999E-2</v>
      </c>
      <c r="C14" t="s">
        <v>41</v>
      </c>
      <c r="D14">
        <v>2011</v>
      </c>
      <c r="E14"/>
      <c r="F14"/>
    </row>
    <row r="15" spans="1:6" x14ac:dyDescent="0.25">
      <c r="A15" s="1">
        <v>40602</v>
      </c>
      <c r="B15">
        <v>5.1799999999999999E-2</v>
      </c>
      <c r="C15" t="s">
        <v>42</v>
      </c>
      <c r="D15">
        <v>2011</v>
      </c>
      <c r="E15"/>
      <c r="F15"/>
    </row>
    <row r="16" spans="1:6" x14ac:dyDescent="0.25">
      <c r="A16" s="1">
        <v>40633</v>
      </c>
      <c r="B16">
        <v>4.8800000000000003E-2</v>
      </c>
      <c r="C16" t="s">
        <v>43</v>
      </c>
      <c r="D16">
        <v>2011</v>
      </c>
      <c r="E16"/>
      <c r="F16"/>
    </row>
    <row r="17" spans="1:6" x14ac:dyDescent="0.25">
      <c r="A17" s="1">
        <v>40663</v>
      </c>
      <c r="B17">
        <v>5.7700000000000001E-2</v>
      </c>
      <c r="C17" t="s">
        <v>44</v>
      </c>
      <c r="D17">
        <v>2011</v>
      </c>
      <c r="E17"/>
      <c r="F17"/>
    </row>
    <row r="18" spans="1:6" x14ac:dyDescent="0.25">
      <c r="A18" s="1">
        <v>40694</v>
      </c>
      <c r="B18">
        <v>6.4000000000000001E-2</v>
      </c>
      <c r="C18" t="s">
        <v>45</v>
      </c>
      <c r="D18">
        <v>2011</v>
      </c>
      <c r="E18"/>
      <c r="F18"/>
    </row>
    <row r="19" spans="1:6" x14ac:dyDescent="0.25">
      <c r="A19" s="1">
        <v>40724</v>
      </c>
      <c r="B19">
        <v>6.4299999999999996E-2</v>
      </c>
      <c r="C19" t="s">
        <v>46</v>
      </c>
      <c r="D19">
        <v>2011</v>
      </c>
      <c r="E19"/>
      <c r="F19"/>
    </row>
    <row r="20" spans="1:6" x14ac:dyDescent="0.25">
      <c r="A20" s="1">
        <v>40755</v>
      </c>
      <c r="B20">
        <v>7.0300000000000001E-2</v>
      </c>
      <c r="C20" t="s">
        <v>47</v>
      </c>
      <c r="D20">
        <v>2011</v>
      </c>
      <c r="E20"/>
      <c r="F20"/>
    </row>
    <row r="21" spans="1:6" x14ac:dyDescent="0.25">
      <c r="A21" s="1">
        <v>40786</v>
      </c>
      <c r="B21">
        <v>7.6300000000000007E-2</v>
      </c>
      <c r="C21" t="s">
        <v>48</v>
      </c>
      <c r="D21">
        <v>2011</v>
      </c>
      <c r="E21"/>
      <c r="F21"/>
    </row>
    <row r="22" spans="1:6" x14ac:dyDescent="0.25">
      <c r="A22" s="1">
        <v>40816</v>
      </c>
      <c r="B22">
        <v>7.2499999999999995E-2</v>
      </c>
      <c r="C22" t="s">
        <v>49</v>
      </c>
      <c r="D22">
        <v>2011</v>
      </c>
      <c r="E22"/>
      <c r="F22"/>
    </row>
    <row r="23" spans="1:6" x14ac:dyDescent="0.25">
      <c r="A23" s="1">
        <v>40847</v>
      </c>
      <c r="B23">
        <v>6.6400000000000001E-2</v>
      </c>
      <c r="C23" t="s">
        <v>50</v>
      </c>
      <c r="D23">
        <v>2011</v>
      </c>
      <c r="E23"/>
      <c r="F23"/>
    </row>
    <row r="24" spans="1:6" x14ac:dyDescent="0.25">
      <c r="A24" s="1">
        <v>40877</v>
      </c>
      <c r="B24">
        <v>6.0600000000000001E-2</v>
      </c>
      <c r="C24" t="s">
        <v>51</v>
      </c>
      <c r="D24">
        <v>2011</v>
      </c>
      <c r="E24"/>
      <c r="F24"/>
    </row>
    <row r="25" spans="1:6" x14ac:dyDescent="0.25">
      <c r="A25" s="1">
        <v>40908</v>
      </c>
      <c r="B25">
        <v>6.2E-2</v>
      </c>
      <c r="C25" t="s">
        <v>52</v>
      </c>
      <c r="D25">
        <v>2011</v>
      </c>
      <c r="E25"/>
      <c r="F25"/>
    </row>
    <row r="26" spans="1:6" x14ac:dyDescent="0.25">
      <c r="A26" s="1">
        <v>40939</v>
      </c>
      <c r="B26">
        <v>5.5E-2</v>
      </c>
      <c r="C26" t="s">
        <v>41</v>
      </c>
      <c r="D26">
        <v>2012</v>
      </c>
      <c r="E26"/>
      <c r="F26"/>
    </row>
    <row r="27" spans="1:6" x14ac:dyDescent="0.25">
      <c r="A27" s="1">
        <v>40968</v>
      </c>
      <c r="B27">
        <v>5.2200000000000003E-2</v>
      </c>
      <c r="C27" t="s">
        <v>42</v>
      </c>
      <c r="D27">
        <v>2012</v>
      </c>
      <c r="E27"/>
      <c r="F27"/>
    </row>
    <row r="28" spans="1:6" x14ac:dyDescent="0.25">
      <c r="A28" s="1">
        <v>40999</v>
      </c>
      <c r="B28">
        <v>4.6600000000000003E-2</v>
      </c>
      <c r="C28" t="s">
        <v>43</v>
      </c>
      <c r="D28">
        <v>2012</v>
      </c>
      <c r="E28"/>
      <c r="F28"/>
    </row>
    <row r="29" spans="1:6" x14ac:dyDescent="0.25">
      <c r="A29" s="1">
        <v>41029</v>
      </c>
      <c r="B29">
        <v>4.2700000000000002E-2</v>
      </c>
      <c r="C29" t="s">
        <v>44</v>
      </c>
      <c r="D29">
        <v>2012</v>
      </c>
      <c r="E29"/>
      <c r="F29"/>
    </row>
    <row r="30" spans="1:6" x14ac:dyDescent="0.25">
      <c r="A30" s="1">
        <v>41060</v>
      </c>
      <c r="B30">
        <v>3.9E-2</v>
      </c>
      <c r="C30" t="s">
        <v>45</v>
      </c>
      <c r="D30">
        <v>2012</v>
      </c>
      <c r="E30"/>
      <c r="F30"/>
    </row>
    <row r="31" spans="1:6" x14ac:dyDescent="0.25">
      <c r="A31" s="1">
        <v>41090</v>
      </c>
      <c r="B31">
        <v>3.4700000000000002E-2</v>
      </c>
      <c r="C31" t="s">
        <v>46</v>
      </c>
      <c r="D31">
        <v>2012</v>
      </c>
      <c r="E31"/>
      <c r="F31"/>
    </row>
    <row r="32" spans="1:6" x14ac:dyDescent="0.25">
      <c r="A32" s="1">
        <v>41121</v>
      </c>
      <c r="B32">
        <v>2.86E-2</v>
      </c>
      <c r="C32" t="s">
        <v>47</v>
      </c>
      <c r="D32">
        <v>2012</v>
      </c>
      <c r="E32"/>
      <c r="F32"/>
    </row>
    <row r="33" spans="1:6" x14ac:dyDescent="0.25">
      <c r="A33" s="1">
        <v>41152</v>
      </c>
      <c r="B33">
        <v>2.7099999999999999E-2</v>
      </c>
      <c r="C33" t="s">
        <v>48</v>
      </c>
      <c r="D33">
        <v>2012</v>
      </c>
      <c r="E33"/>
      <c r="F33"/>
    </row>
    <row r="34" spans="1:6" x14ac:dyDescent="0.25">
      <c r="A34" s="1">
        <v>41182</v>
      </c>
      <c r="B34">
        <v>3.2800000000000003E-2</v>
      </c>
      <c r="C34" t="s">
        <v>49</v>
      </c>
      <c r="D34">
        <v>2012</v>
      </c>
      <c r="E34"/>
      <c r="F34"/>
    </row>
    <row r="35" spans="1:6" x14ac:dyDescent="0.25">
      <c r="A35" s="1">
        <v>41213</v>
      </c>
      <c r="B35">
        <v>3.3500000000000002E-2</v>
      </c>
      <c r="C35" t="s">
        <v>50</v>
      </c>
      <c r="D35">
        <v>2012</v>
      </c>
      <c r="E35"/>
      <c r="F35"/>
    </row>
    <row r="36" spans="1:6" x14ac:dyDescent="0.25">
      <c r="A36" s="1">
        <v>41243</v>
      </c>
      <c r="B36">
        <v>3.1099999999999999E-2</v>
      </c>
      <c r="C36" t="s">
        <v>51</v>
      </c>
      <c r="D36">
        <v>2012</v>
      </c>
      <c r="E36"/>
      <c r="F36"/>
    </row>
    <row r="37" spans="1:6" x14ac:dyDescent="0.25">
      <c r="A37" s="1">
        <v>41274</v>
      </c>
      <c r="B37">
        <v>3.4500000000000003E-2</v>
      </c>
      <c r="C37" t="s">
        <v>52</v>
      </c>
      <c r="D37">
        <v>2012</v>
      </c>
      <c r="E37"/>
      <c r="F37"/>
    </row>
    <row r="38" spans="1:6" x14ac:dyDescent="0.25">
      <c r="A38" s="1">
        <v>41305</v>
      </c>
      <c r="B38">
        <v>3.8600000000000002E-2</v>
      </c>
      <c r="C38" t="s">
        <v>41</v>
      </c>
      <c r="D38">
        <v>2013</v>
      </c>
      <c r="E38"/>
      <c r="F38"/>
    </row>
    <row r="39" spans="1:6" x14ac:dyDescent="0.25">
      <c r="A39" s="1">
        <v>41333</v>
      </c>
      <c r="B39">
        <v>4.1799999999999997E-2</v>
      </c>
      <c r="C39" t="s">
        <v>42</v>
      </c>
      <c r="D39">
        <v>2013</v>
      </c>
      <c r="E39"/>
      <c r="F39"/>
    </row>
    <row r="40" spans="1:6" x14ac:dyDescent="0.25">
      <c r="A40" s="1">
        <v>41364</v>
      </c>
      <c r="B40">
        <v>4.3400000000000001E-2</v>
      </c>
      <c r="C40" t="s">
        <v>43</v>
      </c>
      <c r="D40">
        <v>2013</v>
      </c>
      <c r="E40"/>
      <c r="F40"/>
    </row>
    <row r="41" spans="1:6" x14ac:dyDescent="0.25">
      <c r="A41" s="1">
        <v>41394</v>
      </c>
      <c r="B41">
        <v>4.1300000000000003E-2</v>
      </c>
      <c r="C41" t="s">
        <v>44</v>
      </c>
      <c r="D41">
        <v>2013</v>
      </c>
      <c r="E41"/>
      <c r="F41"/>
    </row>
    <row r="42" spans="1:6" x14ac:dyDescent="0.25">
      <c r="A42" s="1">
        <v>41425</v>
      </c>
      <c r="B42">
        <v>4.2700000000000002E-2</v>
      </c>
      <c r="C42" t="s">
        <v>45</v>
      </c>
      <c r="D42">
        <v>2013</v>
      </c>
      <c r="E42"/>
      <c r="F42"/>
    </row>
    <row r="43" spans="1:6" x14ac:dyDescent="0.25">
      <c r="A43" s="1">
        <v>41455</v>
      </c>
      <c r="B43">
        <v>4.7899999999999998E-2</v>
      </c>
      <c r="C43" t="s">
        <v>46</v>
      </c>
      <c r="D43">
        <v>2013</v>
      </c>
      <c r="E43"/>
      <c r="F43"/>
    </row>
    <row r="44" spans="1:6" x14ac:dyDescent="0.25">
      <c r="A44" s="1">
        <v>41486</v>
      </c>
      <c r="B44">
        <v>4.7399999999999998E-2</v>
      </c>
      <c r="C44" t="s">
        <v>47</v>
      </c>
      <c r="D44">
        <v>2013</v>
      </c>
      <c r="E44"/>
      <c r="F44"/>
    </row>
    <row r="45" spans="1:6" x14ac:dyDescent="0.25">
      <c r="A45" s="1">
        <v>41517</v>
      </c>
      <c r="B45">
        <v>4.4200000000000003E-2</v>
      </c>
      <c r="C45" t="s">
        <v>48</v>
      </c>
      <c r="D45">
        <v>2013</v>
      </c>
      <c r="E45"/>
      <c r="F45"/>
    </row>
    <row r="46" spans="1:6" x14ac:dyDescent="0.25">
      <c r="A46" s="1">
        <v>41547</v>
      </c>
      <c r="B46">
        <v>4.2099999999999999E-2</v>
      </c>
      <c r="C46" t="s">
        <v>49</v>
      </c>
      <c r="D46">
        <v>2013</v>
      </c>
      <c r="E46"/>
      <c r="F46"/>
    </row>
    <row r="47" spans="1:6" x14ac:dyDescent="0.25">
      <c r="A47" s="1">
        <v>41578</v>
      </c>
      <c r="B47">
        <v>4.1500000000000002E-2</v>
      </c>
      <c r="C47" t="s">
        <v>50</v>
      </c>
      <c r="D47">
        <v>2013</v>
      </c>
      <c r="E47"/>
      <c r="F47"/>
    </row>
    <row r="48" spans="1:6" x14ac:dyDescent="0.25">
      <c r="A48" s="1">
        <v>41608</v>
      </c>
      <c r="B48">
        <v>4.6300000000000001E-2</v>
      </c>
      <c r="C48" t="s">
        <v>51</v>
      </c>
      <c r="D48">
        <v>2013</v>
      </c>
      <c r="E48"/>
      <c r="F48"/>
    </row>
    <row r="49" spans="1:6" x14ac:dyDescent="0.25">
      <c r="A49" s="1">
        <v>41639</v>
      </c>
      <c r="B49">
        <v>4.3900000000000002E-2</v>
      </c>
      <c r="C49" t="s">
        <v>52</v>
      </c>
      <c r="D49">
        <v>2013</v>
      </c>
      <c r="E49"/>
      <c r="F49"/>
    </row>
    <row r="50" spans="1:6" x14ac:dyDescent="0.25">
      <c r="A50" s="1">
        <v>41670</v>
      </c>
      <c r="B50">
        <v>4.1399999999999999E-2</v>
      </c>
      <c r="C50" t="s">
        <v>41</v>
      </c>
      <c r="D50">
        <v>2014</v>
      </c>
      <c r="E50"/>
      <c r="F50"/>
    </row>
    <row r="51" spans="1:6" x14ac:dyDescent="0.25">
      <c r="A51" s="1">
        <v>41698</v>
      </c>
      <c r="B51">
        <v>3.5000000000000003E-2</v>
      </c>
      <c r="C51" t="s">
        <v>42</v>
      </c>
      <c r="D51">
        <v>2014</v>
      </c>
      <c r="E51"/>
      <c r="F51"/>
    </row>
    <row r="52" spans="1:6" x14ac:dyDescent="0.25">
      <c r="A52" s="1">
        <v>41729</v>
      </c>
      <c r="B52">
        <v>3.2500000000000001E-2</v>
      </c>
      <c r="C52" t="s">
        <v>43</v>
      </c>
      <c r="D52">
        <v>2014</v>
      </c>
      <c r="E52"/>
      <c r="F52"/>
    </row>
    <row r="53" spans="1:6" x14ac:dyDescent="0.25">
      <c r="A53" s="1">
        <v>41759</v>
      </c>
      <c r="B53">
        <v>3.27E-2</v>
      </c>
      <c r="C53" t="s">
        <v>44</v>
      </c>
      <c r="D53">
        <v>2014</v>
      </c>
      <c r="E53"/>
      <c r="F53"/>
    </row>
    <row r="54" spans="1:6" x14ac:dyDescent="0.25">
      <c r="A54" s="1">
        <v>41790</v>
      </c>
      <c r="B54">
        <v>3.2199999999999999E-2</v>
      </c>
      <c r="C54" t="s">
        <v>45</v>
      </c>
      <c r="D54">
        <v>2014</v>
      </c>
      <c r="E54"/>
      <c r="F54"/>
    </row>
    <row r="55" spans="1:6" x14ac:dyDescent="0.25">
      <c r="A55" s="1">
        <v>41820</v>
      </c>
      <c r="B55">
        <v>3.1300000000000001E-2</v>
      </c>
      <c r="C55" t="s">
        <v>46</v>
      </c>
      <c r="D55">
        <v>2014</v>
      </c>
      <c r="E55"/>
      <c r="F55"/>
    </row>
    <row r="56" spans="1:6" x14ac:dyDescent="0.25">
      <c r="A56" s="1">
        <v>41851</v>
      </c>
      <c r="B56">
        <v>3.4099999999999998E-2</v>
      </c>
      <c r="C56" t="s">
        <v>47</v>
      </c>
      <c r="D56">
        <v>2014</v>
      </c>
      <c r="E56"/>
      <c r="F56"/>
    </row>
    <row r="57" spans="1:6" x14ac:dyDescent="0.25">
      <c r="A57" s="1">
        <v>41882</v>
      </c>
      <c r="B57">
        <v>3.6999999999999998E-2</v>
      </c>
      <c r="C57" t="s">
        <v>48</v>
      </c>
      <c r="D57">
        <v>2014</v>
      </c>
      <c r="E57"/>
      <c r="F57"/>
    </row>
    <row r="58" spans="1:6" x14ac:dyDescent="0.25">
      <c r="A58" s="1">
        <v>41912</v>
      </c>
      <c r="B58">
        <v>3.4500000000000003E-2</v>
      </c>
      <c r="C58" t="s">
        <v>49</v>
      </c>
      <c r="D58">
        <v>2014</v>
      </c>
      <c r="E58"/>
      <c r="F58"/>
    </row>
    <row r="59" spans="1:6" x14ac:dyDescent="0.25">
      <c r="A59" s="1">
        <v>41943</v>
      </c>
      <c r="B59">
        <v>3.6400000000000002E-2</v>
      </c>
      <c r="C59" t="s">
        <v>50</v>
      </c>
      <c r="D59">
        <v>2014</v>
      </c>
      <c r="E59"/>
      <c r="F59"/>
    </row>
    <row r="60" spans="1:6" x14ac:dyDescent="0.25">
      <c r="A60" s="1">
        <v>41973</v>
      </c>
      <c r="B60">
        <v>3.3799999999999997E-2</v>
      </c>
      <c r="C60" t="s">
        <v>51</v>
      </c>
      <c r="D60">
        <v>2014</v>
      </c>
      <c r="E60"/>
      <c r="F60"/>
    </row>
    <row r="61" spans="1:6" x14ac:dyDescent="0.25">
      <c r="A61" s="1">
        <v>42004</v>
      </c>
      <c r="B61">
        <v>2.9499999999999998E-2</v>
      </c>
      <c r="C61" t="s">
        <v>52</v>
      </c>
      <c r="D61">
        <v>2014</v>
      </c>
      <c r="E61"/>
      <c r="F61"/>
    </row>
    <row r="62" spans="1:6" x14ac:dyDescent="0.25">
      <c r="A62" s="1">
        <v>42035</v>
      </c>
      <c r="B62">
        <v>2.3199999999999998E-2</v>
      </c>
      <c r="C62" t="s">
        <v>41</v>
      </c>
      <c r="D62">
        <v>2015</v>
      </c>
      <c r="E62"/>
      <c r="F62"/>
    </row>
    <row r="63" spans="1:6" x14ac:dyDescent="0.25">
      <c r="A63" s="1">
        <v>42063</v>
      </c>
      <c r="B63">
        <v>2.4400000000000002E-2</v>
      </c>
      <c r="C63" t="s">
        <v>42</v>
      </c>
      <c r="D63">
        <v>2015</v>
      </c>
      <c r="E63"/>
      <c r="F63"/>
    </row>
    <row r="64" spans="1:6" x14ac:dyDescent="0.25">
      <c r="A64" s="1">
        <v>42094</v>
      </c>
      <c r="B64">
        <v>2.4299999999999999E-2</v>
      </c>
      <c r="C64" t="s">
        <v>43</v>
      </c>
      <c r="D64">
        <v>2015</v>
      </c>
      <c r="E64"/>
      <c r="F64"/>
    </row>
    <row r="65" spans="1:6" x14ac:dyDescent="0.25">
      <c r="A65" s="1">
        <v>42124</v>
      </c>
      <c r="B65">
        <v>2.58E-2</v>
      </c>
      <c r="C65" t="s">
        <v>44</v>
      </c>
      <c r="D65">
        <v>2015</v>
      </c>
      <c r="E65"/>
      <c r="F65"/>
    </row>
    <row r="66" spans="1:6" x14ac:dyDescent="0.25">
      <c r="A66" s="1">
        <v>42155</v>
      </c>
      <c r="B66">
        <v>2.5499999999999998E-2</v>
      </c>
      <c r="C66" t="s">
        <v>45</v>
      </c>
      <c r="D66">
        <v>2015</v>
      </c>
      <c r="E66"/>
      <c r="F66"/>
    </row>
    <row r="67" spans="1:6" x14ac:dyDescent="0.25">
      <c r="A67" s="1">
        <v>42185</v>
      </c>
      <c r="B67">
        <v>2.3900000000000001E-2</v>
      </c>
      <c r="C67" t="s">
        <v>46</v>
      </c>
      <c r="D67">
        <v>2015</v>
      </c>
      <c r="E67"/>
      <c r="F67"/>
    </row>
    <row r="68" spans="1:6" x14ac:dyDescent="0.25">
      <c r="A68" s="1">
        <v>42216</v>
      </c>
      <c r="B68">
        <v>2.3199999999999998E-2</v>
      </c>
      <c r="C68" t="s">
        <v>47</v>
      </c>
      <c r="D68">
        <v>2015</v>
      </c>
      <c r="E68"/>
      <c r="F68"/>
    </row>
    <row r="69" spans="1:6" x14ac:dyDescent="0.25">
      <c r="A69" s="1">
        <v>42247</v>
      </c>
      <c r="B69">
        <v>1.9599999999999999E-2</v>
      </c>
      <c r="C69" t="s">
        <v>48</v>
      </c>
      <c r="D69">
        <v>2015</v>
      </c>
      <c r="E69"/>
      <c r="F69"/>
    </row>
    <row r="70" spans="1:6" x14ac:dyDescent="0.25">
      <c r="A70" s="1">
        <v>42277</v>
      </c>
      <c r="B70">
        <v>1.8800000000000001E-2</v>
      </c>
      <c r="C70" t="s">
        <v>49</v>
      </c>
      <c r="D70">
        <v>2015</v>
      </c>
      <c r="E70"/>
      <c r="F70"/>
    </row>
    <row r="71" spans="1:6" x14ac:dyDescent="0.25">
      <c r="A71" s="1">
        <v>42308</v>
      </c>
      <c r="B71">
        <v>2.23E-2</v>
      </c>
      <c r="C71" t="s">
        <v>50</v>
      </c>
      <c r="D71">
        <v>2015</v>
      </c>
      <c r="E71"/>
      <c r="F71"/>
    </row>
    <row r="72" spans="1:6" x14ac:dyDescent="0.25">
      <c r="A72" s="1">
        <v>42338</v>
      </c>
      <c r="B72">
        <v>2.5100000000000001E-2</v>
      </c>
      <c r="C72" t="s">
        <v>51</v>
      </c>
      <c r="D72">
        <v>2015</v>
      </c>
      <c r="E72"/>
      <c r="F72"/>
    </row>
    <row r="73" spans="1:6" x14ac:dyDescent="0.25">
      <c r="A73" s="1">
        <v>42369</v>
      </c>
      <c r="B73">
        <v>3.0700000000000002E-2</v>
      </c>
      <c r="C73" t="s">
        <v>52</v>
      </c>
      <c r="D73">
        <v>2015</v>
      </c>
      <c r="E73"/>
      <c r="F73"/>
    </row>
    <row r="74" spans="1:6" x14ac:dyDescent="0.25">
      <c r="A74" s="1">
        <v>42400</v>
      </c>
      <c r="B74">
        <v>4.3799999999999999E-2</v>
      </c>
      <c r="C74" t="s">
        <v>41</v>
      </c>
      <c r="D74">
        <v>2016</v>
      </c>
      <c r="E74"/>
      <c r="F74"/>
    </row>
    <row r="75" spans="1:6" x14ac:dyDescent="0.25">
      <c r="A75" s="1">
        <v>42429</v>
      </c>
      <c r="B75">
        <v>4.2700000000000002E-2</v>
      </c>
      <c r="C75" t="s">
        <v>42</v>
      </c>
      <c r="D75">
        <v>2016</v>
      </c>
      <c r="E75"/>
      <c r="F75"/>
    </row>
    <row r="76" spans="1:6" x14ac:dyDescent="0.25">
      <c r="A76" s="1">
        <v>42460</v>
      </c>
      <c r="B76">
        <v>4.2599999999999999E-2</v>
      </c>
      <c r="C76" t="s">
        <v>43</v>
      </c>
      <c r="D76">
        <v>2016</v>
      </c>
      <c r="E76"/>
      <c r="F76"/>
    </row>
    <row r="77" spans="1:6" x14ac:dyDescent="0.25">
      <c r="A77" s="1">
        <v>42490</v>
      </c>
      <c r="B77">
        <v>4.0899999999999999E-2</v>
      </c>
      <c r="C77" t="s">
        <v>44</v>
      </c>
      <c r="D77">
        <v>2016</v>
      </c>
      <c r="E77"/>
      <c r="F77"/>
    </row>
    <row r="78" spans="1:6" x14ac:dyDescent="0.25">
      <c r="A78" s="1">
        <v>42521</v>
      </c>
      <c r="B78">
        <v>4.36E-2</v>
      </c>
      <c r="C78" t="s">
        <v>45</v>
      </c>
      <c r="D78">
        <v>2016</v>
      </c>
      <c r="E78"/>
      <c r="F78"/>
    </row>
    <row r="79" spans="1:6" x14ac:dyDescent="0.25">
      <c r="A79" s="1">
        <v>42551</v>
      </c>
      <c r="B79">
        <v>4.4299999999999999E-2</v>
      </c>
      <c r="C79" t="s">
        <v>46</v>
      </c>
      <c r="D79">
        <v>2016</v>
      </c>
      <c r="E79"/>
      <c r="F79"/>
    </row>
    <row r="80" spans="1:6" x14ac:dyDescent="0.25">
      <c r="A80" s="1">
        <v>42582</v>
      </c>
      <c r="B80">
        <v>4.6199999999999998E-2</v>
      </c>
      <c r="C80" t="s">
        <v>47</v>
      </c>
      <c r="D80">
        <v>2016</v>
      </c>
      <c r="E80"/>
      <c r="F80"/>
    </row>
    <row r="81" spans="1:6" x14ac:dyDescent="0.25">
      <c r="A81" s="1">
        <v>42613</v>
      </c>
      <c r="B81">
        <v>4.7399999999999998E-2</v>
      </c>
      <c r="C81" t="s">
        <v>48</v>
      </c>
      <c r="D81">
        <v>2016</v>
      </c>
      <c r="E81"/>
      <c r="F81"/>
    </row>
    <row r="82" spans="1:6" x14ac:dyDescent="0.25">
      <c r="A82" s="1">
        <v>42643</v>
      </c>
      <c r="B82">
        <v>4.5600000000000002E-2</v>
      </c>
      <c r="C82" t="s">
        <v>49</v>
      </c>
      <c r="D82">
        <v>2016</v>
      </c>
      <c r="E82"/>
      <c r="F82"/>
    </row>
    <row r="83" spans="1:6" x14ac:dyDescent="0.25">
      <c r="A83" s="1">
        <v>42674</v>
      </c>
      <c r="B83">
        <v>4.7600000000000003E-2</v>
      </c>
      <c r="C83" t="s">
        <v>50</v>
      </c>
      <c r="D83">
        <v>2016</v>
      </c>
      <c r="E83"/>
      <c r="F83"/>
    </row>
    <row r="84" spans="1:6" x14ac:dyDescent="0.25">
      <c r="A84" s="1">
        <v>42704</v>
      </c>
      <c r="B84">
        <v>4.6699999999999998E-2</v>
      </c>
      <c r="C84" t="s">
        <v>51</v>
      </c>
      <c r="D84">
        <v>2016</v>
      </c>
      <c r="E84"/>
      <c r="F84"/>
    </row>
    <row r="85" spans="1:6" x14ac:dyDescent="0.25">
      <c r="A85" s="1">
        <v>42735</v>
      </c>
      <c r="B85">
        <v>4.2299999999999997E-2</v>
      </c>
      <c r="C85" t="s">
        <v>52</v>
      </c>
      <c r="D85">
        <v>2016</v>
      </c>
      <c r="E85"/>
      <c r="F85"/>
    </row>
    <row r="86" spans="1:6" x14ac:dyDescent="0.25">
      <c r="A86" s="1">
        <v>42766</v>
      </c>
      <c r="B86">
        <v>3.8300000000000001E-2</v>
      </c>
      <c r="C86" t="s">
        <v>41</v>
      </c>
      <c r="D86">
        <v>2017</v>
      </c>
      <c r="E86"/>
      <c r="F86"/>
    </row>
    <row r="87" spans="1:6" x14ac:dyDescent="0.25">
      <c r="A87" s="1">
        <v>42794</v>
      </c>
      <c r="B87">
        <v>3.9600000000000003E-2</v>
      </c>
      <c r="C87" t="s">
        <v>42</v>
      </c>
      <c r="D87">
        <v>2017</v>
      </c>
      <c r="E87"/>
      <c r="F87"/>
    </row>
    <row r="88" spans="1:6" x14ac:dyDescent="0.25">
      <c r="A88" s="1">
        <v>42825</v>
      </c>
      <c r="B88">
        <v>0.04</v>
      </c>
      <c r="C88" t="s">
        <v>43</v>
      </c>
      <c r="D88">
        <v>2017</v>
      </c>
      <c r="E88"/>
      <c r="F88"/>
    </row>
    <row r="89" spans="1:6" x14ac:dyDescent="0.25">
      <c r="A89" s="1">
        <v>42855</v>
      </c>
      <c r="B89">
        <v>4.0899999999999999E-2</v>
      </c>
      <c r="C89" t="s">
        <v>44</v>
      </c>
      <c r="D89">
        <v>2017</v>
      </c>
      <c r="E89"/>
      <c r="F89"/>
    </row>
    <row r="90" spans="1:6" x14ac:dyDescent="0.25">
      <c r="A90" s="1">
        <v>42886</v>
      </c>
      <c r="B90">
        <v>3.9300000000000002E-2</v>
      </c>
      <c r="C90" t="s">
        <v>45</v>
      </c>
      <c r="D90">
        <v>2017</v>
      </c>
      <c r="E90"/>
      <c r="F90"/>
    </row>
    <row r="91" spans="1:6" x14ac:dyDescent="0.25">
      <c r="A91" s="1">
        <v>42916</v>
      </c>
      <c r="B91">
        <v>4.36E-2</v>
      </c>
      <c r="C91" t="s">
        <v>46</v>
      </c>
      <c r="D91">
        <v>2017</v>
      </c>
      <c r="E91"/>
      <c r="F91"/>
    </row>
    <row r="92" spans="1:6" x14ac:dyDescent="0.25">
      <c r="A92" s="1">
        <v>42947</v>
      </c>
      <c r="B92">
        <v>5.2200000000000003E-2</v>
      </c>
      <c r="C92" t="s">
        <v>47</v>
      </c>
      <c r="D92">
        <v>2017</v>
      </c>
      <c r="E92"/>
      <c r="F92"/>
    </row>
    <row r="93" spans="1:6" x14ac:dyDescent="0.25">
      <c r="A93" s="1">
        <v>42978</v>
      </c>
      <c r="B93">
        <v>4.7199999999999999E-2</v>
      </c>
      <c r="C93" t="s">
        <v>48</v>
      </c>
      <c r="D93">
        <v>2017</v>
      </c>
      <c r="E93"/>
      <c r="F93"/>
    </row>
    <row r="94" spans="1:6" x14ac:dyDescent="0.25">
      <c r="A94" s="1">
        <v>43008</v>
      </c>
      <c r="B94">
        <v>4.36E-2</v>
      </c>
      <c r="C94" t="s">
        <v>49</v>
      </c>
      <c r="D94">
        <v>2017</v>
      </c>
      <c r="E94"/>
      <c r="F94"/>
    </row>
    <row r="95" spans="1:6" x14ac:dyDescent="0.25">
      <c r="A95" s="1">
        <v>43039</v>
      </c>
      <c r="B95">
        <v>4.2000000000000003E-2</v>
      </c>
      <c r="C95" t="s">
        <v>50</v>
      </c>
      <c r="D95">
        <v>2017</v>
      </c>
      <c r="E95"/>
      <c r="F95"/>
    </row>
    <row r="96" spans="1:6" x14ac:dyDescent="0.25">
      <c r="A96" s="1">
        <v>43069</v>
      </c>
      <c r="B96">
        <v>4.6899999999999997E-2</v>
      </c>
      <c r="C96" t="s">
        <v>51</v>
      </c>
      <c r="D96">
        <v>2017</v>
      </c>
      <c r="E96"/>
      <c r="F96"/>
    </row>
    <row r="97" spans="1:6" x14ac:dyDescent="0.25">
      <c r="A97" s="1">
        <v>43100</v>
      </c>
      <c r="B97">
        <v>5.6800000000000003E-2</v>
      </c>
      <c r="C97" t="s">
        <v>52</v>
      </c>
      <c r="D97">
        <v>2017</v>
      </c>
      <c r="E97"/>
      <c r="F97"/>
    </row>
    <row r="98" spans="1:6" x14ac:dyDescent="0.25">
      <c r="A98" s="1">
        <v>43131</v>
      </c>
      <c r="B98">
        <v>4.7100000000000003E-2</v>
      </c>
      <c r="C98" t="s">
        <v>41</v>
      </c>
      <c r="D98">
        <v>2018</v>
      </c>
      <c r="E98"/>
      <c r="F98"/>
    </row>
    <row r="99" spans="1:6" x14ac:dyDescent="0.25">
      <c r="A99" s="1">
        <v>43159</v>
      </c>
      <c r="B99">
        <v>4.1500000000000002E-2</v>
      </c>
      <c r="C99" t="s">
        <v>42</v>
      </c>
      <c r="D99">
        <v>2018</v>
      </c>
      <c r="E99"/>
      <c r="F99"/>
    </row>
    <row r="100" spans="1:6" x14ac:dyDescent="0.25">
      <c r="A100" s="1">
        <v>43190</v>
      </c>
      <c r="B100">
        <v>4.1399999999999999E-2</v>
      </c>
      <c r="C100" t="s">
        <v>43</v>
      </c>
      <c r="D100">
        <v>2018</v>
      </c>
      <c r="E100"/>
      <c r="F100"/>
    </row>
    <row r="101" spans="1:6" x14ac:dyDescent="0.25">
      <c r="A101" s="1">
        <v>43220</v>
      </c>
      <c r="B101">
        <v>3.9199999999999999E-2</v>
      </c>
      <c r="C101" t="s">
        <v>44</v>
      </c>
      <c r="D101">
        <v>2018</v>
      </c>
      <c r="E101"/>
      <c r="F101"/>
    </row>
    <row r="102" spans="1:6" x14ac:dyDescent="0.25">
      <c r="A102" s="1">
        <v>43251</v>
      </c>
      <c r="B102">
        <v>4.0899999999999999E-2</v>
      </c>
      <c r="C102" t="s">
        <v>45</v>
      </c>
      <c r="D102">
        <v>2018</v>
      </c>
      <c r="E102"/>
      <c r="F102"/>
    </row>
    <row r="103" spans="1:6" x14ac:dyDescent="0.25">
      <c r="A103" s="1">
        <v>43281</v>
      </c>
      <c r="B103">
        <v>3.7900000000000003E-2</v>
      </c>
      <c r="C103" t="s">
        <v>46</v>
      </c>
      <c r="D103">
        <v>2018</v>
      </c>
      <c r="E103"/>
      <c r="F103"/>
    </row>
    <row r="104" spans="1:6" x14ac:dyDescent="0.25">
      <c r="A104" s="1">
        <v>43312</v>
      </c>
      <c r="B104">
        <v>2.6100000000000002E-2</v>
      </c>
      <c r="C104" t="s">
        <v>47</v>
      </c>
      <c r="D104">
        <v>2018</v>
      </c>
      <c r="E104"/>
      <c r="F104"/>
    </row>
    <row r="105" spans="1:6" x14ac:dyDescent="0.25">
      <c r="A105" s="1">
        <v>43343</v>
      </c>
      <c r="B105">
        <v>3.3599999999999998E-2</v>
      </c>
      <c r="C105" t="s">
        <v>48</v>
      </c>
      <c r="D105">
        <v>2018</v>
      </c>
      <c r="E105"/>
      <c r="F105"/>
    </row>
    <row r="106" spans="1:6" x14ac:dyDescent="0.25">
      <c r="A106" s="1">
        <v>43373</v>
      </c>
      <c r="B106">
        <v>4.5499999999999999E-2</v>
      </c>
      <c r="C106" t="s">
        <v>49</v>
      </c>
      <c r="D106">
        <v>2018</v>
      </c>
      <c r="E106"/>
      <c r="F106"/>
    </row>
    <row r="107" spans="1:6" x14ac:dyDescent="0.25">
      <c r="A107" s="1">
        <v>43404</v>
      </c>
      <c r="B107">
        <v>4.3400000000000001E-2</v>
      </c>
      <c r="C107" t="s">
        <v>50</v>
      </c>
      <c r="D107">
        <v>2018</v>
      </c>
      <c r="E107"/>
      <c r="F107"/>
    </row>
    <row r="108" spans="1:6" x14ac:dyDescent="0.25">
      <c r="A108" s="1">
        <v>43434</v>
      </c>
      <c r="B108">
        <v>3.15E-2</v>
      </c>
      <c r="C108" t="s">
        <v>51</v>
      </c>
      <c r="D108">
        <v>2018</v>
      </c>
      <c r="E108"/>
      <c r="F108"/>
    </row>
    <row r="109" spans="1:6" x14ac:dyDescent="0.25">
      <c r="A109" s="1">
        <v>43465</v>
      </c>
      <c r="B109">
        <v>2.3099999999999999E-2</v>
      </c>
      <c r="C109" t="s">
        <v>52</v>
      </c>
      <c r="D109">
        <v>2018</v>
      </c>
      <c r="E109"/>
      <c r="F109"/>
    </row>
    <row r="110" spans="1:6" x14ac:dyDescent="0.25">
      <c r="A110" s="1">
        <v>43496</v>
      </c>
      <c r="B110">
        <v>4.1000000000000002E-2</v>
      </c>
      <c r="C110" t="s">
        <v>41</v>
      </c>
      <c r="D110">
        <v>2019</v>
      </c>
      <c r="E110"/>
      <c r="F110"/>
    </row>
    <row r="111" spans="1:6" x14ac:dyDescent="0.25">
      <c r="A111" s="1">
        <v>43524</v>
      </c>
      <c r="B111">
        <v>4.4600000000000001E-2</v>
      </c>
      <c r="C111" t="s">
        <v>42</v>
      </c>
      <c r="D111">
        <v>2019</v>
      </c>
      <c r="E111"/>
      <c r="F111"/>
    </row>
    <row r="112" spans="1:6" x14ac:dyDescent="0.25">
      <c r="A112" s="1">
        <v>43555</v>
      </c>
      <c r="B112">
        <v>4.1700000000000001E-2</v>
      </c>
      <c r="C112" t="s">
        <v>43</v>
      </c>
      <c r="D112">
        <v>2019</v>
      </c>
      <c r="E112"/>
      <c r="F112"/>
    </row>
    <row r="113" spans="1:6" x14ac:dyDescent="0.25">
      <c r="A113" s="1">
        <v>43585</v>
      </c>
      <c r="B113">
        <v>4.7500000000000001E-2</v>
      </c>
      <c r="C113" t="s">
        <v>44</v>
      </c>
      <c r="D113">
        <v>2019</v>
      </c>
      <c r="E113"/>
      <c r="F113"/>
    </row>
    <row r="114" spans="1:6" x14ac:dyDescent="0.25">
      <c r="A114" s="1">
        <v>43616</v>
      </c>
      <c r="B114">
        <v>4.5400000000000003E-2</v>
      </c>
      <c r="C114" t="s">
        <v>45</v>
      </c>
      <c r="D114">
        <v>2019</v>
      </c>
      <c r="E114"/>
      <c r="F114"/>
    </row>
    <row r="115" spans="1:6" x14ac:dyDescent="0.25">
      <c r="A115" s="1">
        <v>43646</v>
      </c>
      <c r="B115">
        <v>4.8000000000000001E-2</v>
      </c>
      <c r="C115" t="s">
        <v>46</v>
      </c>
      <c r="D115">
        <v>2019</v>
      </c>
      <c r="E115"/>
      <c r="F115"/>
    </row>
    <row r="116" spans="1:6" x14ac:dyDescent="0.25">
      <c r="A116" s="1">
        <v>43677</v>
      </c>
      <c r="B116">
        <v>4.3700000000000003E-2</v>
      </c>
      <c r="C116" t="s">
        <v>47</v>
      </c>
      <c r="D116">
        <v>2019</v>
      </c>
      <c r="E116"/>
      <c r="F116"/>
    </row>
    <row r="117" spans="1:6" x14ac:dyDescent="0.25">
      <c r="A117" s="1">
        <v>43708</v>
      </c>
      <c r="B117">
        <v>3.0099999999999998E-2</v>
      </c>
      <c r="C117" t="s">
        <v>48</v>
      </c>
      <c r="D117">
        <v>2019</v>
      </c>
      <c r="E117"/>
      <c r="F117"/>
    </row>
    <row r="118" spans="1:6" x14ac:dyDescent="0.25">
      <c r="A118" s="1">
        <v>43738</v>
      </c>
      <c r="B118">
        <v>1.7999999999999999E-2</v>
      </c>
      <c r="C118" t="s">
        <v>49</v>
      </c>
      <c r="D118">
        <v>2019</v>
      </c>
      <c r="E118"/>
      <c r="F118"/>
    </row>
    <row r="119" spans="1:6" x14ac:dyDescent="0.25">
      <c r="A119" s="1">
        <v>43769</v>
      </c>
      <c r="B119">
        <v>2.1700000000000001E-2</v>
      </c>
      <c r="C119" t="s">
        <v>50</v>
      </c>
      <c r="D119">
        <v>2019</v>
      </c>
      <c r="E119"/>
      <c r="F119"/>
    </row>
    <row r="120" spans="1:6" x14ac:dyDescent="0.25">
      <c r="A120" s="1">
        <v>43799</v>
      </c>
      <c r="B120">
        <v>2.92E-2</v>
      </c>
      <c r="C120" t="s">
        <v>51</v>
      </c>
      <c r="D120">
        <v>2019</v>
      </c>
      <c r="E120"/>
      <c r="F120"/>
    </row>
    <row r="121" spans="1:6" x14ac:dyDescent="0.25">
      <c r="A121" s="1">
        <v>43830</v>
      </c>
      <c r="B121">
        <v>3.4099999999999998E-2</v>
      </c>
      <c r="C121" t="s">
        <v>52</v>
      </c>
      <c r="D121">
        <v>2019</v>
      </c>
      <c r="E121"/>
      <c r="F121"/>
    </row>
    <row r="122" spans="1:6" x14ac:dyDescent="0.25">
      <c r="A122" s="1">
        <v>43861</v>
      </c>
      <c r="B122">
        <v>1.78E-2</v>
      </c>
      <c r="C122" t="s">
        <v>41</v>
      </c>
      <c r="D122">
        <v>2020</v>
      </c>
      <c r="E122"/>
      <c r="F122"/>
    </row>
    <row r="123" spans="1:6" x14ac:dyDescent="0.25">
      <c r="A123" s="1">
        <v>43890</v>
      </c>
      <c r="B123">
        <v>1.24E-2</v>
      </c>
      <c r="C123" t="s">
        <v>42</v>
      </c>
      <c r="D123">
        <v>2020</v>
      </c>
      <c r="E123"/>
      <c r="F123"/>
    </row>
    <row r="124" spans="1:6" x14ac:dyDescent="0.25">
      <c r="A124" s="1">
        <v>43921</v>
      </c>
      <c r="B124">
        <v>1.77E-2</v>
      </c>
      <c r="C124" t="s">
        <v>43</v>
      </c>
      <c r="D124">
        <v>2020</v>
      </c>
      <c r="E124"/>
      <c r="F124"/>
    </row>
    <row r="125" spans="1:6" x14ac:dyDescent="0.25">
      <c r="A125" s="1">
        <v>43951</v>
      </c>
      <c r="B125">
        <v>1.8800000000000001E-2</v>
      </c>
      <c r="C125" t="s">
        <v>44</v>
      </c>
      <c r="D125">
        <v>2020</v>
      </c>
      <c r="E125"/>
      <c r="F125"/>
    </row>
    <row r="126" spans="1:6" x14ac:dyDescent="0.25">
      <c r="A126" s="1">
        <v>43982</v>
      </c>
      <c r="B126">
        <v>1.7999999999999999E-2</v>
      </c>
      <c r="C126" t="s">
        <v>45</v>
      </c>
      <c r="D126">
        <v>2020</v>
      </c>
      <c r="E126"/>
      <c r="F126"/>
    </row>
    <row r="127" spans="1:6" x14ac:dyDescent="0.25">
      <c r="A127" s="1">
        <v>44012</v>
      </c>
      <c r="B127">
        <v>2.3900000000000001E-2</v>
      </c>
      <c r="C127" t="s">
        <v>46</v>
      </c>
      <c r="D127">
        <v>2020</v>
      </c>
      <c r="E127"/>
      <c r="F127"/>
    </row>
    <row r="128" spans="1:6" x14ac:dyDescent="0.25">
      <c r="A128" s="1">
        <v>44043</v>
      </c>
      <c r="B128">
        <v>2.8799999999999999E-2</v>
      </c>
      <c r="C128" t="s">
        <v>47</v>
      </c>
      <c r="D128">
        <v>2020</v>
      </c>
      <c r="E128"/>
      <c r="F128"/>
    </row>
    <row r="129" spans="1:6" x14ac:dyDescent="0.25">
      <c r="A129" s="1">
        <v>44074</v>
      </c>
      <c r="B129">
        <v>4.19E-2</v>
      </c>
      <c r="C129" t="s">
        <v>48</v>
      </c>
      <c r="D129">
        <v>2020</v>
      </c>
      <c r="E129"/>
      <c r="F129"/>
    </row>
    <row r="130" spans="1:6" x14ac:dyDescent="0.25">
      <c r="A130" s="1">
        <v>44104</v>
      </c>
      <c r="B130">
        <v>4.9700000000000001E-2</v>
      </c>
      <c r="C130" t="s">
        <v>49</v>
      </c>
      <c r="D130">
        <v>2020</v>
      </c>
      <c r="E130"/>
      <c r="F130"/>
    </row>
    <row r="131" spans="1:6" x14ac:dyDescent="0.25">
      <c r="A131" s="1">
        <v>44135</v>
      </c>
      <c r="B131">
        <v>5.3400000000000003E-2</v>
      </c>
      <c r="C131" t="s">
        <v>50</v>
      </c>
      <c r="D131">
        <v>2020</v>
      </c>
      <c r="E131"/>
      <c r="F131"/>
    </row>
    <row r="132" spans="1:6" x14ac:dyDescent="0.25">
      <c r="A132" s="1">
        <v>44165</v>
      </c>
      <c r="B132">
        <v>5.4600000000000003E-2</v>
      </c>
      <c r="C132" t="s">
        <v>51</v>
      </c>
      <c r="D132">
        <v>2020</v>
      </c>
      <c r="E132"/>
      <c r="F132"/>
    </row>
    <row r="133" spans="1:6" x14ac:dyDescent="0.25">
      <c r="A133" s="1">
        <v>44196</v>
      </c>
      <c r="B133">
        <v>4.82E-2</v>
      </c>
      <c r="C133" t="s">
        <v>52</v>
      </c>
      <c r="D133">
        <v>2020</v>
      </c>
      <c r="E133"/>
      <c r="F133"/>
    </row>
    <row r="134" spans="1:6" x14ac:dyDescent="0.25">
      <c r="A134" s="1">
        <v>44227</v>
      </c>
      <c r="B134">
        <v>5.2400000000000002E-2</v>
      </c>
      <c r="C134" t="s">
        <v>41</v>
      </c>
      <c r="D134">
        <v>2021</v>
      </c>
      <c r="E134"/>
      <c r="F134"/>
    </row>
    <row r="135" spans="1:6" x14ac:dyDescent="0.25">
      <c r="A135" s="1">
        <v>44255</v>
      </c>
      <c r="B135">
        <v>0.06</v>
      </c>
      <c r="C135" t="s">
        <v>42</v>
      </c>
      <c r="D135">
        <v>2021</v>
      </c>
      <c r="E135"/>
      <c r="F135"/>
    </row>
    <row r="136" spans="1:6" x14ac:dyDescent="0.25">
      <c r="A136" s="1">
        <v>44286</v>
      </c>
      <c r="B136">
        <v>5.8400000000000001E-2</v>
      </c>
      <c r="C136" t="s">
        <v>43</v>
      </c>
      <c r="D136">
        <v>2021</v>
      </c>
      <c r="E136"/>
      <c r="F136"/>
    </row>
    <row r="137" spans="1:6" x14ac:dyDescent="0.25">
      <c r="A137" s="1">
        <v>44316</v>
      </c>
      <c r="B137">
        <v>5.1999999999999998E-2</v>
      </c>
      <c r="C137" t="s">
        <v>44</v>
      </c>
      <c r="D137">
        <v>2021</v>
      </c>
    </row>
    <row r="138" spans="1:6" x14ac:dyDescent="0.25">
      <c r="A138" s="1">
        <v>44347</v>
      </c>
      <c r="B138">
        <v>5.1700000000000003E-2</v>
      </c>
      <c r="C138" t="s">
        <v>45</v>
      </c>
      <c r="D138">
        <v>2021</v>
      </c>
    </row>
    <row r="139" spans="1:6" x14ac:dyDescent="0.25">
      <c r="A139" s="1">
        <v>44377</v>
      </c>
      <c r="B139">
        <v>3.9100000000000003E-2</v>
      </c>
      <c r="C139" t="s">
        <v>46</v>
      </c>
      <c r="D139">
        <v>2021</v>
      </c>
    </row>
    <row r="140" spans="1:6" x14ac:dyDescent="0.25">
      <c r="A140" s="1">
        <v>44408</v>
      </c>
      <c r="B140">
        <v>3.8199999999999998E-2</v>
      </c>
      <c r="C140" t="s">
        <v>47</v>
      </c>
      <c r="D140">
        <v>2021</v>
      </c>
    </row>
    <row r="141" spans="1:6" x14ac:dyDescent="0.25">
      <c r="A141" s="1">
        <v>44439</v>
      </c>
      <c r="B141">
        <v>3.6200000000000003E-2</v>
      </c>
      <c r="C141" t="s">
        <v>48</v>
      </c>
      <c r="D141">
        <v>2021</v>
      </c>
    </row>
    <row r="142" spans="1:6" x14ac:dyDescent="0.25">
      <c r="A142" s="1">
        <v>44469</v>
      </c>
      <c r="B142">
        <v>3.6700000000000003E-2</v>
      </c>
      <c r="C142" t="s">
        <v>49</v>
      </c>
      <c r="D142">
        <v>2021</v>
      </c>
    </row>
    <row r="143" spans="1:6" x14ac:dyDescent="0.25">
      <c r="A143" s="1">
        <v>44500</v>
      </c>
      <c r="B143">
        <v>2.9600000000000001E-2</v>
      </c>
      <c r="C143" t="s">
        <v>50</v>
      </c>
      <c r="D143">
        <v>2021</v>
      </c>
    </row>
    <row r="144" spans="1:6" x14ac:dyDescent="0.25">
      <c r="A144" s="1">
        <v>44530</v>
      </c>
      <c r="B144">
        <v>2.8899999999999999E-2</v>
      </c>
      <c r="C144" t="s">
        <v>51</v>
      </c>
      <c r="D144">
        <v>2021</v>
      </c>
    </row>
    <row r="145" spans="1:4" x14ac:dyDescent="0.25">
      <c r="A145" s="1">
        <v>44561</v>
      </c>
      <c r="B145">
        <v>3.0700000000000002E-2</v>
      </c>
      <c r="C145" t="s">
        <v>52</v>
      </c>
      <c r="D145">
        <v>2021</v>
      </c>
    </row>
    <row r="146" spans="1:4" x14ac:dyDescent="0.25">
      <c r="A146" s="1">
        <v>44592</v>
      </c>
      <c r="B146">
        <v>2.87E-2</v>
      </c>
      <c r="C146" t="s">
        <v>41</v>
      </c>
      <c r="D146">
        <v>2022</v>
      </c>
    </row>
    <row r="147" spans="1:4" x14ac:dyDescent="0.25">
      <c r="A147" s="1">
        <v>44620</v>
      </c>
      <c r="B147">
        <v>2.98E-2</v>
      </c>
      <c r="C147" t="s">
        <v>42</v>
      </c>
      <c r="D147">
        <v>2022</v>
      </c>
    </row>
    <row r="148" spans="1:4" x14ac:dyDescent="0.25">
      <c r="A148" s="1">
        <v>44651</v>
      </c>
      <c r="B148">
        <v>4.1700000000000001E-2</v>
      </c>
      <c r="C148" t="s">
        <v>43</v>
      </c>
      <c r="D148">
        <v>2022</v>
      </c>
    </row>
    <row r="149" spans="1:4" x14ac:dyDescent="0.25">
      <c r="A149" s="1">
        <v>44681</v>
      </c>
      <c r="B149">
        <v>4.6199999999999998E-2</v>
      </c>
      <c r="C149" t="s">
        <v>44</v>
      </c>
      <c r="D149">
        <v>2022</v>
      </c>
    </row>
    <row r="150" spans="1:4" x14ac:dyDescent="0.25">
      <c r="A150" s="1">
        <v>44712</v>
      </c>
      <c r="B150">
        <v>5.8200000000000002E-2</v>
      </c>
      <c r="C150" t="s">
        <v>45</v>
      </c>
      <c r="D150">
        <v>2022</v>
      </c>
    </row>
    <row r="151" spans="1:4" x14ac:dyDescent="0.25">
      <c r="A151" s="1">
        <v>44742</v>
      </c>
      <c r="B151">
        <v>7.5499999999999998E-2</v>
      </c>
      <c r="C151" t="s">
        <v>46</v>
      </c>
      <c r="D151">
        <v>2022</v>
      </c>
    </row>
    <row r="152" spans="1:4" x14ac:dyDescent="0.25">
      <c r="A152" s="1">
        <v>44773</v>
      </c>
      <c r="B152">
        <v>8.3599999999999994E-2</v>
      </c>
      <c r="C152" t="s">
        <v>47</v>
      </c>
      <c r="D152">
        <v>2022</v>
      </c>
    </row>
    <row r="153" spans="1:4" x14ac:dyDescent="0.25">
      <c r="A153" s="1">
        <v>44804</v>
      </c>
      <c r="B153">
        <v>8.8700000000000001E-2</v>
      </c>
      <c r="C153" t="s">
        <v>48</v>
      </c>
      <c r="D153">
        <v>2022</v>
      </c>
    </row>
    <row r="154" spans="1:4" x14ac:dyDescent="0.25">
      <c r="A154" s="1">
        <v>44834</v>
      </c>
      <c r="B154">
        <v>9.0300000000000005E-2</v>
      </c>
      <c r="C154" t="s">
        <v>49</v>
      </c>
      <c r="D154">
        <v>2022</v>
      </c>
    </row>
    <row r="155" spans="1:4" x14ac:dyDescent="0.25">
      <c r="A155" s="1">
        <v>44865</v>
      </c>
      <c r="B155">
        <v>9.7000000000000003E-2</v>
      </c>
      <c r="C155" t="s">
        <v>50</v>
      </c>
      <c r="D155">
        <v>2022</v>
      </c>
    </row>
    <row r="156" spans="1:4" x14ac:dyDescent="0.25">
      <c r="A156" s="1">
        <v>44895</v>
      </c>
      <c r="B156">
        <v>9.1700000000000004E-2</v>
      </c>
      <c r="C156" t="s">
        <v>51</v>
      </c>
      <c r="D156">
        <v>2022</v>
      </c>
    </row>
    <row r="157" spans="1:4" x14ac:dyDescent="0.25">
      <c r="A157" s="1">
        <v>44926</v>
      </c>
      <c r="B157">
        <v>9.2399999999999996E-2</v>
      </c>
      <c r="C157" t="s">
        <v>52</v>
      </c>
      <c r="D157">
        <v>2022</v>
      </c>
    </row>
    <row r="158" spans="1:4" x14ac:dyDescent="0.25">
      <c r="A158" s="1">
        <v>44957</v>
      </c>
      <c r="B158">
        <v>9.69E-2</v>
      </c>
      <c r="C158" t="s">
        <v>41</v>
      </c>
      <c r="D158">
        <v>2023</v>
      </c>
    </row>
    <row r="159" spans="1:4" x14ac:dyDescent="0.25">
      <c r="A159" s="1">
        <v>44985</v>
      </c>
      <c r="B159">
        <v>9.9199999999999997E-2</v>
      </c>
      <c r="C159" t="s">
        <v>42</v>
      </c>
      <c r="D159">
        <v>2023</v>
      </c>
    </row>
    <row r="160" spans="1:4" x14ac:dyDescent="0.25">
      <c r="A160" s="1">
        <v>45016</v>
      </c>
      <c r="B160">
        <v>8.7099999999999997E-2</v>
      </c>
      <c r="C160" t="s">
        <v>43</v>
      </c>
      <c r="D160">
        <v>2023</v>
      </c>
    </row>
    <row r="161" spans="1:4" x14ac:dyDescent="0.25">
      <c r="A161" s="1">
        <v>45046</v>
      </c>
      <c r="B161">
        <v>8.3199999999999996E-2</v>
      </c>
      <c r="C161" t="s">
        <v>44</v>
      </c>
      <c r="D161">
        <v>2023</v>
      </c>
    </row>
    <row r="162" spans="1:4" x14ac:dyDescent="0.25">
      <c r="A162" s="1">
        <v>45077</v>
      </c>
      <c r="B162">
        <v>6.54E-2</v>
      </c>
      <c r="C162" t="s">
        <v>45</v>
      </c>
      <c r="D162">
        <v>2023</v>
      </c>
    </row>
    <row r="163" spans="1:4" x14ac:dyDescent="0.25">
      <c r="A163" s="1">
        <v>45107</v>
      </c>
      <c r="B163">
        <v>4.9299999999999997E-2</v>
      </c>
      <c r="C163" t="s">
        <v>46</v>
      </c>
      <c r="D163">
        <v>2023</v>
      </c>
    </row>
    <row r="164" spans="1:4" x14ac:dyDescent="0.25">
      <c r="A164" s="1">
        <v>45138</v>
      </c>
      <c r="B164">
        <v>4.53E-2</v>
      </c>
      <c r="C164" t="s">
        <v>47</v>
      </c>
      <c r="D164">
        <v>2023</v>
      </c>
    </row>
    <row r="165" spans="1:4" x14ac:dyDescent="0.25">
      <c r="A165" s="1">
        <v>45169</v>
      </c>
      <c r="B165">
        <v>4.4699999999999997E-2</v>
      </c>
      <c r="C165" t="s">
        <v>48</v>
      </c>
      <c r="D165">
        <v>2023</v>
      </c>
    </row>
    <row r="166" spans="1:4" x14ac:dyDescent="0.25">
      <c r="A166" s="1">
        <v>45199</v>
      </c>
      <c r="B166">
        <v>4.6899999999999997E-2</v>
      </c>
      <c r="C166" t="s">
        <v>49</v>
      </c>
      <c r="D166">
        <v>2023</v>
      </c>
    </row>
    <row r="167" spans="1:4" x14ac:dyDescent="0.25">
      <c r="A167" s="1">
        <v>45230</v>
      </c>
      <c r="B167">
        <v>4.9799999999999997E-2</v>
      </c>
      <c r="C167" t="s">
        <v>50</v>
      </c>
      <c r="D167">
        <v>2023</v>
      </c>
    </row>
    <row r="168" spans="1:4" x14ac:dyDescent="0.25">
      <c r="A168" s="1">
        <v>45260</v>
      </c>
      <c r="B168">
        <v>4.2999999999999997E-2</v>
      </c>
      <c r="C168" t="s">
        <v>51</v>
      </c>
      <c r="D168">
        <v>2023</v>
      </c>
    </row>
    <row r="169" spans="1:4" x14ac:dyDescent="0.25">
      <c r="A169" s="1">
        <v>45291</v>
      </c>
      <c r="B169">
        <v>4.1799999999999997E-2</v>
      </c>
      <c r="C169" t="s">
        <v>52</v>
      </c>
      <c r="D169">
        <v>2023</v>
      </c>
    </row>
    <row r="170" spans="1:4" x14ac:dyDescent="0.25">
      <c r="A170" s="1">
        <v>45322</v>
      </c>
      <c r="B170">
        <v>3.8199999999999998E-2</v>
      </c>
      <c r="C170" t="s">
        <v>41</v>
      </c>
      <c r="D170">
        <v>2024</v>
      </c>
    </row>
    <row r="171" spans="1:4" x14ac:dyDescent="0.25">
      <c r="A171" s="1">
        <v>45351</v>
      </c>
      <c r="B171">
        <v>3.3000000000000002E-2</v>
      </c>
      <c r="C171" t="s">
        <v>42</v>
      </c>
      <c r="D171">
        <v>2024</v>
      </c>
    </row>
    <row r="172" spans="1:4" x14ac:dyDescent="0.25">
      <c r="A172" s="1">
        <v>45382</v>
      </c>
      <c r="B172">
        <v>3.2399999999999998E-2</v>
      </c>
      <c r="C172" t="s">
        <v>43</v>
      </c>
      <c r="D172">
        <v>2024</v>
      </c>
    </row>
    <row r="173" spans="1:4" x14ac:dyDescent="0.25">
      <c r="A173" s="1">
        <v>45412</v>
      </c>
      <c r="B173">
        <v>3.3599999999999998E-2</v>
      </c>
      <c r="C173" t="s">
        <v>44</v>
      </c>
      <c r="D173">
        <v>2024</v>
      </c>
    </row>
    <row r="174" spans="1:4" x14ac:dyDescent="0.25">
      <c r="A174" s="1">
        <v>45443</v>
      </c>
      <c r="B174">
        <v>3.7600000000000001E-2</v>
      </c>
      <c r="C174" t="s">
        <v>45</v>
      </c>
      <c r="D174">
        <v>2024</v>
      </c>
    </row>
    <row r="175" spans="1:4" x14ac:dyDescent="0.25">
      <c r="A175" s="1">
        <v>45473</v>
      </c>
      <c r="B175">
        <v>3.6200000000000003E-2</v>
      </c>
      <c r="C175" t="s">
        <v>46</v>
      </c>
      <c r="D175">
        <v>2024</v>
      </c>
    </row>
    <row r="176" spans="1:4" x14ac:dyDescent="0.25">
      <c r="A176" s="1">
        <v>45504</v>
      </c>
      <c r="B176">
        <v>3.78E-2</v>
      </c>
      <c r="C176" t="s">
        <v>47</v>
      </c>
      <c r="D176">
        <v>2024</v>
      </c>
    </row>
    <row r="177" spans="1:4" x14ac:dyDescent="0.25">
      <c r="A177" s="1">
        <v>45535</v>
      </c>
      <c r="B177">
        <v>3.0700000000000002E-2</v>
      </c>
      <c r="C177" t="s">
        <v>48</v>
      </c>
      <c r="D177">
        <v>2024</v>
      </c>
    </row>
    <row r="178" spans="1:4" x14ac:dyDescent="0.25">
      <c r="A178" s="1">
        <v>45565</v>
      </c>
      <c r="B178">
        <v>2.1100000000000001E-2</v>
      </c>
      <c r="C178" t="s">
        <v>49</v>
      </c>
      <c r="D178">
        <v>2024</v>
      </c>
    </row>
    <row r="179" spans="1:4" x14ac:dyDescent="0.25">
      <c r="A179" s="1">
        <v>45596</v>
      </c>
      <c r="B179">
        <v>1.1599999999999999E-2</v>
      </c>
      <c r="C179" t="s">
        <v>50</v>
      </c>
      <c r="D179">
        <v>2024</v>
      </c>
    </row>
    <row r="180" spans="1:4" x14ac:dyDescent="0.25">
      <c r="A180" s="1">
        <v>45626</v>
      </c>
      <c r="B180">
        <v>1.66E-2</v>
      </c>
      <c r="C180" t="s">
        <v>51</v>
      </c>
      <c r="D180">
        <v>2024</v>
      </c>
    </row>
    <row r="181" spans="1:4" x14ac:dyDescent="0.25">
      <c r="A181" s="1">
        <v>45657</v>
      </c>
      <c r="B181">
        <v>1.7000000000000001E-2</v>
      </c>
      <c r="C181" t="s">
        <v>52</v>
      </c>
      <c r="D181">
        <v>2024</v>
      </c>
    </row>
    <row r="182" spans="1:4" x14ac:dyDescent="0.25">
      <c r="A182" s="1">
        <v>46021</v>
      </c>
      <c r="B182">
        <v>0.1</v>
      </c>
      <c r="C182" t="s">
        <v>52</v>
      </c>
      <c r="D182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74" zoomScale="85" zoomScaleNormal="85" workbookViewId="0">
      <selection activeCell="C197" sqref="C197"/>
    </sheetView>
  </sheetViews>
  <sheetFormatPr defaultColWidth="8.85546875" defaultRowHeight="15" x14ac:dyDescent="0.25"/>
  <cols>
    <col min="1" max="2" width="11" style="1" bestFit="1" customWidth="1"/>
    <col min="3" max="3" width="8.85546875" style="9"/>
    <col min="4" max="4" width="8.85546875" style="6"/>
    <col min="5" max="6" width="8.85546875" style="9"/>
  </cols>
  <sheetData>
    <row r="1" spans="1:6" x14ac:dyDescent="0.25">
      <c r="A1" s="1" t="s">
        <v>27</v>
      </c>
      <c r="B1" s="1" t="s">
        <v>55</v>
      </c>
      <c r="C1" s="9" t="s">
        <v>53</v>
      </c>
      <c r="D1" s="6" t="s">
        <v>54</v>
      </c>
      <c r="E1" s="9" t="s">
        <v>56</v>
      </c>
      <c r="F1" s="9" t="s">
        <v>57</v>
      </c>
    </row>
    <row r="2" spans="1:6" x14ac:dyDescent="0.2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2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2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2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2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2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2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2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2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2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2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2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2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2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2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2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2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2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2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2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2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2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2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2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2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2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2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2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2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2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2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2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2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2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2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2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2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2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2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2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2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2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2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2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2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2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2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2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2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2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2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2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2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2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2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2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2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2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2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2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2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2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2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2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2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2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2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2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2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2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2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2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2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2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2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2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2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2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2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2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2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2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2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2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2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2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2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2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2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2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2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2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2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2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2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2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2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2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2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2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2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2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2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2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2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2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2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2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2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2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2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2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2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2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2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2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2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2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2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2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2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2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2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2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2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2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2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2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2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2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2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2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2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2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2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2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2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2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2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2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2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2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2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2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2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2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2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2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2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2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2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2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2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2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2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2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2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2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2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2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2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2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2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2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2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2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2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2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2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2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2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25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25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 t="e">
        <f t="shared" si="16"/>
        <v>#N/A</v>
      </c>
      <c r="E174" s="9">
        <f t="shared" si="17"/>
        <v>0.03</v>
      </c>
      <c r="F174" s="9">
        <f t="shared" si="18"/>
        <v>0.05</v>
      </c>
    </row>
    <row r="175" spans="1:6" x14ac:dyDescent="0.25">
      <c r="A175" s="1">
        <f t="shared" si="14"/>
        <v>45473</v>
      </c>
      <c r="B175" s="1">
        <f t="shared" si="15"/>
        <v>45473</v>
      </c>
      <c r="C175" s="9">
        <f>+VLOOKUP(A175,'Inflación source'!A:B,2,FALSE)</f>
        <v>3.6200000000000003E-2</v>
      </c>
      <c r="D175" s="6" t="e">
        <f t="shared" si="16"/>
        <v>#N/A</v>
      </c>
      <c r="E175" s="9">
        <f t="shared" si="17"/>
        <v>0.03</v>
      </c>
      <c r="F175" s="9">
        <f t="shared" si="18"/>
        <v>0.05</v>
      </c>
    </row>
    <row r="176" spans="1:6" x14ac:dyDescent="0.25">
      <c r="A176" s="1">
        <f t="shared" si="14"/>
        <v>45504</v>
      </c>
      <c r="B176" s="1">
        <f t="shared" si="15"/>
        <v>45504</v>
      </c>
      <c r="C176" s="9">
        <f>+VLOOKUP(A176,'Inflación source'!A:B,2,FALSE)</f>
        <v>3.78E-2</v>
      </c>
      <c r="D176" s="6" t="e">
        <f t="shared" si="16"/>
        <v>#N/A</v>
      </c>
      <c r="E176" s="9">
        <f t="shared" si="17"/>
        <v>0.03</v>
      </c>
      <c r="F176" s="9">
        <f t="shared" si="18"/>
        <v>0.05</v>
      </c>
    </row>
    <row r="177" spans="1:6" x14ac:dyDescent="0.25">
      <c r="A177" s="1">
        <f t="shared" si="14"/>
        <v>45535</v>
      </c>
      <c r="B177" s="1">
        <f t="shared" si="15"/>
        <v>45535</v>
      </c>
      <c r="C177" s="9">
        <f>+VLOOKUP(A177,'Inflación source'!A:B,2,FALSE)</f>
        <v>3.0700000000000002E-2</v>
      </c>
      <c r="D177" s="6" t="e">
        <f t="shared" si="16"/>
        <v>#N/A</v>
      </c>
      <c r="E177" s="9">
        <f t="shared" si="17"/>
        <v>0.03</v>
      </c>
      <c r="F177" s="9">
        <f t="shared" si="18"/>
        <v>0.05</v>
      </c>
    </row>
    <row r="178" spans="1:6" x14ac:dyDescent="0.25">
      <c r="A178" s="1">
        <f t="shared" si="14"/>
        <v>45565</v>
      </c>
      <c r="B178" s="1">
        <f t="shared" si="15"/>
        <v>45565</v>
      </c>
      <c r="C178" s="9">
        <f>+VLOOKUP(A178,'Inflación source'!A:B,2,FALSE)</f>
        <v>2.1100000000000001E-2</v>
      </c>
      <c r="D178" s="6" t="e">
        <f t="shared" si="16"/>
        <v>#N/A</v>
      </c>
      <c r="E178" s="9">
        <f t="shared" si="17"/>
        <v>0.03</v>
      </c>
      <c r="F178" s="9">
        <f t="shared" si="18"/>
        <v>0.05</v>
      </c>
    </row>
    <row r="179" spans="1:6" x14ac:dyDescent="0.25">
      <c r="A179" s="1">
        <f t="shared" si="14"/>
        <v>45596</v>
      </c>
      <c r="B179" s="1">
        <f t="shared" si="15"/>
        <v>45596</v>
      </c>
      <c r="C179" s="9">
        <f>+VLOOKUP(A179,'Inflación source'!A:B,2,FALSE)</f>
        <v>1.1599999999999999E-2</v>
      </c>
      <c r="D179" s="6" t="e">
        <f t="shared" si="16"/>
        <v>#N/A</v>
      </c>
      <c r="E179" s="9">
        <f t="shared" si="17"/>
        <v>0.03</v>
      </c>
      <c r="F179" s="9">
        <f t="shared" si="18"/>
        <v>0.05</v>
      </c>
    </row>
    <row r="180" spans="1:6" x14ac:dyDescent="0.25">
      <c r="A180" s="1">
        <f t="shared" si="14"/>
        <v>45626</v>
      </c>
      <c r="B180" s="1">
        <f t="shared" si="15"/>
        <v>45626</v>
      </c>
      <c r="C180" s="9">
        <f>+VLOOKUP(A180,'Inflación source'!A:B,2,FALSE)</f>
        <v>1.66E-2</v>
      </c>
      <c r="D180" s="6" t="e">
        <f t="shared" si="16"/>
        <v>#N/A</v>
      </c>
      <c r="E180" s="9">
        <f t="shared" si="17"/>
        <v>0.03</v>
      </c>
      <c r="F180" s="9">
        <f t="shared" si="18"/>
        <v>0.05</v>
      </c>
    </row>
    <row r="181" spans="1:6" x14ac:dyDescent="0.25">
      <c r="A181" s="1">
        <f t="shared" si="14"/>
        <v>45657</v>
      </c>
      <c r="B181" s="1">
        <f t="shared" si="15"/>
        <v>45657</v>
      </c>
      <c r="C181" s="9">
        <f>+VLOOKUP(A181,'Inflación source'!A:B,2,FALSE)</f>
        <v>1.7000000000000001E-2</v>
      </c>
      <c r="D181" s="6">
        <f t="shared" si="16"/>
        <v>1.7000000000000001E-2</v>
      </c>
      <c r="E181" s="9">
        <f t="shared" si="17"/>
        <v>0.03</v>
      </c>
      <c r="F181" s="9">
        <f t="shared" si="18"/>
        <v>0.05</v>
      </c>
    </row>
    <row r="182" spans="1:6" x14ac:dyDescent="0.2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2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2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2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2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2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2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2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2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2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2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2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2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2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2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2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B1" workbookViewId="0">
      <selection activeCell="W3" sqref="W3"/>
    </sheetView>
  </sheetViews>
  <sheetFormatPr defaultColWidth="8.85546875" defaultRowHeight="15" x14ac:dyDescent="0.25"/>
  <cols>
    <col min="1" max="1" width="15.42578125" bestFit="1" customWidth="1"/>
    <col min="2" max="2" width="16.28515625" bestFit="1" customWidth="1"/>
    <col min="3" max="8" width="7.140625" bestFit="1" customWidth="1"/>
    <col min="9" max="9" width="11.28515625" bestFit="1" customWidth="1"/>
    <col min="10" max="13" width="7" bestFit="1" customWidth="1"/>
    <col min="14" max="14" width="6" bestFit="1" customWidth="1"/>
    <col min="15" max="15" width="7" bestFit="1" customWidth="1"/>
    <col min="16" max="16" width="10.85546875" bestFit="1" customWidth="1"/>
    <col min="17" max="137" width="6" bestFit="1" customWidth="1"/>
    <col min="138" max="138" width="7" bestFit="1" customWidth="1"/>
    <col min="139" max="139" width="10.85546875" bestFit="1" customWidth="1"/>
  </cols>
  <sheetData>
    <row r="1" spans="1:9" x14ac:dyDescent="0.25">
      <c r="A1" s="3" t="s">
        <v>61</v>
      </c>
      <c r="B1" s="3" t="s">
        <v>147</v>
      </c>
    </row>
    <row r="2" spans="1:9" x14ac:dyDescent="0.25">
      <c r="A2" s="3" t="s">
        <v>145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146</v>
      </c>
    </row>
    <row r="3" spans="1:9" x14ac:dyDescent="0.25">
      <c r="A3" s="4" t="s">
        <v>41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25">
      <c r="A4" s="4" t="s">
        <v>42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25">
      <c r="A5" s="4" t="s">
        <v>43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25">
      <c r="A6" s="4" t="s">
        <v>44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25">
      <c r="A7" s="4" t="s">
        <v>45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25">
      <c r="A8" s="4" t="s">
        <v>46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>
        <v>3.6200000000000003E-2</v>
      </c>
      <c r="I8" s="7">
        <v>0.30990000000000001</v>
      </c>
    </row>
    <row r="9" spans="1:9" x14ac:dyDescent="0.25">
      <c r="A9" s="4" t="s">
        <v>47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>
        <v>3.78E-2</v>
      </c>
      <c r="I9" s="7">
        <v>0.30349999999999999</v>
      </c>
    </row>
    <row r="10" spans="1:9" x14ac:dyDescent="0.25">
      <c r="A10" s="4" t="s">
        <v>48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>
        <v>3.0700000000000002E-2</v>
      </c>
      <c r="I10" s="7">
        <v>0.30590000000000001</v>
      </c>
    </row>
    <row r="11" spans="1:9" x14ac:dyDescent="0.25">
      <c r="A11" s="4" t="s">
        <v>49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>
        <v>2.1100000000000001E-2</v>
      </c>
      <c r="I11" s="7">
        <v>0.30820000000000003</v>
      </c>
    </row>
    <row r="12" spans="1:9" x14ac:dyDescent="0.25">
      <c r="A12" s="4" t="s">
        <v>50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>
        <v>1.1599999999999999E-2</v>
      </c>
      <c r="I12" s="7">
        <v>0.30649999999999999</v>
      </c>
    </row>
    <row r="13" spans="1:9" x14ac:dyDescent="0.25">
      <c r="A13" s="4" t="s">
        <v>51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>
        <v>1.66E-2</v>
      </c>
      <c r="I13" s="7">
        <v>0.29550000000000004</v>
      </c>
    </row>
    <row r="14" spans="1:9" x14ac:dyDescent="0.25">
      <c r="A14" s="4" t="s">
        <v>52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>
        <v>1.7000000000000001E-2</v>
      </c>
      <c r="I14" s="7">
        <v>0.2873</v>
      </c>
    </row>
    <row r="15" spans="1:9" x14ac:dyDescent="0.25">
      <c r="A15" s="4" t="s">
        <v>146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0.3458</v>
      </c>
      <c r="I15" s="7">
        <v>3.7174999999999998</v>
      </c>
    </row>
    <row r="17" spans="8:10" x14ac:dyDescent="0.25">
      <c r="H17" s="7"/>
      <c r="I17" s="7"/>
      <c r="J17" s="7"/>
    </row>
    <row r="18" spans="8:10" x14ac:dyDescent="0.25">
      <c r="H18" s="7"/>
      <c r="I18" s="7"/>
      <c r="J18" s="7"/>
    </row>
    <row r="19" spans="8:10" x14ac:dyDescent="0.25">
      <c r="H19" s="7"/>
      <c r="I19" s="7"/>
      <c r="J19" s="7"/>
    </row>
    <row r="20" spans="8:10" x14ac:dyDescent="0.25">
      <c r="H20" s="7"/>
      <c r="I20" s="7"/>
      <c r="J20" s="7"/>
    </row>
    <row r="21" spans="8:10" x14ac:dyDescent="0.25">
      <c r="H21" s="7"/>
      <c r="I21" s="7"/>
      <c r="J21" s="7"/>
    </row>
    <row r="22" spans="8:10" x14ac:dyDescent="0.25">
      <c r="H22" s="7"/>
      <c r="I22" s="7"/>
      <c r="J22" s="7"/>
    </row>
    <row r="23" spans="8:10" x14ac:dyDescent="0.25">
      <c r="H23" s="7"/>
      <c r="I23" s="7"/>
      <c r="J23" s="7"/>
    </row>
    <row r="24" spans="8:10" x14ac:dyDescent="0.25">
      <c r="H24" s="7"/>
      <c r="I24" s="7"/>
      <c r="J24" s="7"/>
    </row>
    <row r="25" spans="8:10" x14ac:dyDescent="0.25">
      <c r="H25" s="7"/>
      <c r="I25" s="7"/>
      <c r="J25" s="7"/>
    </row>
    <row r="26" spans="8:10" x14ac:dyDescent="0.25">
      <c r="H26" s="7"/>
      <c r="I26" s="7"/>
      <c r="J26" s="7"/>
    </row>
    <row r="27" spans="8:10" x14ac:dyDescent="0.2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ColWidth="8.85546875" defaultRowHeight="15" x14ac:dyDescent="0.25"/>
  <cols>
    <col min="1" max="1" width="7.85546875" bestFit="1" customWidth="1"/>
    <col min="2" max="3" width="12" bestFit="1" customWidth="1"/>
    <col min="4" max="12" width="8" bestFit="1" customWidth="1"/>
    <col min="13" max="15" width="9.140625" bestFit="1" customWidth="1"/>
    <col min="16" max="25" width="8" bestFit="1" customWidth="1"/>
    <col min="26" max="30" width="9" bestFit="1" customWidth="1"/>
    <col min="31" max="34" width="11.85546875" customWidth="1"/>
    <col min="35" max="36" width="11.85546875" bestFit="1" customWidth="1"/>
  </cols>
  <sheetData>
    <row r="1" spans="1:33" x14ac:dyDescent="0.2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119</v>
      </c>
      <c r="AE1" t="s">
        <v>120</v>
      </c>
      <c r="AF1" t="s">
        <v>66</v>
      </c>
      <c r="AG1" t="s">
        <v>122</v>
      </c>
    </row>
    <row r="2" spans="1:33" x14ac:dyDescent="0.2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2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2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2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2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2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2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2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2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2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2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2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ColWidth="8.85546875" defaultRowHeight="15" x14ac:dyDescent="0.25"/>
  <cols>
    <col min="3" max="3" width="10.5703125" bestFit="1" customWidth="1"/>
    <col min="4" max="4" width="12.5703125" bestFit="1" customWidth="1"/>
    <col min="5" max="5" width="12.5703125" customWidth="1"/>
  </cols>
  <sheetData>
    <row r="1" spans="1:7" x14ac:dyDescent="0.2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2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2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2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2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2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2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2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2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2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2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2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2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2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2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2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2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2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2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2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2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2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2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2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2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2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2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2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2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2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2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2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2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2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2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2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2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2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2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2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2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2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2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2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2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2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2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2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2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2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2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2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2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2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2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2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2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2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2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2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2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2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2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2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2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2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2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2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2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2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2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2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2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2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2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2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2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2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2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2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2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2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2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2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2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2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2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2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2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2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2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2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2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2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2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2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2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2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2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2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2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2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2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2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2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2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2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2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2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2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2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2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2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2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2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2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2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2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2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2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2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2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2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2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2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2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2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2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2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2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2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2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2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2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2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2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2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2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2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2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2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2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2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2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2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2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2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2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2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2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2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2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2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2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2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2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2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2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2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2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2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2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2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2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2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2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2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2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2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2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2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2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2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2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2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2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2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2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2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2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2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2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2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2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2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2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2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2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2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2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2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2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2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2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2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2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2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2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2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2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2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2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2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2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2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2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2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2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2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2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2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2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2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2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2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2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2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2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2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2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2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2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2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2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2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2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2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2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2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2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2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2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2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2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2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2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2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2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2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2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2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2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2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2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2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2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2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2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2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2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2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2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2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2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2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2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2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2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2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2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2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2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2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2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2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2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2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2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2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2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2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2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2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2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2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2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2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2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2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2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2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2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2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2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2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2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2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2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2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2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2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2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2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2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2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2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2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2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2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2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2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2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2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2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2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2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2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2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2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2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2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2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2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2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2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2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2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2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2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2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2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2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2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2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2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2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2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2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2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2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2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2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2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2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2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2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2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2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2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2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2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2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2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2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2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2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2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17.85546875" bestFit="1" customWidth="1"/>
    <col min="2" max="2" width="24" bestFit="1" customWidth="1"/>
  </cols>
  <sheetData>
    <row r="1" spans="1:2" x14ac:dyDescent="0.25">
      <c r="A1" s="3" t="s">
        <v>69</v>
      </c>
      <c r="B1" s="4">
        <v>1</v>
      </c>
    </row>
    <row r="3" spans="1:2" x14ac:dyDescent="0.25">
      <c r="A3" s="3" t="s">
        <v>145</v>
      </c>
      <c r="B3" t="s">
        <v>71</v>
      </c>
    </row>
    <row r="4" spans="1:2" x14ac:dyDescent="0.25">
      <c r="A4" s="5">
        <v>41943</v>
      </c>
      <c r="B4" s="7">
        <v>7.3968599138868371E-2</v>
      </c>
    </row>
    <row r="5" spans="1:2" x14ac:dyDescent="0.25">
      <c r="A5" s="5">
        <v>42308</v>
      </c>
      <c r="B5" s="7">
        <v>0.13296800487248608</v>
      </c>
    </row>
    <row r="6" spans="1:2" x14ac:dyDescent="0.25">
      <c r="A6" s="5">
        <v>42674</v>
      </c>
      <c r="B6" s="7">
        <v>4.4774967080383865E-2</v>
      </c>
    </row>
    <row r="7" spans="1:2" x14ac:dyDescent="0.25">
      <c r="A7" s="5">
        <v>43039</v>
      </c>
      <c r="B7" s="7">
        <v>7.6776125285324001E-2</v>
      </c>
    </row>
    <row r="8" spans="1:2" x14ac:dyDescent="0.25">
      <c r="A8" s="5">
        <v>43404</v>
      </c>
      <c r="B8" s="7">
        <v>7.1032417786318108E-2</v>
      </c>
    </row>
    <row r="9" spans="1:2" x14ac:dyDescent="0.25">
      <c r="A9" s="5">
        <v>43769</v>
      </c>
      <c r="B9" s="7">
        <v>0.14150204569833782</v>
      </c>
    </row>
    <row r="10" spans="1:2" x14ac:dyDescent="0.25">
      <c r="A10" s="5">
        <v>44135</v>
      </c>
      <c r="B10" s="7">
        <v>0.28652985361655064</v>
      </c>
    </row>
    <row r="11" spans="1:2" x14ac:dyDescent="0.25">
      <c r="A11" s="5">
        <v>44500</v>
      </c>
      <c r="B11" s="7">
        <v>0.10145244878534369</v>
      </c>
    </row>
    <row r="12" spans="1:2" x14ac:dyDescent="0.25">
      <c r="A12" s="5">
        <v>44865</v>
      </c>
      <c r="B12" s="7">
        <v>0.12904316697170989</v>
      </c>
    </row>
    <row r="13" spans="1:2" x14ac:dyDescent="0.25">
      <c r="A13" s="5">
        <v>45230</v>
      </c>
      <c r="B13" s="7">
        <v>0.10755984318169122</v>
      </c>
    </row>
    <row r="14" spans="1:2" x14ac:dyDescent="0.25">
      <c r="A14" s="4" t="s">
        <v>146</v>
      </c>
      <c r="B14" s="7">
        <v>1.1656074724170136</v>
      </c>
    </row>
    <row r="16" spans="1: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L13"/>
  <sheetViews>
    <sheetView topLeftCell="F1" workbookViewId="0">
      <selection activeCell="AD9" sqref="AD9"/>
    </sheetView>
  </sheetViews>
  <sheetFormatPr defaultColWidth="8.85546875" defaultRowHeight="15" x14ac:dyDescent="0.25"/>
  <cols>
    <col min="1" max="1" width="8.28515625" bestFit="1" customWidth="1"/>
    <col min="2" max="9" width="7.28515625" bestFit="1" customWidth="1"/>
    <col min="10" max="10" width="8" bestFit="1" customWidth="1"/>
    <col min="11" max="11" width="12" bestFit="1" customWidth="1"/>
    <col min="12" max="12" width="8" bestFit="1" customWidth="1"/>
    <col min="13" max="15" width="9.140625" bestFit="1" customWidth="1"/>
    <col min="16" max="16" width="8" bestFit="1" customWidth="1"/>
    <col min="17" max="17" width="12" bestFit="1" customWidth="1"/>
    <col min="18" max="31" width="8" bestFit="1" customWidth="1"/>
    <col min="32" max="37" width="12.140625" bestFit="1" customWidth="1"/>
    <col min="38" max="38" width="8" bestFit="1" customWidth="1"/>
    <col min="39" max="39" width="7.85546875" bestFit="1" customWidth="1"/>
    <col min="40" max="41" width="8" bestFit="1" customWidth="1"/>
    <col min="42" max="42" width="11.85546875" bestFit="1" customWidth="1"/>
  </cols>
  <sheetData>
    <row r="1" spans="1:38" x14ac:dyDescent="0.2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144</v>
      </c>
      <c r="AE1" t="s">
        <v>148</v>
      </c>
      <c r="AF1" t="s">
        <v>120</v>
      </c>
      <c r="AG1" t="s">
        <v>122</v>
      </c>
      <c r="AH1" t="s">
        <v>149</v>
      </c>
      <c r="AI1" t="s">
        <v>150</v>
      </c>
      <c r="AJ1" t="s">
        <v>151</v>
      </c>
      <c r="AK1" t="s">
        <v>152</v>
      </c>
      <c r="AL1" t="s">
        <v>119</v>
      </c>
    </row>
    <row r="2" spans="1:38" x14ac:dyDescent="0.2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E2">
        <v>94046.2</v>
      </c>
      <c r="AF2" s="28"/>
      <c r="AG2" s="28"/>
      <c r="AH2" s="28"/>
      <c r="AI2" s="28"/>
      <c r="AL2">
        <v>69730</v>
      </c>
    </row>
    <row r="3" spans="1:38" x14ac:dyDescent="0.2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E3">
        <v>94878.1</v>
      </c>
      <c r="AF3" s="28"/>
      <c r="AG3" s="28"/>
      <c r="AH3" s="28"/>
      <c r="AI3" s="28"/>
      <c r="AL3">
        <v>69952.2</v>
      </c>
    </row>
    <row r="4" spans="1:38" x14ac:dyDescent="0.2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E4">
        <v>96496.4</v>
      </c>
      <c r="AF4" s="28"/>
      <c r="AG4" s="28"/>
      <c r="AH4" s="28"/>
      <c r="AI4" s="28"/>
      <c r="AL4">
        <v>71178.899999999994</v>
      </c>
    </row>
    <row r="5" spans="1:38" x14ac:dyDescent="0.2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 s="28"/>
      <c r="AG5" s="28"/>
      <c r="AH5" s="28"/>
      <c r="AI5" s="28"/>
      <c r="AL5">
        <v>71829.2</v>
      </c>
    </row>
    <row r="6" spans="1:38" x14ac:dyDescent="0.2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 s="28"/>
      <c r="AG6" s="28"/>
      <c r="AH6" s="28"/>
      <c r="AI6" s="28"/>
      <c r="AL6">
        <v>72150.100000000006</v>
      </c>
    </row>
    <row r="7" spans="1:38" x14ac:dyDescent="0.2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D7">
        <v>90885.5</v>
      </c>
      <c r="AF7" s="28"/>
      <c r="AG7" s="28"/>
      <c r="AH7" s="28"/>
      <c r="AI7" s="28"/>
      <c r="AL7">
        <v>73304.399999999994</v>
      </c>
    </row>
    <row r="8" spans="1:38" x14ac:dyDescent="0.2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D8">
        <v>91456.1</v>
      </c>
      <c r="AF8" s="28"/>
      <c r="AG8" s="28"/>
      <c r="AH8" s="28"/>
      <c r="AI8" s="28"/>
      <c r="AL8">
        <v>73290.2</v>
      </c>
    </row>
    <row r="9" spans="1:38" x14ac:dyDescent="0.2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D9">
        <v>90491.3</v>
      </c>
      <c r="AF9" s="28"/>
      <c r="AG9" s="28"/>
      <c r="AH9" s="28"/>
      <c r="AI9" s="28"/>
      <c r="AL9">
        <v>72987.7</v>
      </c>
    </row>
    <row r="10" spans="1:38" x14ac:dyDescent="0.2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D10">
        <v>90157.9</v>
      </c>
      <c r="AF10" s="28"/>
      <c r="AG10" s="28"/>
      <c r="AH10" s="28"/>
      <c r="AI10" s="28"/>
      <c r="AL10">
        <v>73669.7</v>
      </c>
    </row>
    <row r="11" spans="1:38" x14ac:dyDescent="0.2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D11">
        <v>91202.2</v>
      </c>
      <c r="AF11" s="28"/>
      <c r="AG11" s="28"/>
      <c r="AH11" s="28"/>
      <c r="AI11" s="28"/>
      <c r="AL11">
        <v>74848.800000000003</v>
      </c>
    </row>
    <row r="12" spans="1:38" x14ac:dyDescent="0.2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D12">
        <v>91388.5</v>
      </c>
      <c r="AF12" s="28"/>
      <c r="AG12" s="28"/>
      <c r="AH12" s="28"/>
      <c r="AI12" s="28"/>
      <c r="AL12">
        <v>74860.800000000003</v>
      </c>
    </row>
    <row r="13" spans="1:38" x14ac:dyDescent="0.2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D13">
        <v>98211.199999999997</v>
      </c>
      <c r="AF13" s="28"/>
      <c r="AG13" s="28"/>
      <c r="AH13" s="28"/>
      <c r="AI13" s="28"/>
      <c r="AL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ColWidth="8.85546875" defaultRowHeight="15" x14ac:dyDescent="0.25"/>
  <cols>
    <col min="3" max="3" width="10.5703125" bestFit="1" customWidth="1"/>
    <col min="4" max="4" width="12.5703125" bestFit="1" customWidth="1"/>
    <col min="5" max="5" width="12.5703125" customWidth="1"/>
  </cols>
  <sheetData>
    <row r="1" spans="1:7" x14ac:dyDescent="0.2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2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2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2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2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2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2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2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2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2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2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2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2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2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2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2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2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2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2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2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2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2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2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2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2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2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2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2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2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2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2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2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2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2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2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2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2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2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2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2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2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2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2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2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2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2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2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2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2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2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2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2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2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2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2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2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2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2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2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2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2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2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2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2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2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2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2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2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2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2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2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2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2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2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2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2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2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2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2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2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2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2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2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2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2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2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2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2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2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2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2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2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2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2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2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2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2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2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2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2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2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2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2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2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2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2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2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2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2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2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2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2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2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2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2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2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2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2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2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2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2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2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2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2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2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2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2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2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2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2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2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2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2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2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2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2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2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2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2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2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2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2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2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2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2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2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2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2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2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2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2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2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2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2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2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2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2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2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2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2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2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2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2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2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2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2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2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2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2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2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2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2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2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2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2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2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2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2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2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2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2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2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2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2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2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2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2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2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2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2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2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2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2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2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2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2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2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2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2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2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2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2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2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2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2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2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2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2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2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2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2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2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2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2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2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2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2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2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2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2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2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2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2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2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2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2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2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2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2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2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2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2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2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2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2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2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2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2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2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2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2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2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2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2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2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2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2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2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2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2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2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2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2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2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2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2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2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2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2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2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2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2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2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2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2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2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2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2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2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2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2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2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2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2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2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2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2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2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2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2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2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2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2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2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2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2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2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2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2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2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2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2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2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2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2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2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2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2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2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2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2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2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2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2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2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2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2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2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2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2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2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2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2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2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2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2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2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2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2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2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2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2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2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2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2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2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2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2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2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2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2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2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2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2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2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ColWidth="8.85546875" defaultRowHeight="15" x14ac:dyDescent="0.25"/>
  <cols>
    <col min="1" max="1" width="13.140625" bestFit="1" customWidth="1"/>
    <col min="2" max="2" width="18.7109375" bestFit="1" customWidth="1"/>
  </cols>
  <sheetData>
    <row r="1" spans="1:2" x14ac:dyDescent="0.25">
      <c r="A1" s="3" t="s">
        <v>69</v>
      </c>
      <c r="B1" s="4">
        <v>1</v>
      </c>
    </row>
    <row r="3" spans="1:2" x14ac:dyDescent="0.25">
      <c r="A3" s="3" t="s">
        <v>145</v>
      </c>
      <c r="B3" t="s">
        <v>71</v>
      </c>
    </row>
    <row r="4" spans="1:2" x14ac:dyDescent="0.25">
      <c r="A4" s="5">
        <v>41578</v>
      </c>
      <c r="B4" s="7">
        <v>4.1306042968968899E-2</v>
      </c>
    </row>
    <row r="5" spans="1:2" x14ac:dyDescent="0.25">
      <c r="A5" s="5">
        <v>41943</v>
      </c>
      <c r="B5" s="7">
        <v>6.8971366395127964E-2</v>
      </c>
    </row>
    <row r="6" spans="1:2" x14ac:dyDescent="0.25">
      <c r="A6" s="5">
        <v>42308</v>
      </c>
      <c r="B6" s="7">
        <v>0.13311788838145366</v>
      </c>
    </row>
    <row r="7" spans="1:2" x14ac:dyDescent="0.25">
      <c r="A7" s="5">
        <v>42674</v>
      </c>
      <c r="B7" s="7">
        <v>6.2013491589104214E-2</v>
      </c>
    </row>
    <row r="8" spans="1:2" x14ac:dyDescent="0.25">
      <c r="A8" s="5">
        <v>43039</v>
      </c>
      <c r="B8" s="7">
        <v>0.14415095310535131</v>
      </c>
    </row>
    <row r="9" spans="1:2" x14ac:dyDescent="0.25">
      <c r="A9" s="5">
        <v>43404</v>
      </c>
      <c r="B9" s="7">
        <v>0.12710539926690512</v>
      </c>
    </row>
    <row r="10" spans="1:2" x14ac:dyDescent="0.25">
      <c r="A10" s="5">
        <v>43769</v>
      </c>
      <c r="B10" s="7">
        <v>0.15168715864029719</v>
      </c>
    </row>
    <row r="11" spans="1:2" x14ac:dyDescent="0.25">
      <c r="A11" s="5">
        <v>44135</v>
      </c>
      <c r="B11" s="7">
        <v>0.24738410366571964</v>
      </c>
    </row>
    <row r="12" spans="1:2" x14ac:dyDescent="0.25">
      <c r="A12" s="5">
        <v>44500</v>
      </c>
      <c r="B12" s="7">
        <v>0.12953099827787348</v>
      </c>
    </row>
    <row r="13" spans="1:2" x14ac:dyDescent="0.25">
      <c r="A13" s="5">
        <v>44865</v>
      </c>
      <c r="B13" s="7">
        <v>0.15037670253870775</v>
      </c>
    </row>
    <row r="14" spans="1:2" x14ac:dyDescent="0.25">
      <c r="A14" s="5" t="s">
        <v>146</v>
      </c>
      <c r="B14" s="7">
        <v>1.2556441048295091</v>
      </c>
    </row>
    <row r="15" spans="1:2" x14ac:dyDescent="0.25">
      <c r="B15" s="7"/>
    </row>
    <row r="16" spans="1: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91"/>
  <sheetViews>
    <sheetView topLeftCell="A273" workbookViewId="0">
      <selection activeCell="B279" sqref="B279"/>
    </sheetView>
  </sheetViews>
  <sheetFormatPr defaultColWidth="8.85546875" defaultRowHeight="15" x14ac:dyDescent="0.25"/>
  <cols>
    <col min="1" max="1" width="10.7109375" bestFit="1" customWidth="1"/>
    <col min="2" max="2" width="15" bestFit="1" customWidth="1"/>
    <col min="3" max="3" width="18.5703125" bestFit="1" customWidth="1"/>
    <col min="4" max="4" width="10.85546875" bestFit="1" customWidth="1"/>
    <col min="5" max="5" width="12" bestFit="1" customWidth="1"/>
    <col min="6" max="6" width="20.42578125" bestFit="1" customWidth="1"/>
    <col min="7" max="7" width="10.5703125" bestFit="1" customWidth="1"/>
    <col min="8" max="8" width="14" bestFit="1" customWidth="1"/>
    <col min="9" max="10" width="17.85546875" bestFit="1" customWidth="1"/>
  </cols>
  <sheetData>
    <row r="1" spans="1:3" x14ac:dyDescent="0.25">
      <c r="A1" t="s">
        <v>123</v>
      </c>
      <c r="B1" t="s">
        <v>124</v>
      </c>
      <c r="C1" t="s">
        <v>125</v>
      </c>
    </row>
    <row r="2" spans="1:3" x14ac:dyDescent="0.25">
      <c r="A2" s="1">
        <v>36892</v>
      </c>
      <c r="B2">
        <v>67.220477222843087</v>
      </c>
    </row>
    <row r="3" spans="1:3" x14ac:dyDescent="0.25">
      <c r="A3" s="1">
        <v>36923</v>
      </c>
      <c r="B3">
        <v>65.906460022132066</v>
      </c>
    </row>
    <row r="4" spans="1:3" x14ac:dyDescent="0.25">
      <c r="A4" s="1">
        <v>36951</v>
      </c>
      <c r="B4">
        <v>68.809523804140866</v>
      </c>
    </row>
    <row r="5" spans="1:3" x14ac:dyDescent="0.25">
      <c r="A5" s="1">
        <v>36982</v>
      </c>
      <c r="B5">
        <v>67.058374772762619</v>
      </c>
    </row>
    <row r="6" spans="1:3" x14ac:dyDescent="0.25">
      <c r="A6" s="1">
        <v>37012</v>
      </c>
      <c r="B6">
        <v>64.132722896930829</v>
      </c>
    </row>
    <row r="7" spans="1:3" x14ac:dyDescent="0.25">
      <c r="A7" s="1">
        <v>37043</v>
      </c>
      <c r="B7">
        <v>60.556737828949714</v>
      </c>
    </row>
    <row r="8" spans="1:3" x14ac:dyDescent="0.25">
      <c r="A8" s="1">
        <v>37073</v>
      </c>
      <c r="B8">
        <v>64.23421036518539</v>
      </c>
    </row>
    <row r="9" spans="1:3" x14ac:dyDescent="0.25">
      <c r="A9" s="1">
        <v>37104</v>
      </c>
      <c r="B9">
        <v>63.990555750486671</v>
      </c>
    </row>
    <row r="10" spans="1:3" x14ac:dyDescent="0.25">
      <c r="A10" s="1">
        <v>37135</v>
      </c>
      <c r="B10">
        <v>62.880814953633923</v>
      </c>
    </row>
    <row r="11" spans="1:3" x14ac:dyDescent="0.25">
      <c r="A11" s="1">
        <v>37165</v>
      </c>
      <c r="B11">
        <v>64.411495769659382</v>
      </c>
    </row>
    <row r="12" spans="1:3" x14ac:dyDescent="0.25">
      <c r="A12" s="1">
        <v>37196</v>
      </c>
      <c r="B12">
        <v>67.806467131232367</v>
      </c>
    </row>
    <row r="13" spans="1:3" x14ac:dyDescent="0.25">
      <c r="A13" s="1">
        <v>37226</v>
      </c>
      <c r="B13">
        <v>72.624618356395686</v>
      </c>
    </row>
    <row r="14" spans="1:3" x14ac:dyDescent="0.25">
      <c r="A14" s="1">
        <v>37257</v>
      </c>
      <c r="B14">
        <v>69.463752224976744</v>
      </c>
      <c r="C14">
        <v>3.337189937966329</v>
      </c>
    </row>
    <row r="15" spans="1:3" x14ac:dyDescent="0.25">
      <c r="A15" s="1">
        <v>37288</v>
      </c>
      <c r="B15">
        <v>67.828533867524726</v>
      </c>
      <c r="C15">
        <v>2.9163663846415204</v>
      </c>
    </row>
    <row r="16" spans="1:3" x14ac:dyDescent="0.25">
      <c r="A16" s="1">
        <v>37316</v>
      </c>
      <c r="B16">
        <v>70.682126206960689</v>
      </c>
      <c r="C16">
        <v>2.7214290977365181</v>
      </c>
    </row>
    <row r="17" spans="1:3" x14ac:dyDescent="0.25">
      <c r="A17" s="1">
        <v>37347</v>
      </c>
      <c r="B17">
        <v>69.649873194047473</v>
      </c>
      <c r="C17">
        <v>3.864541051086519</v>
      </c>
    </row>
    <row r="18" spans="1:3" x14ac:dyDescent="0.25">
      <c r="A18" s="1">
        <v>37377</v>
      </c>
      <c r="B18">
        <v>67.641540254854007</v>
      </c>
      <c r="C18">
        <v>5.4711810124798319</v>
      </c>
    </row>
    <row r="19" spans="1:3" x14ac:dyDescent="0.25">
      <c r="A19" s="1">
        <v>37408</v>
      </c>
      <c r="B19">
        <v>64.221437805481756</v>
      </c>
      <c r="C19">
        <v>6.0516799747097707</v>
      </c>
    </row>
    <row r="20" spans="1:3" x14ac:dyDescent="0.25">
      <c r="A20" s="1">
        <v>37438</v>
      </c>
      <c r="B20">
        <v>67.968107504630282</v>
      </c>
      <c r="C20">
        <v>5.8129416057531813</v>
      </c>
    </row>
    <row r="21" spans="1:3" x14ac:dyDescent="0.25">
      <c r="A21" s="1">
        <v>37469</v>
      </c>
      <c r="B21">
        <v>67.548711217410954</v>
      </c>
      <c r="C21">
        <v>5.5604384509462932</v>
      </c>
    </row>
    <row r="22" spans="1:3" x14ac:dyDescent="0.25">
      <c r="A22" s="1">
        <v>37500</v>
      </c>
      <c r="B22">
        <v>67.092635994742238</v>
      </c>
      <c r="C22">
        <v>6.6981018681357085</v>
      </c>
    </row>
    <row r="23" spans="1:3" x14ac:dyDescent="0.25">
      <c r="A23" s="1">
        <v>37530</v>
      </c>
      <c r="B23">
        <v>66.523974462295044</v>
      </c>
      <c r="C23">
        <v>3.279660978825973</v>
      </c>
    </row>
    <row r="24" spans="1:3" x14ac:dyDescent="0.25">
      <c r="A24" s="1">
        <v>37561</v>
      </c>
      <c r="B24">
        <v>69.430462239654105</v>
      </c>
      <c r="C24">
        <v>2.3950445689474833</v>
      </c>
    </row>
    <row r="25" spans="1:3" x14ac:dyDescent="0.25">
      <c r="A25" s="1">
        <v>37591</v>
      </c>
      <c r="B25">
        <v>75.106005059848769</v>
      </c>
      <c r="C25">
        <v>3.4167294226263891</v>
      </c>
    </row>
    <row r="26" spans="1:3" x14ac:dyDescent="0.25">
      <c r="A26" s="1">
        <v>37622</v>
      </c>
      <c r="B26">
        <v>72.397432330718317</v>
      </c>
      <c r="C26">
        <v>4.2233251325670835</v>
      </c>
    </row>
    <row r="27" spans="1:3" x14ac:dyDescent="0.25">
      <c r="A27" s="1">
        <v>37653</v>
      </c>
      <c r="B27">
        <v>70.666285424894596</v>
      </c>
      <c r="C27">
        <v>4.1837135429054939</v>
      </c>
    </row>
    <row r="28" spans="1:3" x14ac:dyDescent="0.25">
      <c r="A28" s="1">
        <v>37681</v>
      </c>
      <c r="B28">
        <v>74.382409112159493</v>
      </c>
      <c r="C28">
        <v>5.2351041257080908</v>
      </c>
    </row>
    <row r="29" spans="1:3" x14ac:dyDescent="0.25">
      <c r="A29" s="1">
        <v>37712</v>
      </c>
      <c r="B29">
        <v>71.580423253308084</v>
      </c>
      <c r="C29">
        <v>2.7717926404288136</v>
      </c>
    </row>
    <row r="30" spans="1:3" x14ac:dyDescent="0.25">
      <c r="A30" s="1">
        <v>37742</v>
      </c>
      <c r="B30">
        <v>68.836525053366472</v>
      </c>
      <c r="C30">
        <v>1.766643388086834</v>
      </c>
    </row>
    <row r="31" spans="1:3" x14ac:dyDescent="0.25">
      <c r="A31" s="1">
        <v>37773</v>
      </c>
      <c r="B31">
        <v>65.84133815487138</v>
      </c>
      <c r="C31">
        <v>2.5223669926171368</v>
      </c>
    </row>
    <row r="32" spans="1:3" x14ac:dyDescent="0.25">
      <c r="A32" s="1">
        <v>37803</v>
      </c>
      <c r="B32">
        <v>70.008256798321781</v>
      </c>
      <c r="C32">
        <v>3.0016273346326727</v>
      </c>
    </row>
    <row r="33" spans="1:3" x14ac:dyDescent="0.25">
      <c r="A33" s="1">
        <v>37834</v>
      </c>
      <c r="B33">
        <v>69.549431175010781</v>
      </c>
      <c r="C33">
        <v>2.9618921242780658</v>
      </c>
    </row>
    <row r="34" spans="1:3" x14ac:dyDescent="0.25">
      <c r="A34" s="1">
        <v>37865</v>
      </c>
      <c r="B34">
        <v>67.617953093638135</v>
      </c>
      <c r="C34">
        <v>0.78297281230248927</v>
      </c>
    </row>
    <row r="35" spans="1:3" x14ac:dyDescent="0.25">
      <c r="A35" s="1">
        <v>37895</v>
      </c>
      <c r="B35">
        <v>67.623436610795608</v>
      </c>
      <c r="C35">
        <v>1.6527306995521227</v>
      </c>
    </row>
    <row r="36" spans="1:3" x14ac:dyDescent="0.25">
      <c r="A36" s="1">
        <v>37926</v>
      </c>
      <c r="B36">
        <v>71.052968099182166</v>
      </c>
      <c r="C36">
        <v>2.3368789536898618</v>
      </c>
    </row>
    <row r="37" spans="1:3" x14ac:dyDescent="0.25">
      <c r="A37" s="1">
        <v>37956</v>
      </c>
      <c r="B37">
        <v>75.13983003641718</v>
      </c>
      <c r="C37">
        <v>4.5036314395190402E-2</v>
      </c>
    </row>
    <row r="38" spans="1:3" x14ac:dyDescent="0.25">
      <c r="A38" s="1">
        <v>37987</v>
      </c>
      <c r="B38">
        <v>72.741212223469233</v>
      </c>
      <c r="C38">
        <v>0.47485094661989535</v>
      </c>
    </row>
    <row r="39" spans="1:3" x14ac:dyDescent="0.25">
      <c r="A39" s="1">
        <v>38018</v>
      </c>
      <c r="B39">
        <v>73.022251108175951</v>
      </c>
      <c r="C39">
        <v>3.33393168908718</v>
      </c>
    </row>
    <row r="40" spans="1:3" x14ac:dyDescent="0.25">
      <c r="A40" s="1">
        <v>38047</v>
      </c>
      <c r="B40">
        <v>75.275270363609664</v>
      </c>
      <c r="C40">
        <v>1.2003661377838029</v>
      </c>
    </row>
    <row r="41" spans="1:3" x14ac:dyDescent="0.25">
      <c r="A41" s="1">
        <v>38078</v>
      </c>
      <c r="B41">
        <v>73.20013726031533</v>
      </c>
      <c r="C41">
        <v>2.2627890886806057</v>
      </c>
    </row>
    <row r="42" spans="1:3" x14ac:dyDescent="0.25">
      <c r="A42" s="1">
        <v>38108</v>
      </c>
      <c r="B42">
        <v>70.153791061646331</v>
      </c>
      <c r="C42">
        <v>1.9136149119361081</v>
      </c>
    </row>
    <row r="43" spans="1:3" x14ac:dyDescent="0.25">
      <c r="A43" s="1">
        <v>38139</v>
      </c>
      <c r="B43">
        <v>68.573040023040619</v>
      </c>
      <c r="C43">
        <v>4.1489160833027938</v>
      </c>
    </row>
    <row r="44" spans="1:3" x14ac:dyDescent="0.25">
      <c r="A44" s="1">
        <v>38169</v>
      </c>
      <c r="B44">
        <v>72.212772566081668</v>
      </c>
      <c r="C44">
        <v>3.1489368091403942</v>
      </c>
    </row>
    <row r="45" spans="1:3" x14ac:dyDescent="0.25">
      <c r="A45" s="1">
        <v>38200</v>
      </c>
      <c r="B45">
        <v>71.351051702846632</v>
      </c>
      <c r="C45">
        <v>2.5904173440359841</v>
      </c>
    </row>
    <row r="46" spans="1:3" x14ac:dyDescent="0.25">
      <c r="A46" s="1">
        <v>38231</v>
      </c>
      <c r="B46">
        <v>69.691989271545268</v>
      </c>
      <c r="C46">
        <v>3.0672862501989471</v>
      </c>
    </row>
    <row r="47" spans="1:3" x14ac:dyDescent="0.25">
      <c r="A47" s="1">
        <v>38261</v>
      </c>
      <c r="B47">
        <v>71.021349368872478</v>
      </c>
      <c r="C47">
        <v>5.0247561028781149</v>
      </c>
    </row>
    <row r="48" spans="1:3" x14ac:dyDescent="0.25">
      <c r="A48" s="1">
        <v>38292</v>
      </c>
      <c r="B48">
        <v>73.392825008300036</v>
      </c>
      <c r="C48">
        <v>3.2931163492729638</v>
      </c>
    </row>
    <row r="49" spans="1:3" x14ac:dyDescent="0.25">
      <c r="A49" s="1">
        <v>38322</v>
      </c>
      <c r="B49">
        <v>79.136884218937325</v>
      </c>
      <c r="C49">
        <v>5.3194879208309942</v>
      </c>
    </row>
    <row r="50" spans="1:3" x14ac:dyDescent="0.25">
      <c r="A50" s="1">
        <v>38353</v>
      </c>
      <c r="B50">
        <v>74.973765155381429</v>
      </c>
      <c r="C50">
        <v>3.0691720190935854</v>
      </c>
    </row>
    <row r="51" spans="1:3" x14ac:dyDescent="0.25">
      <c r="A51" s="1">
        <v>38384</v>
      </c>
      <c r="B51">
        <v>74.967042969236317</v>
      </c>
      <c r="C51">
        <v>2.6632866442029268</v>
      </c>
    </row>
    <row r="52" spans="1:3" x14ac:dyDescent="0.25">
      <c r="A52" s="1">
        <v>38412</v>
      </c>
      <c r="B52">
        <v>78.523760084390005</v>
      </c>
      <c r="C52">
        <v>4.3154806420340179</v>
      </c>
    </row>
    <row r="53" spans="1:3" x14ac:dyDescent="0.25">
      <c r="A53" s="1">
        <v>38443</v>
      </c>
      <c r="B53">
        <v>76.607995940175471</v>
      </c>
      <c r="C53">
        <v>4.6555359148317876</v>
      </c>
    </row>
    <row r="54" spans="1:3" x14ac:dyDescent="0.25">
      <c r="A54" s="1">
        <v>38473</v>
      </c>
      <c r="B54">
        <v>74.343301048941086</v>
      </c>
      <c r="C54">
        <v>5.9718939260364579</v>
      </c>
    </row>
    <row r="55" spans="1:3" x14ac:dyDescent="0.25">
      <c r="A55" s="1">
        <v>38504</v>
      </c>
      <c r="B55">
        <v>71.472718613322755</v>
      </c>
      <c r="C55">
        <v>4.228598570674194</v>
      </c>
    </row>
    <row r="56" spans="1:3" x14ac:dyDescent="0.25">
      <c r="A56" s="1">
        <v>38534</v>
      </c>
      <c r="B56">
        <v>73.730829912436491</v>
      </c>
      <c r="C56">
        <v>2.1022006113470439</v>
      </c>
    </row>
    <row r="57" spans="1:3" x14ac:dyDescent="0.25">
      <c r="A57" s="1">
        <v>38565</v>
      </c>
      <c r="B57">
        <v>73.032128135614627</v>
      </c>
      <c r="C57">
        <v>2.3560639859509251</v>
      </c>
    </row>
    <row r="58" spans="1:3" x14ac:dyDescent="0.25">
      <c r="A58" s="1">
        <v>38596</v>
      </c>
      <c r="B58">
        <v>71.593314684600045</v>
      </c>
      <c r="C58">
        <v>2.7281835874228335</v>
      </c>
    </row>
    <row r="59" spans="1:3" x14ac:dyDescent="0.25">
      <c r="A59" s="1">
        <v>38626</v>
      </c>
      <c r="B59">
        <v>70.317510626962942</v>
      </c>
      <c r="C59">
        <v>-0.99102417535594611</v>
      </c>
    </row>
    <row r="60" spans="1:3" x14ac:dyDescent="0.25">
      <c r="A60" s="1">
        <v>38657</v>
      </c>
      <c r="B60">
        <v>74.343569717805721</v>
      </c>
      <c r="C60">
        <v>1.2954191494852123</v>
      </c>
    </row>
    <row r="61" spans="1:3" x14ac:dyDescent="0.25">
      <c r="A61" s="1">
        <v>38687</v>
      </c>
      <c r="B61">
        <v>82.534285061548573</v>
      </c>
      <c r="C61">
        <v>4.2930687455575196</v>
      </c>
    </row>
    <row r="62" spans="1:3" x14ac:dyDescent="0.25">
      <c r="A62" s="1">
        <v>38718</v>
      </c>
      <c r="B62">
        <v>78.483105828424598</v>
      </c>
      <c r="C62">
        <v>4.680758216917809</v>
      </c>
    </row>
    <row r="63" spans="1:3" x14ac:dyDescent="0.25">
      <c r="A63" s="1">
        <v>38749</v>
      </c>
      <c r="B63">
        <v>77.542315665867648</v>
      </c>
      <c r="C63">
        <v>3.4352064515711618</v>
      </c>
    </row>
    <row r="64" spans="1:3" x14ac:dyDescent="0.25">
      <c r="A64" s="1">
        <v>38777</v>
      </c>
      <c r="B64">
        <v>83.669118223568049</v>
      </c>
      <c r="C64">
        <v>6.5526130354026435</v>
      </c>
    </row>
    <row r="65" spans="1:3" x14ac:dyDescent="0.25">
      <c r="A65" s="1">
        <v>38808</v>
      </c>
      <c r="B65">
        <v>76.764380248608916</v>
      </c>
      <c r="C65">
        <v>0.20413575177657609</v>
      </c>
    </row>
    <row r="66" spans="1:3" x14ac:dyDescent="0.25">
      <c r="A66" s="1">
        <v>38838</v>
      </c>
      <c r="B66">
        <v>76.86127613052625</v>
      </c>
      <c r="C66">
        <v>3.3869562503386277</v>
      </c>
    </row>
    <row r="67" spans="1:3" x14ac:dyDescent="0.25">
      <c r="A67" s="1">
        <v>38869</v>
      </c>
      <c r="B67">
        <v>75.283687083795414</v>
      </c>
      <c r="C67">
        <v>5.3320603223315564</v>
      </c>
    </row>
    <row r="68" spans="1:3" x14ac:dyDescent="0.25">
      <c r="A68" s="1">
        <v>38899</v>
      </c>
      <c r="B68">
        <v>77.875679073735839</v>
      </c>
      <c r="C68">
        <v>5.6215956964295941</v>
      </c>
    </row>
    <row r="69" spans="1:3" x14ac:dyDescent="0.25">
      <c r="A69" s="1">
        <v>38930</v>
      </c>
      <c r="B69">
        <v>77.627115837269244</v>
      </c>
      <c r="C69">
        <v>6.291734636463147</v>
      </c>
    </row>
    <row r="70" spans="1:3" x14ac:dyDescent="0.25">
      <c r="A70" s="1">
        <v>38961</v>
      </c>
      <c r="B70">
        <v>77.293852011509514</v>
      </c>
      <c r="C70">
        <v>7.9623877620736465</v>
      </c>
    </row>
    <row r="71" spans="1:3" x14ac:dyDescent="0.25">
      <c r="A71" s="1">
        <v>38991</v>
      </c>
      <c r="B71">
        <v>77.44678225447106</v>
      </c>
      <c r="C71">
        <v>10.138686031320375</v>
      </c>
    </row>
    <row r="72" spans="1:3" x14ac:dyDescent="0.25">
      <c r="A72" s="1">
        <v>39022</v>
      </c>
      <c r="B72">
        <v>80.893984049803478</v>
      </c>
      <c r="C72">
        <v>8.811003233853171</v>
      </c>
    </row>
    <row r="73" spans="1:3" x14ac:dyDescent="0.25">
      <c r="A73" s="1">
        <v>39052</v>
      </c>
      <c r="B73">
        <v>86.662836852289516</v>
      </c>
      <c r="C73">
        <v>5.0022263931433315</v>
      </c>
    </row>
    <row r="74" spans="1:3" x14ac:dyDescent="0.25">
      <c r="A74" s="1">
        <v>39083</v>
      </c>
      <c r="B74">
        <v>83.327646256764012</v>
      </c>
      <c r="C74">
        <v>6.1727175258969424</v>
      </c>
    </row>
    <row r="75" spans="1:3" x14ac:dyDescent="0.25">
      <c r="A75" s="1">
        <v>39114</v>
      </c>
      <c r="B75">
        <v>83.034720245342925</v>
      </c>
      <c r="C75">
        <v>7.0831062140860297</v>
      </c>
    </row>
    <row r="76" spans="1:3" x14ac:dyDescent="0.25">
      <c r="A76" s="1">
        <v>39142</v>
      </c>
      <c r="B76">
        <v>88.267632106866387</v>
      </c>
      <c r="C76">
        <v>5.4960706900374845</v>
      </c>
    </row>
    <row r="77" spans="1:3" x14ac:dyDescent="0.25">
      <c r="A77" s="1">
        <v>39173</v>
      </c>
      <c r="B77">
        <v>82.294620161858916</v>
      </c>
      <c r="C77">
        <v>7.2041745082026125</v>
      </c>
    </row>
    <row r="78" spans="1:3" x14ac:dyDescent="0.25">
      <c r="A78" s="1">
        <v>39203</v>
      </c>
      <c r="B78">
        <v>82.372942442814377</v>
      </c>
      <c r="C78">
        <v>7.1709274029332732</v>
      </c>
    </row>
    <row r="79" spans="1:3" x14ac:dyDescent="0.25">
      <c r="A79" s="1">
        <v>39234</v>
      </c>
      <c r="B79">
        <v>81.041377786670495</v>
      </c>
      <c r="C79">
        <v>7.6479924481732828</v>
      </c>
    </row>
    <row r="80" spans="1:3" x14ac:dyDescent="0.25">
      <c r="A80" s="1">
        <v>39264</v>
      </c>
      <c r="B80">
        <v>83.058653668142625</v>
      </c>
      <c r="C80">
        <v>6.6554470613339163</v>
      </c>
    </row>
    <row r="81" spans="1:3" x14ac:dyDescent="0.25">
      <c r="A81" s="1">
        <v>39295</v>
      </c>
      <c r="B81">
        <v>82.703028473413966</v>
      </c>
      <c r="C81">
        <v>6.5388396585355935</v>
      </c>
    </row>
    <row r="82" spans="1:3" x14ac:dyDescent="0.25">
      <c r="A82" s="1">
        <v>39326</v>
      </c>
      <c r="B82">
        <v>80.599540388493423</v>
      </c>
      <c r="C82">
        <v>4.2767804824783013</v>
      </c>
    </row>
    <row r="83" spans="1:3" x14ac:dyDescent="0.25">
      <c r="A83" s="1">
        <v>39356</v>
      </c>
      <c r="B83">
        <v>81.116503142953533</v>
      </c>
      <c r="C83">
        <v>4.7383774789050221</v>
      </c>
    </row>
    <row r="84" spans="1:3" x14ac:dyDescent="0.25">
      <c r="A84" s="1">
        <v>39387</v>
      </c>
      <c r="B84">
        <v>85.662791873829974</v>
      </c>
      <c r="C84">
        <v>5.8951328458374661</v>
      </c>
    </row>
    <row r="85" spans="1:3" x14ac:dyDescent="0.25">
      <c r="A85" s="1">
        <v>39417</v>
      </c>
      <c r="B85">
        <v>90.170694092089335</v>
      </c>
      <c r="C85">
        <v>4.047706453204043</v>
      </c>
    </row>
    <row r="86" spans="1:3" x14ac:dyDescent="0.25">
      <c r="A86" s="1">
        <v>39448</v>
      </c>
      <c r="B86">
        <v>87.297535738662177</v>
      </c>
      <c r="C86">
        <v>4.7641925102089715</v>
      </c>
    </row>
    <row r="87" spans="1:3" x14ac:dyDescent="0.25">
      <c r="A87" s="1">
        <v>39479</v>
      </c>
      <c r="B87">
        <v>86.358945904551689</v>
      </c>
      <c r="C87">
        <v>4.0034164616761245</v>
      </c>
    </row>
    <row r="88" spans="1:3" x14ac:dyDescent="0.25">
      <c r="A88" s="1">
        <v>39508</v>
      </c>
      <c r="B88">
        <v>88.430941329627274</v>
      </c>
      <c r="C88">
        <v>0.18501597795572877</v>
      </c>
    </row>
    <row r="89" spans="1:3" x14ac:dyDescent="0.25">
      <c r="A89" s="1">
        <v>39539</v>
      </c>
      <c r="B89">
        <v>88.896265077962966</v>
      </c>
      <c r="C89">
        <v>8.0219641370478314</v>
      </c>
    </row>
    <row r="90" spans="1:3" x14ac:dyDescent="0.25">
      <c r="A90" s="1">
        <v>39569</v>
      </c>
      <c r="B90">
        <v>86.629079022860509</v>
      </c>
      <c r="C90">
        <v>5.1669109465172482</v>
      </c>
    </row>
    <row r="91" spans="1:3" x14ac:dyDescent="0.25">
      <c r="A91" s="1">
        <v>39600</v>
      </c>
      <c r="B91">
        <v>84.364692579552255</v>
      </c>
      <c r="C91">
        <v>4.1007629480706669</v>
      </c>
    </row>
    <row r="92" spans="1:3" x14ac:dyDescent="0.25">
      <c r="A92" s="1">
        <v>39630</v>
      </c>
      <c r="B92">
        <v>85.185497325014467</v>
      </c>
      <c r="C92">
        <v>2.5606526989584495</v>
      </c>
    </row>
    <row r="93" spans="1:3" x14ac:dyDescent="0.25">
      <c r="A93" s="1">
        <v>39661</v>
      </c>
      <c r="B93">
        <v>85.362995258877277</v>
      </c>
      <c r="C93">
        <v>3.216287038773189</v>
      </c>
    </row>
    <row r="94" spans="1:3" x14ac:dyDescent="0.25">
      <c r="A94" s="1">
        <v>39692</v>
      </c>
      <c r="B94">
        <v>83.605103685739053</v>
      </c>
      <c r="C94">
        <v>3.7290079853541158</v>
      </c>
    </row>
    <row r="95" spans="1:3" x14ac:dyDescent="0.25">
      <c r="A95" s="1">
        <v>39722</v>
      </c>
      <c r="B95">
        <v>84.964295482254613</v>
      </c>
      <c r="C95">
        <v>4.7435382323126447</v>
      </c>
    </row>
    <row r="96" spans="1:3" x14ac:dyDescent="0.25">
      <c r="A96" s="1">
        <v>39753</v>
      </c>
      <c r="B96">
        <v>87.563516966970909</v>
      </c>
      <c r="C96">
        <v>2.2188456056165649</v>
      </c>
    </row>
    <row r="97" spans="1:3" x14ac:dyDescent="0.25">
      <c r="A97" s="1">
        <v>39783</v>
      </c>
      <c r="B97">
        <v>91.749096394422182</v>
      </c>
      <c r="C97">
        <v>1.750460410918933</v>
      </c>
    </row>
    <row r="98" spans="1:3" x14ac:dyDescent="0.25">
      <c r="A98" s="1">
        <v>39814</v>
      </c>
      <c r="B98">
        <v>86.611249201793825</v>
      </c>
      <c r="C98">
        <v>-0.78614651726579154</v>
      </c>
    </row>
    <row r="99" spans="1:3" x14ac:dyDescent="0.25">
      <c r="A99" s="1">
        <v>39845</v>
      </c>
      <c r="B99">
        <v>84.954433819453683</v>
      </c>
      <c r="C99">
        <v>-1.6263654800168157</v>
      </c>
    </row>
    <row r="100" spans="1:3" x14ac:dyDescent="0.25">
      <c r="A100" s="1">
        <v>39873</v>
      </c>
      <c r="B100">
        <v>90.206258615591764</v>
      </c>
      <c r="C100">
        <v>2.0075747914375199</v>
      </c>
    </row>
    <row r="101" spans="1:3" x14ac:dyDescent="0.25">
      <c r="A101" s="1">
        <v>39904</v>
      </c>
      <c r="B101">
        <v>87.819120562512495</v>
      </c>
      <c r="C101">
        <v>-1.2116870315145434</v>
      </c>
    </row>
    <row r="102" spans="1:3" x14ac:dyDescent="0.25">
      <c r="A102" s="1">
        <v>39934</v>
      </c>
      <c r="B102">
        <v>85.702592837548067</v>
      </c>
      <c r="C102">
        <v>-1.0694863615806725</v>
      </c>
    </row>
    <row r="103" spans="1:3" x14ac:dyDescent="0.25">
      <c r="A103" s="1">
        <v>39965</v>
      </c>
      <c r="B103">
        <v>83.891028236270969</v>
      </c>
      <c r="C103">
        <v>-0.56144855009651451</v>
      </c>
    </row>
    <row r="104" spans="1:3" x14ac:dyDescent="0.25">
      <c r="A104" s="1">
        <v>39995</v>
      </c>
      <c r="B104">
        <v>87.134316225998958</v>
      </c>
      <c r="C104">
        <v>2.2877355444073117</v>
      </c>
    </row>
    <row r="105" spans="1:3" x14ac:dyDescent="0.25">
      <c r="A105" s="1">
        <v>40026</v>
      </c>
      <c r="B105">
        <v>85.858593036296128</v>
      </c>
      <c r="C105">
        <v>0.58057683650376646</v>
      </c>
    </row>
    <row r="106" spans="1:3" x14ac:dyDescent="0.25">
      <c r="A106" s="1">
        <v>40057</v>
      </c>
      <c r="B106">
        <v>84.68261062913831</v>
      </c>
      <c r="C106">
        <v>1.288805223481873</v>
      </c>
    </row>
    <row r="107" spans="1:3" x14ac:dyDescent="0.25">
      <c r="A107" s="1">
        <v>40087</v>
      </c>
      <c r="B107">
        <v>87.057053457864669</v>
      </c>
      <c r="C107">
        <v>2.463102840706938</v>
      </c>
    </row>
    <row r="108" spans="1:3" x14ac:dyDescent="0.25">
      <c r="A108" s="1">
        <v>40118</v>
      </c>
      <c r="B108">
        <v>87.905502599082567</v>
      </c>
      <c r="C108">
        <v>0.39055721373163976</v>
      </c>
    </row>
    <row r="109" spans="1:3" x14ac:dyDescent="0.25">
      <c r="A109" s="1">
        <v>40148</v>
      </c>
      <c r="B109">
        <v>95.164902989635962</v>
      </c>
      <c r="C109">
        <v>3.7229866336007542</v>
      </c>
    </row>
    <row r="110" spans="1:3" x14ac:dyDescent="0.25">
      <c r="A110" s="1">
        <v>40179</v>
      </c>
      <c r="B110">
        <v>88.393604431182482</v>
      </c>
      <c r="C110">
        <v>2.0578796008772144</v>
      </c>
    </row>
    <row r="111" spans="1:3" x14ac:dyDescent="0.25">
      <c r="A111" s="1">
        <v>40210</v>
      </c>
      <c r="B111">
        <v>87.100753707617613</v>
      </c>
      <c r="C111">
        <v>2.5264365750766018</v>
      </c>
    </row>
    <row r="112" spans="1:3" x14ac:dyDescent="0.25">
      <c r="A112" s="1">
        <v>40238</v>
      </c>
      <c r="B112">
        <v>94.179048706649141</v>
      </c>
      <c r="C112">
        <v>4.4041180202220431</v>
      </c>
    </row>
    <row r="113" spans="1:3" x14ac:dyDescent="0.25">
      <c r="A113" s="1">
        <v>40269</v>
      </c>
      <c r="B113">
        <v>89.709449386528945</v>
      </c>
      <c r="C113">
        <v>2.1525253406185669</v>
      </c>
    </row>
    <row r="114" spans="1:3" x14ac:dyDescent="0.25">
      <c r="A114" s="1">
        <v>40299</v>
      </c>
      <c r="B114">
        <v>88.293550305155179</v>
      </c>
      <c r="C114">
        <v>3.0231961272377816</v>
      </c>
    </row>
    <row r="115" spans="1:3" x14ac:dyDescent="0.25">
      <c r="A115" s="1">
        <v>40330</v>
      </c>
      <c r="B115">
        <v>87.465536925266747</v>
      </c>
      <c r="C115">
        <v>4.2608950732234518</v>
      </c>
    </row>
    <row r="116" spans="1:3" x14ac:dyDescent="0.25">
      <c r="A116" s="1">
        <v>40360</v>
      </c>
      <c r="B116">
        <v>88.06940554653994</v>
      </c>
      <c r="C116">
        <v>1.0731584994775716</v>
      </c>
    </row>
    <row r="117" spans="1:3" x14ac:dyDescent="0.25">
      <c r="A117" s="1">
        <v>40391</v>
      </c>
      <c r="B117">
        <v>87.303496196274537</v>
      </c>
      <c r="C117">
        <v>1.6828870691691975</v>
      </c>
    </row>
    <row r="118" spans="1:3" x14ac:dyDescent="0.25">
      <c r="A118" s="1">
        <v>40422</v>
      </c>
      <c r="B118">
        <v>86.950195163070077</v>
      </c>
      <c r="C118">
        <v>2.6777451912323613</v>
      </c>
    </row>
    <row r="119" spans="1:3" x14ac:dyDescent="0.25">
      <c r="A119" s="1">
        <v>40452</v>
      </c>
      <c r="B119">
        <v>88.69030021906309</v>
      </c>
      <c r="C119">
        <v>1.876064829128296</v>
      </c>
    </row>
    <row r="120" spans="1:3" x14ac:dyDescent="0.25">
      <c r="A120" s="1">
        <v>40483</v>
      </c>
      <c r="B120">
        <v>91.318818803170529</v>
      </c>
      <c r="C120">
        <v>3.882938045022442</v>
      </c>
    </row>
    <row r="121" spans="1:3" x14ac:dyDescent="0.25">
      <c r="A121" s="1">
        <v>40513</v>
      </c>
      <c r="B121">
        <v>98.887548638290113</v>
      </c>
      <c r="C121">
        <v>3.9117842100459654</v>
      </c>
    </row>
    <row r="122" spans="1:3" x14ac:dyDescent="0.25">
      <c r="A122" s="1">
        <v>40544</v>
      </c>
      <c r="B122">
        <v>92.117580999242563</v>
      </c>
      <c r="C122">
        <v>4.2129479751663865</v>
      </c>
    </row>
    <row r="123" spans="1:3" x14ac:dyDescent="0.25">
      <c r="A123" s="1">
        <v>40575</v>
      </c>
      <c r="B123">
        <v>91.293903620108978</v>
      </c>
      <c r="C123">
        <v>4.8141373455470386</v>
      </c>
    </row>
    <row r="124" spans="1:3" x14ac:dyDescent="0.25">
      <c r="A124" s="1">
        <v>40603</v>
      </c>
      <c r="B124">
        <v>97.006221039559151</v>
      </c>
      <c r="C124">
        <v>3.0019121787013887</v>
      </c>
    </row>
    <row r="125" spans="1:3" x14ac:dyDescent="0.25">
      <c r="A125" s="1">
        <v>40634</v>
      </c>
      <c r="B125">
        <v>93.634698232523164</v>
      </c>
      <c r="C125">
        <v>4.3755132517663782</v>
      </c>
    </row>
    <row r="126" spans="1:3" x14ac:dyDescent="0.25">
      <c r="A126" s="1">
        <v>40664</v>
      </c>
      <c r="B126">
        <v>92.216283612948587</v>
      </c>
      <c r="C126">
        <v>4.4428310949507335</v>
      </c>
    </row>
    <row r="127" spans="1:3" x14ac:dyDescent="0.25">
      <c r="A127" s="1">
        <v>40695</v>
      </c>
      <c r="B127">
        <v>91.57237544624374</v>
      </c>
      <c r="C127">
        <v>4.6953790776886279</v>
      </c>
    </row>
    <row r="128" spans="1:3" x14ac:dyDescent="0.25">
      <c r="A128" s="1">
        <v>40725</v>
      </c>
      <c r="B128">
        <v>92.695932077889893</v>
      </c>
      <c r="C128">
        <v>5.2532732594692959</v>
      </c>
    </row>
    <row r="129" spans="1:3" x14ac:dyDescent="0.25">
      <c r="A129" s="1">
        <v>40756</v>
      </c>
      <c r="B129">
        <v>92.561328401100127</v>
      </c>
      <c r="C129">
        <v>6.0224761136770297</v>
      </c>
    </row>
    <row r="130" spans="1:3" x14ac:dyDescent="0.25">
      <c r="A130" s="1">
        <v>40787</v>
      </c>
      <c r="B130">
        <v>92.110673979847789</v>
      </c>
      <c r="C130">
        <v>5.9349824426495417</v>
      </c>
    </row>
    <row r="131" spans="1:3" x14ac:dyDescent="0.25">
      <c r="A131" s="1">
        <v>40817</v>
      </c>
      <c r="B131">
        <v>91.772088894614669</v>
      </c>
      <c r="C131">
        <v>3.4747753338748737</v>
      </c>
    </row>
    <row r="132" spans="1:3" x14ac:dyDescent="0.25">
      <c r="A132" s="1">
        <v>40848</v>
      </c>
      <c r="B132">
        <v>95.823442660489661</v>
      </c>
      <c r="C132">
        <v>4.9328538370918267</v>
      </c>
    </row>
    <row r="133" spans="1:3" x14ac:dyDescent="0.25">
      <c r="A133" s="1">
        <v>40878</v>
      </c>
      <c r="B133">
        <v>101.4005892577383</v>
      </c>
      <c r="C133">
        <v>2.5413114735408868</v>
      </c>
    </row>
    <row r="134" spans="1:3" x14ac:dyDescent="0.25">
      <c r="A134" s="1">
        <v>40909</v>
      </c>
      <c r="B134">
        <v>95.009557755136953</v>
      </c>
      <c r="C134">
        <v>3.139440619829315</v>
      </c>
    </row>
    <row r="135" spans="1:3" x14ac:dyDescent="0.25">
      <c r="A135" s="1">
        <v>40940</v>
      </c>
      <c r="B135">
        <v>94.962546946293131</v>
      </c>
      <c r="C135">
        <v>4.0184976002889243</v>
      </c>
    </row>
    <row r="136" spans="1:3" x14ac:dyDescent="0.25">
      <c r="A136" s="1">
        <v>40969</v>
      </c>
      <c r="B136">
        <v>101.14695759409936</v>
      </c>
      <c r="C136">
        <v>4.2685268121635431</v>
      </c>
    </row>
    <row r="137" spans="1:3" x14ac:dyDescent="0.25">
      <c r="A137" s="1">
        <v>41000</v>
      </c>
      <c r="B137">
        <v>95.162564108620799</v>
      </c>
      <c r="C137">
        <v>1.6317304428145718</v>
      </c>
    </row>
    <row r="138" spans="1:3" x14ac:dyDescent="0.25">
      <c r="A138" s="1">
        <v>41030</v>
      </c>
      <c r="B138">
        <v>95.590252295984314</v>
      </c>
      <c r="C138">
        <v>3.658755862681474</v>
      </c>
    </row>
    <row r="139" spans="1:3" x14ac:dyDescent="0.25">
      <c r="A139" s="1">
        <v>41061</v>
      </c>
      <c r="B139">
        <v>94.106391742204806</v>
      </c>
      <c r="C139">
        <v>2.767227871519637</v>
      </c>
    </row>
    <row r="140" spans="1:3" x14ac:dyDescent="0.25">
      <c r="A140" s="1">
        <v>41091</v>
      </c>
      <c r="B140">
        <v>95.009316687414355</v>
      </c>
      <c r="C140">
        <v>2.4956700447011997</v>
      </c>
    </row>
    <row r="141" spans="1:3" x14ac:dyDescent="0.25">
      <c r="A141" s="1">
        <v>41122</v>
      </c>
      <c r="B141">
        <v>95.265765121476718</v>
      </c>
      <c r="C141">
        <v>2.9217782059666888</v>
      </c>
    </row>
    <row r="142" spans="1:3" x14ac:dyDescent="0.25">
      <c r="A142" s="1">
        <v>41153</v>
      </c>
      <c r="B142">
        <v>94.050670487317845</v>
      </c>
      <c r="C142">
        <v>2.1061581938858609</v>
      </c>
    </row>
    <row r="143" spans="1:3" x14ac:dyDescent="0.25">
      <c r="A143" s="1">
        <v>41183</v>
      </c>
      <c r="B143">
        <v>96.318870547182115</v>
      </c>
      <c r="C143">
        <v>4.9544275469077377</v>
      </c>
    </row>
    <row r="144" spans="1:3" x14ac:dyDescent="0.25">
      <c r="A144" s="1">
        <v>41214</v>
      </c>
      <c r="B144">
        <v>98.881446571987198</v>
      </c>
      <c r="C144">
        <v>3.1912899668323291</v>
      </c>
    </row>
    <row r="145" spans="1:3" x14ac:dyDescent="0.25">
      <c r="A145" s="1">
        <v>41244</v>
      </c>
      <c r="B145">
        <v>104.0795277842048</v>
      </c>
      <c r="C145">
        <v>2.6419358566617746</v>
      </c>
    </row>
    <row r="146" spans="1:3" x14ac:dyDescent="0.25">
      <c r="A146" s="1">
        <v>41275</v>
      </c>
      <c r="B146">
        <v>99.073922442271453</v>
      </c>
      <c r="C146">
        <v>4.2778482325003324</v>
      </c>
    </row>
    <row r="147" spans="1:3" x14ac:dyDescent="0.25">
      <c r="A147" s="1">
        <v>41306</v>
      </c>
      <c r="B147">
        <v>98.813707908776905</v>
      </c>
      <c r="C147">
        <v>4.0554524771348355</v>
      </c>
    </row>
    <row r="148" spans="1:3" x14ac:dyDescent="0.25">
      <c r="A148" s="1">
        <v>41334</v>
      </c>
      <c r="B148">
        <v>101.72127985675181</v>
      </c>
      <c r="C148">
        <v>0.56780972588140344</v>
      </c>
    </row>
    <row r="149" spans="1:3" x14ac:dyDescent="0.25">
      <c r="A149" s="1">
        <v>41365</v>
      </c>
      <c r="B149">
        <v>101.20066680245824</v>
      </c>
      <c r="C149">
        <v>6.3450399328725666</v>
      </c>
    </row>
    <row r="150" spans="1:3" x14ac:dyDescent="0.25">
      <c r="A150" s="1">
        <v>41395</v>
      </c>
      <c r="B150">
        <v>99.505064392914591</v>
      </c>
      <c r="C150">
        <v>4.0954093151763118</v>
      </c>
    </row>
    <row r="151" spans="1:3" x14ac:dyDescent="0.25">
      <c r="A151" s="1">
        <v>41426</v>
      </c>
      <c r="B151">
        <v>96.716136764232559</v>
      </c>
      <c r="C151">
        <v>2.7731857249153649</v>
      </c>
    </row>
    <row r="152" spans="1:3" x14ac:dyDescent="0.25">
      <c r="A152" s="1">
        <v>41456</v>
      </c>
      <c r="B152">
        <v>98.643257374395887</v>
      </c>
      <c r="C152">
        <v>3.8248256209834466</v>
      </c>
    </row>
    <row r="153" spans="1:3" x14ac:dyDescent="0.25">
      <c r="A153" s="1">
        <v>41487</v>
      </c>
      <c r="B153">
        <v>98.671757901038916</v>
      </c>
      <c r="C153">
        <v>3.5752536865883542</v>
      </c>
    </row>
    <row r="154" spans="1:3" x14ac:dyDescent="0.25">
      <c r="A154" s="1">
        <v>41518</v>
      </c>
      <c r="B154">
        <v>97.718510771041196</v>
      </c>
      <c r="C154">
        <v>3.89985554033656</v>
      </c>
    </row>
    <row r="155" spans="1:3" x14ac:dyDescent="0.25">
      <c r="A155" s="1">
        <v>41548</v>
      </c>
      <c r="B155">
        <v>99.480789699640781</v>
      </c>
      <c r="C155">
        <v>3.2827618663881566</v>
      </c>
    </row>
    <row r="156" spans="1:3" x14ac:dyDescent="0.25">
      <c r="A156" s="1">
        <v>41579</v>
      </c>
      <c r="B156">
        <v>102.16032962891576</v>
      </c>
      <c r="C156">
        <v>3.3159739977524367</v>
      </c>
    </row>
    <row r="157" spans="1:3" x14ac:dyDescent="0.25">
      <c r="A157" s="1">
        <v>41609</v>
      </c>
      <c r="B157">
        <v>106.29457645756182</v>
      </c>
      <c r="C157">
        <v>2.1282270591673154</v>
      </c>
    </row>
    <row r="158" spans="1:3" x14ac:dyDescent="0.25">
      <c r="A158" s="1">
        <v>41640</v>
      </c>
      <c r="B158">
        <v>102.74650733021946</v>
      </c>
      <c r="C158">
        <v>3.7069137845914497</v>
      </c>
    </row>
    <row r="159" spans="1:3" x14ac:dyDescent="0.25">
      <c r="A159" s="1">
        <v>41671</v>
      </c>
      <c r="B159">
        <v>102.57385668869614</v>
      </c>
      <c r="C159">
        <v>3.8052906418515704</v>
      </c>
    </row>
    <row r="160" spans="1:3" x14ac:dyDescent="0.25">
      <c r="A160" s="1">
        <v>41699</v>
      </c>
      <c r="B160">
        <v>106.76560413928088</v>
      </c>
      <c r="C160">
        <v>4.9589665895206139</v>
      </c>
    </row>
    <row r="161" spans="1:3" x14ac:dyDescent="0.25">
      <c r="A161" s="1">
        <v>41730</v>
      </c>
      <c r="B161">
        <v>104.79847133314412</v>
      </c>
      <c r="C161">
        <v>3.5551193923541291</v>
      </c>
    </row>
    <row r="162" spans="1:3" x14ac:dyDescent="0.25">
      <c r="A162" s="1">
        <v>41760</v>
      </c>
      <c r="B162">
        <v>104.39430010857453</v>
      </c>
      <c r="C162">
        <v>4.9135546471824227</v>
      </c>
    </row>
    <row r="163" spans="1:3" x14ac:dyDescent="0.25">
      <c r="A163" s="1">
        <v>41791</v>
      </c>
      <c r="B163">
        <v>101.0495633850206</v>
      </c>
      <c r="C163">
        <v>4.4805621541230067</v>
      </c>
    </row>
    <row r="164" spans="1:3" x14ac:dyDescent="0.25">
      <c r="A164" s="1">
        <v>41821</v>
      </c>
      <c r="B164">
        <v>103.77992669956784</v>
      </c>
      <c r="C164">
        <v>5.2073192450204431</v>
      </c>
    </row>
    <row r="165" spans="1:3" x14ac:dyDescent="0.25">
      <c r="A165" s="1">
        <v>41852</v>
      </c>
      <c r="B165">
        <v>102.19832613631952</v>
      </c>
      <c r="C165">
        <v>3.5740401410680391</v>
      </c>
    </row>
    <row r="166" spans="1:3" x14ac:dyDescent="0.25">
      <c r="A166" s="1">
        <v>41883</v>
      </c>
      <c r="B166">
        <v>101.76577237085792</v>
      </c>
      <c r="C166">
        <v>4.1417553008965058</v>
      </c>
    </row>
    <row r="167" spans="1:3" x14ac:dyDescent="0.25">
      <c r="A167" s="1">
        <v>41913</v>
      </c>
      <c r="B167">
        <v>103.88678130643572</v>
      </c>
      <c r="C167">
        <v>4.4289873653976741</v>
      </c>
    </row>
    <row r="168" spans="1:3" x14ac:dyDescent="0.25">
      <c r="A168" s="1">
        <v>41944</v>
      </c>
      <c r="B168">
        <v>107.0936075092804</v>
      </c>
      <c r="C168">
        <v>4.8289565022784586</v>
      </c>
    </row>
    <row r="169" spans="1:3" x14ac:dyDescent="0.25">
      <c r="A169" s="1">
        <v>41974</v>
      </c>
      <c r="B169">
        <v>112.27501714571252</v>
      </c>
      <c r="C169">
        <v>5.6262895882918258</v>
      </c>
    </row>
    <row r="170" spans="1:3" x14ac:dyDescent="0.25">
      <c r="A170" s="1">
        <v>42005</v>
      </c>
      <c r="B170">
        <v>107.76242192033745</v>
      </c>
      <c r="C170">
        <v>4.8818346437774238</v>
      </c>
    </row>
    <row r="171" spans="1:3" x14ac:dyDescent="0.25">
      <c r="A171" s="1">
        <v>42036</v>
      </c>
      <c r="B171">
        <v>107.15466229567136</v>
      </c>
      <c r="C171">
        <v>4.4658607513195108</v>
      </c>
    </row>
    <row r="172" spans="1:3" x14ac:dyDescent="0.25">
      <c r="A172" s="1">
        <v>42064</v>
      </c>
      <c r="B172">
        <v>111.73453604969608</v>
      </c>
      <c r="C172">
        <v>4.6540568476838047</v>
      </c>
    </row>
    <row r="173" spans="1:3" x14ac:dyDescent="0.25">
      <c r="A173" s="1">
        <v>42095</v>
      </c>
      <c r="B173">
        <v>107.65577417924568</v>
      </c>
      <c r="C173">
        <v>2.7264737832085757</v>
      </c>
    </row>
    <row r="174" spans="1:3" x14ac:dyDescent="0.25">
      <c r="A174" s="1">
        <v>42125</v>
      </c>
      <c r="B174">
        <v>106.67037538151372</v>
      </c>
      <c r="C174">
        <v>2.1802677642093187</v>
      </c>
    </row>
    <row r="175" spans="1:3" x14ac:dyDescent="0.25">
      <c r="A175" s="1">
        <v>42156</v>
      </c>
      <c r="B175">
        <v>105.61764332869308</v>
      </c>
      <c r="C175">
        <v>4.5206330345704657</v>
      </c>
    </row>
    <row r="176" spans="1:3" x14ac:dyDescent="0.25">
      <c r="A176" s="1">
        <v>42186</v>
      </c>
      <c r="B176">
        <v>108.70124386468424</v>
      </c>
      <c r="C176">
        <v>4.742070380684595</v>
      </c>
    </row>
    <row r="177" spans="1:3" x14ac:dyDescent="0.25">
      <c r="A177" s="1">
        <v>42217</v>
      </c>
      <c r="B177">
        <v>107.52229752473282</v>
      </c>
      <c r="C177">
        <v>5.209450672716315</v>
      </c>
    </row>
    <row r="178" spans="1:3" x14ac:dyDescent="0.25">
      <c r="A178" s="1">
        <v>42248</v>
      </c>
      <c r="B178">
        <v>106.6580427719236</v>
      </c>
      <c r="C178">
        <v>4.8073829609793819</v>
      </c>
    </row>
    <row r="179" spans="1:3" x14ac:dyDescent="0.25">
      <c r="A179" s="1">
        <v>42278</v>
      </c>
      <c r="B179">
        <v>108.46054128812838</v>
      </c>
      <c r="C179">
        <v>4.4026390308517023</v>
      </c>
    </row>
    <row r="180" spans="1:3" x14ac:dyDescent="0.25">
      <c r="A180" s="1">
        <v>42309</v>
      </c>
      <c r="B180">
        <v>111.44266888084348</v>
      </c>
      <c r="C180">
        <v>4.0609906349323666</v>
      </c>
    </row>
    <row r="181" spans="1:3" x14ac:dyDescent="0.25">
      <c r="A181" s="1">
        <v>42339</v>
      </c>
      <c r="B181">
        <v>115.23583715714548</v>
      </c>
      <c r="C181">
        <v>2.6371138359215962</v>
      </c>
    </row>
    <row r="182" spans="1:3" x14ac:dyDescent="0.25">
      <c r="A182" s="1">
        <v>42370</v>
      </c>
      <c r="B182">
        <v>109.74242230967438</v>
      </c>
      <c r="C182">
        <v>1.8373755471092323</v>
      </c>
    </row>
    <row r="183" spans="1:3" x14ac:dyDescent="0.25">
      <c r="A183" s="1">
        <v>42401</v>
      </c>
      <c r="B183">
        <v>109.43249586304626</v>
      </c>
      <c r="C183">
        <v>2.1257437787351563</v>
      </c>
    </row>
    <row r="184" spans="1:3" x14ac:dyDescent="0.25">
      <c r="A184" s="1">
        <v>42430</v>
      </c>
      <c r="B184">
        <v>112.95118418889598</v>
      </c>
      <c r="C184">
        <v>1.0888738452887736</v>
      </c>
    </row>
    <row r="185" spans="1:3" x14ac:dyDescent="0.25">
      <c r="A185" s="1">
        <v>42461</v>
      </c>
      <c r="B185">
        <v>112.281695526034</v>
      </c>
      <c r="C185">
        <v>4.2969560918174636</v>
      </c>
    </row>
    <row r="186" spans="1:3" x14ac:dyDescent="0.25">
      <c r="A186" s="1">
        <v>42491</v>
      </c>
      <c r="B186">
        <v>111.11467836722537</v>
      </c>
      <c r="C186">
        <v>4.1663891870787069</v>
      </c>
    </row>
    <row r="187" spans="1:3" x14ac:dyDescent="0.25">
      <c r="A187" s="1">
        <v>42522</v>
      </c>
      <c r="B187">
        <v>108.39295991034921</v>
      </c>
      <c r="C187">
        <v>2.6277016738756913</v>
      </c>
    </row>
    <row r="188" spans="1:3" x14ac:dyDescent="0.25">
      <c r="A188" s="1">
        <v>42552</v>
      </c>
      <c r="B188">
        <v>109.34935647961156</v>
      </c>
      <c r="C188">
        <v>0.59623293339137717</v>
      </c>
    </row>
    <row r="189" spans="1:3" x14ac:dyDescent="0.25">
      <c r="A189" s="1">
        <v>42583</v>
      </c>
      <c r="B189">
        <v>110.4141267195955</v>
      </c>
      <c r="C189">
        <v>2.689515813403716</v>
      </c>
    </row>
    <row r="190" spans="1:3" x14ac:dyDescent="0.25">
      <c r="A190" s="1">
        <v>42614</v>
      </c>
      <c r="B190">
        <v>109.80092986307396</v>
      </c>
      <c r="C190">
        <v>2.9466948853271759</v>
      </c>
    </row>
    <row r="191" spans="1:3" x14ac:dyDescent="0.25">
      <c r="A191" s="1">
        <v>42644</v>
      </c>
      <c r="B191">
        <v>110.43023135661387</v>
      </c>
      <c r="C191">
        <v>1.8160430006088293</v>
      </c>
    </row>
    <row r="192" spans="1:3" x14ac:dyDescent="0.25">
      <c r="A192" s="1">
        <v>42675</v>
      </c>
      <c r="B192">
        <v>114.9977085840937</v>
      </c>
      <c r="C192">
        <v>3.1900166596434758</v>
      </c>
    </row>
    <row r="193" spans="1:3" x14ac:dyDescent="0.25">
      <c r="A193" s="1">
        <v>42705</v>
      </c>
      <c r="B193">
        <v>120.64329935194159</v>
      </c>
      <c r="C193">
        <v>4.6925178210160965</v>
      </c>
    </row>
    <row r="194" spans="1:3" x14ac:dyDescent="0.25">
      <c r="A194" s="1">
        <v>42736</v>
      </c>
      <c r="B194">
        <v>115.40819404082563</v>
      </c>
      <c r="C194">
        <v>5.1627908441490575</v>
      </c>
    </row>
    <row r="195" spans="1:3" x14ac:dyDescent="0.25">
      <c r="A195" s="1">
        <v>42767</v>
      </c>
      <c r="B195">
        <v>114.31029542949528</v>
      </c>
      <c r="C195">
        <v>4.457359331869327</v>
      </c>
    </row>
    <row r="196" spans="1:3" x14ac:dyDescent="0.25">
      <c r="A196" s="1">
        <v>42795</v>
      </c>
      <c r="B196">
        <v>118.08015088892758</v>
      </c>
      <c r="C196">
        <v>4.5408702324484409</v>
      </c>
    </row>
    <row r="197" spans="1:3" x14ac:dyDescent="0.25">
      <c r="A197" s="1">
        <v>42826</v>
      </c>
      <c r="B197">
        <v>114.68688847639648</v>
      </c>
      <c r="C197">
        <v>2.1421060121102187</v>
      </c>
    </row>
    <row r="198" spans="1:3" x14ac:dyDescent="0.25">
      <c r="A198" s="1">
        <v>42856</v>
      </c>
      <c r="B198">
        <v>113.71909435021809</v>
      </c>
      <c r="C198">
        <v>2.3438991330968264</v>
      </c>
    </row>
    <row r="199" spans="1:3" x14ac:dyDescent="0.25">
      <c r="A199" s="1">
        <v>42887</v>
      </c>
      <c r="B199">
        <v>111.64261869567476</v>
      </c>
      <c r="C199">
        <v>2.9980349166711022</v>
      </c>
    </row>
    <row r="200" spans="1:3" x14ac:dyDescent="0.25">
      <c r="A200" s="1">
        <v>42917</v>
      </c>
      <c r="B200">
        <v>113.83716364531745</v>
      </c>
      <c r="C200">
        <v>4.1041002070667503</v>
      </c>
    </row>
    <row r="201" spans="1:3" x14ac:dyDescent="0.25">
      <c r="A201" s="1">
        <v>42948</v>
      </c>
      <c r="B201">
        <v>113.89801764162286</v>
      </c>
      <c r="C201">
        <v>3.1552945492880298</v>
      </c>
    </row>
    <row r="202" spans="1:3" x14ac:dyDescent="0.25">
      <c r="A202" s="1">
        <v>42979</v>
      </c>
      <c r="B202">
        <v>112.06562129566402</v>
      </c>
      <c r="C202">
        <v>2.0625430362149331</v>
      </c>
    </row>
    <row r="203" spans="1:3" x14ac:dyDescent="0.25">
      <c r="A203" s="1">
        <v>43009</v>
      </c>
      <c r="B203">
        <v>113.61178936823109</v>
      </c>
      <c r="C203">
        <v>2.8810570914616278</v>
      </c>
    </row>
    <row r="204" spans="1:3" x14ac:dyDescent="0.25">
      <c r="A204" s="1">
        <v>43040</v>
      </c>
      <c r="B204">
        <v>116.91926130423204</v>
      </c>
      <c r="C204">
        <v>1.6709487030632175</v>
      </c>
    </row>
    <row r="205" spans="1:3" x14ac:dyDescent="0.25">
      <c r="A205" s="1">
        <v>43070</v>
      </c>
      <c r="B205">
        <v>122.6281748026836</v>
      </c>
      <c r="C205">
        <v>1.6452430109290077</v>
      </c>
    </row>
    <row r="206" spans="1:3" x14ac:dyDescent="0.25">
      <c r="A206" s="1">
        <v>43101</v>
      </c>
      <c r="B206">
        <v>117.72759310151083</v>
      </c>
      <c r="C206">
        <v>2.0097351665209402</v>
      </c>
    </row>
    <row r="207" spans="1:3" x14ac:dyDescent="0.25">
      <c r="A207" s="1">
        <v>43132</v>
      </c>
      <c r="B207">
        <v>117.75274836223824</v>
      </c>
      <c r="C207">
        <v>3.0114985879519622</v>
      </c>
    </row>
    <row r="208" spans="1:3" x14ac:dyDescent="0.25">
      <c r="A208" s="1">
        <v>43160</v>
      </c>
      <c r="B208">
        <v>121.73222551034139</v>
      </c>
      <c r="C208">
        <v>3.0928776715818884</v>
      </c>
    </row>
    <row r="209" spans="1:3" x14ac:dyDescent="0.25">
      <c r="A209" s="1">
        <v>43191</v>
      </c>
      <c r="B209">
        <v>119.49655495723935</v>
      </c>
      <c r="C209">
        <v>4.1937370040627968</v>
      </c>
    </row>
    <row r="210" spans="1:3" x14ac:dyDescent="0.25">
      <c r="A210" s="1">
        <v>43221</v>
      </c>
      <c r="B210">
        <v>118.66541867982544</v>
      </c>
      <c r="C210">
        <v>4.3495987704353922</v>
      </c>
    </row>
    <row r="211" spans="1:3" x14ac:dyDescent="0.25">
      <c r="A211" s="1">
        <v>43252</v>
      </c>
      <c r="B211">
        <v>116.38563102776271</v>
      </c>
      <c r="C211">
        <v>4.2483886418114736</v>
      </c>
    </row>
    <row r="212" spans="1:3" x14ac:dyDescent="0.25">
      <c r="A212" s="1">
        <v>43282</v>
      </c>
      <c r="B212">
        <v>118.22192372586042</v>
      </c>
      <c r="C212">
        <v>3.8517826166194458</v>
      </c>
    </row>
    <row r="213" spans="1:3" x14ac:dyDescent="0.25">
      <c r="A213" s="1">
        <v>43313</v>
      </c>
      <c r="B213">
        <v>118.01018739234225</v>
      </c>
      <c r="C213">
        <v>3.6103962438206878</v>
      </c>
    </row>
    <row r="214" spans="1:3" x14ac:dyDescent="0.25">
      <c r="A214" s="1">
        <v>43344</v>
      </c>
      <c r="B214">
        <v>115.4466640590424</v>
      </c>
      <c r="C214">
        <v>3.0170204959272269</v>
      </c>
    </row>
    <row r="215" spans="1:3" x14ac:dyDescent="0.25">
      <c r="A215" s="1">
        <v>43374</v>
      </c>
      <c r="B215">
        <v>118.05130959667969</v>
      </c>
      <c r="C215">
        <v>3.9076228383830198</v>
      </c>
    </row>
    <row r="216" spans="1:3" x14ac:dyDescent="0.25">
      <c r="A216" s="1">
        <v>43405</v>
      </c>
      <c r="B216">
        <v>121.16404639874899</v>
      </c>
      <c r="C216">
        <v>3.6305267816153446</v>
      </c>
    </row>
    <row r="217" spans="1:3" x14ac:dyDescent="0.25">
      <c r="A217" s="1">
        <v>43435</v>
      </c>
      <c r="B217">
        <v>125.19532371602318</v>
      </c>
      <c r="C217">
        <v>2.0934413461427539</v>
      </c>
    </row>
    <row r="218" spans="1:3" x14ac:dyDescent="0.25">
      <c r="A218" s="1">
        <v>43466</v>
      </c>
      <c r="B218">
        <v>121.91746056972561</v>
      </c>
      <c r="C218">
        <v>3.5589510987471158</v>
      </c>
    </row>
    <row r="219" spans="1:3" x14ac:dyDescent="0.25">
      <c r="A219" s="1">
        <v>43497</v>
      </c>
      <c r="B219">
        <v>122.67330603954775</v>
      </c>
      <c r="C219">
        <v>4.17872002628134</v>
      </c>
    </row>
    <row r="220" spans="1:3" x14ac:dyDescent="0.25">
      <c r="A220" s="1">
        <v>43525</v>
      </c>
      <c r="B220">
        <v>125.94134014446982</v>
      </c>
      <c r="C220">
        <v>3.4576831372977921</v>
      </c>
    </row>
    <row r="221" spans="1:3" x14ac:dyDescent="0.25">
      <c r="A221" s="1">
        <v>43556</v>
      </c>
      <c r="B221">
        <v>123.97176220757392</v>
      </c>
      <c r="C221">
        <v>3.7450512710897783</v>
      </c>
    </row>
    <row r="222" spans="1:3" x14ac:dyDescent="0.25">
      <c r="A222" s="1">
        <v>43586</v>
      </c>
      <c r="B222">
        <v>123.67986950576758</v>
      </c>
      <c r="C222">
        <v>4.2257052490344904</v>
      </c>
    </row>
    <row r="223" spans="1:3" x14ac:dyDescent="0.25">
      <c r="A223" s="1">
        <v>43617</v>
      </c>
      <c r="B223">
        <v>120.49449604872382</v>
      </c>
      <c r="C223">
        <v>3.5303885751850004</v>
      </c>
    </row>
    <row r="224" spans="1:3" x14ac:dyDescent="0.25">
      <c r="A224" s="1">
        <v>43647</v>
      </c>
      <c r="B224">
        <v>123.03679770324794</v>
      </c>
      <c r="C224">
        <v>4.072742030955709</v>
      </c>
    </row>
    <row r="225" spans="1:3" x14ac:dyDescent="0.25">
      <c r="A225" s="1">
        <v>43678</v>
      </c>
      <c r="B225">
        <v>121.98891723897393</v>
      </c>
      <c r="C225">
        <v>3.3715138790550299</v>
      </c>
    </row>
    <row r="226" spans="1:3" x14ac:dyDescent="0.25">
      <c r="A226" s="1">
        <v>43709</v>
      </c>
      <c r="B226">
        <v>120.84224600713722</v>
      </c>
      <c r="C226">
        <v>4.6736577380316362</v>
      </c>
    </row>
    <row r="227" spans="1:3" x14ac:dyDescent="0.25">
      <c r="A227" s="1">
        <v>43739</v>
      </c>
      <c r="B227">
        <v>122.92761530205011</v>
      </c>
      <c r="C227">
        <v>4.1306663365533609</v>
      </c>
    </row>
    <row r="228" spans="1:3" x14ac:dyDescent="0.25">
      <c r="A228" s="1">
        <v>43770</v>
      </c>
      <c r="B228">
        <v>127.07386022768048</v>
      </c>
      <c r="C228">
        <v>4.8775309215758398</v>
      </c>
    </row>
    <row r="229" spans="1:3" x14ac:dyDescent="0.25">
      <c r="A229" s="1">
        <v>43800</v>
      </c>
      <c r="B229">
        <v>130.67149606847292</v>
      </c>
      <c r="C229">
        <v>4.3741029536144396</v>
      </c>
    </row>
    <row r="230" spans="1:3" x14ac:dyDescent="0.25">
      <c r="A230" s="1">
        <v>43831</v>
      </c>
      <c r="B230">
        <v>127.12926413950667</v>
      </c>
      <c r="C230">
        <v>4.2748623088326241</v>
      </c>
    </row>
    <row r="231" spans="1:3" x14ac:dyDescent="0.25">
      <c r="A231" s="1">
        <v>43862</v>
      </c>
      <c r="B231">
        <v>125.52447892965358</v>
      </c>
      <c r="C231">
        <v>2.324199927559349</v>
      </c>
    </row>
    <row r="232" spans="1:3" x14ac:dyDescent="0.25">
      <c r="A232" s="1">
        <v>43891</v>
      </c>
      <c r="B232">
        <v>120.91402606469796</v>
      </c>
      <c r="C232">
        <v>-3.9917902048723168</v>
      </c>
    </row>
    <row r="233" spans="1:3" x14ac:dyDescent="0.25">
      <c r="A233" s="1">
        <v>43922</v>
      </c>
      <c r="B233">
        <v>112.09098321330346</v>
      </c>
      <c r="C233">
        <v>-9.5834557666266846</v>
      </c>
    </row>
    <row r="234" spans="1:3" x14ac:dyDescent="0.25">
      <c r="A234" s="1">
        <v>43952</v>
      </c>
      <c r="B234">
        <v>110.96729483175132</v>
      </c>
      <c r="C234">
        <v>-10.278612618865552</v>
      </c>
    </row>
    <row r="235" spans="1:3" x14ac:dyDescent="0.25">
      <c r="A235" s="1">
        <v>43983</v>
      </c>
      <c r="B235">
        <v>111.00556219385771</v>
      </c>
      <c r="C235">
        <v>-7.8749936022215508</v>
      </c>
    </row>
    <row r="236" spans="1:3" x14ac:dyDescent="0.25">
      <c r="A236" s="1">
        <v>44013</v>
      </c>
      <c r="B236">
        <v>118.24881800879793</v>
      </c>
      <c r="C236">
        <v>-3.8915022040789329</v>
      </c>
    </row>
    <row r="237" spans="1:3" x14ac:dyDescent="0.25">
      <c r="A237" s="1">
        <v>44044</v>
      </c>
      <c r="B237">
        <v>120.63008521014994</v>
      </c>
      <c r="C237">
        <v>-1.1138979339918649</v>
      </c>
    </row>
    <row r="238" spans="1:3" x14ac:dyDescent="0.25">
      <c r="A238" s="1">
        <v>44075</v>
      </c>
      <c r="B238">
        <v>121.82927132378454</v>
      </c>
      <c r="C238">
        <v>0.8167882915624034</v>
      </c>
    </row>
    <row r="239" spans="1:3" x14ac:dyDescent="0.25">
      <c r="A239" s="1">
        <v>44105</v>
      </c>
      <c r="B239">
        <v>125.697410608876</v>
      </c>
      <c r="C239">
        <v>2.2531920919641237</v>
      </c>
    </row>
    <row r="240" spans="1:3" x14ac:dyDescent="0.25">
      <c r="A240" s="1">
        <v>44136</v>
      </c>
      <c r="B240">
        <v>128.69359816465291</v>
      </c>
      <c r="C240">
        <v>1.2746428998618171</v>
      </c>
    </row>
    <row r="241" spans="1:3" x14ac:dyDescent="0.25">
      <c r="A241" s="1">
        <v>44166</v>
      </c>
      <c r="B241">
        <v>135.96901628948598</v>
      </c>
      <c r="C241">
        <v>4.0540748215181566</v>
      </c>
    </row>
    <row r="242" spans="1:3" x14ac:dyDescent="0.25">
      <c r="A242" s="1">
        <v>44197</v>
      </c>
      <c r="B242">
        <v>128.85233392700633</v>
      </c>
      <c r="C242">
        <v>1.3553683325098405</v>
      </c>
    </row>
    <row r="243" spans="1:3" x14ac:dyDescent="0.25">
      <c r="A243" s="1">
        <v>44228</v>
      </c>
      <c r="B243">
        <v>128.53818078066632</v>
      </c>
      <c r="C243">
        <v>2.4008877604675689</v>
      </c>
    </row>
    <row r="244" spans="1:3" x14ac:dyDescent="0.25">
      <c r="A244" s="1">
        <v>44256</v>
      </c>
      <c r="B244">
        <v>132.95900611328227</v>
      </c>
      <c r="C244">
        <v>9.9616069703438512</v>
      </c>
    </row>
    <row r="245" spans="1:3" x14ac:dyDescent="0.25">
      <c r="A245" s="1">
        <v>44287</v>
      </c>
      <c r="B245">
        <v>129.44164267118254</v>
      </c>
      <c r="C245">
        <v>15.47908579306656</v>
      </c>
    </row>
    <row r="246" spans="1:3" x14ac:dyDescent="0.25">
      <c r="A246" s="1">
        <v>44317</v>
      </c>
      <c r="B246">
        <v>129.48375205359466</v>
      </c>
      <c r="C246">
        <v>16.686409495624815</v>
      </c>
    </row>
    <row r="247" spans="1:3" x14ac:dyDescent="0.25">
      <c r="A247" s="1">
        <v>44348</v>
      </c>
      <c r="B247">
        <v>127.06432901738852</v>
      </c>
      <c r="C247">
        <v>14.46663257782174</v>
      </c>
    </row>
    <row r="248" spans="1:3" x14ac:dyDescent="0.25">
      <c r="A248" s="1">
        <v>44378</v>
      </c>
      <c r="B248">
        <v>131.00740359187114</v>
      </c>
      <c r="C248">
        <v>10.789609399836849</v>
      </c>
    </row>
    <row r="249" spans="1:3" x14ac:dyDescent="0.25">
      <c r="A249" s="1">
        <v>44409</v>
      </c>
      <c r="B249">
        <v>129.9642712774961</v>
      </c>
      <c r="C249">
        <v>7.7378591344647134</v>
      </c>
    </row>
    <row r="250" spans="1:3" x14ac:dyDescent="0.25">
      <c r="A250" s="1">
        <v>44440</v>
      </c>
      <c r="B250">
        <v>129.11342690424684</v>
      </c>
      <c r="C250">
        <v>5.978986413784952</v>
      </c>
    </row>
    <row r="251" spans="1:3" x14ac:dyDescent="0.25">
      <c r="A251" s="1">
        <v>44470</v>
      </c>
      <c r="B251">
        <v>131.41753206567128</v>
      </c>
      <c r="C251">
        <v>4.5507074720848379</v>
      </c>
    </row>
    <row r="252" spans="1:3" x14ac:dyDescent="0.25">
      <c r="A252" s="1">
        <v>44501</v>
      </c>
      <c r="B252">
        <v>136.69012647420351</v>
      </c>
      <c r="C252">
        <v>6.2136177895342399</v>
      </c>
    </row>
    <row r="253" spans="1:3" x14ac:dyDescent="0.25">
      <c r="A253" s="1">
        <v>44531</v>
      </c>
      <c r="B253">
        <v>141.47212276780891</v>
      </c>
      <c r="C253">
        <v>4.0473238892943897</v>
      </c>
    </row>
    <row r="254" spans="1:3" x14ac:dyDescent="0.25">
      <c r="A254" s="1">
        <v>44562</v>
      </c>
      <c r="B254">
        <v>134.85430835908755</v>
      </c>
      <c r="C254">
        <v>4.658025391671444</v>
      </c>
    </row>
    <row r="255" spans="1:3" x14ac:dyDescent="0.25">
      <c r="A255" s="1">
        <v>44593</v>
      </c>
      <c r="B255">
        <v>134.24773054125228</v>
      </c>
      <c r="C255">
        <v>4.4419095757458678</v>
      </c>
    </row>
    <row r="256" spans="1:3" x14ac:dyDescent="0.25">
      <c r="A256" s="1">
        <v>44621</v>
      </c>
      <c r="B256">
        <v>139.04166649799933</v>
      </c>
      <c r="C256">
        <v>4.5748389391047084</v>
      </c>
    </row>
    <row r="257" spans="1:3" x14ac:dyDescent="0.25">
      <c r="A257" s="1">
        <v>44652</v>
      </c>
      <c r="B257">
        <v>135.77382006957316</v>
      </c>
      <c r="C257">
        <v>4.8919167492922639</v>
      </c>
    </row>
    <row r="258" spans="1:3" x14ac:dyDescent="0.25">
      <c r="A258" s="1">
        <v>44682</v>
      </c>
      <c r="B258">
        <v>136.11536225019825</v>
      </c>
      <c r="C258">
        <v>5.1215771024759107</v>
      </c>
    </row>
    <row r="259" spans="1:3" x14ac:dyDescent="0.25">
      <c r="A259" s="1">
        <v>44713</v>
      </c>
      <c r="B259">
        <v>132.55469904842843</v>
      </c>
      <c r="C259">
        <v>4.3209373342604636</v>
      </c>
    </row>
    <row r="260" spans="1:3" x14ac:dyDescent="0.25">
      <c r="A260" s="1">
        <v>44743</v>
      </c>
      <c r="B260">
        <v>135.54149982012686</v>
      </c>
      <c r="C260">
        <v>3.4609465602271143</v>
      </c>
    </row>
    <row r="261" spans="1:3" x14ac:dyDescent="0.25">
      <c r="A261" s="1">
        <v>44774</v>
      </c>
      <c r="B261">
        <v>136.04385593730683</v>
      </c>
      <c r="C261">
        <v>4.6778892383659638</v>
      </c>
    </row>
    <row r="262" spans="1:3" x14ac:dyDescent="0.25">
      <c r="A262" s="1">
        <v>44805</v>
      </c>
      <c r="B262">
        <v>134.05296196518077</v>
      </c>
      <c r="C262">
        <v>3.8257330622919734</v>
      </c>
    </row>
    <row r="263" spans="1:3" x14ac:dyDescent="0.25">
      <c r="A263" s="1">
        <v>44835</v>
      </c>
      <c r="B263">
        <v>136.26696446981958</v>
      </c>
      <c r="C263">
        <v>3.6900954750276038</v>
      </c>
    </row>
    <row r="264" spans="1:3" x14ac:dyDescent="0.25">
      <c r="A264" s="1">
        <v>44866</v>
      </c>
      <c r="B264">
        <v>141.24229498007605</v>
      </c>
      <c r="C264">
        <v>3.3302833374227987</v>
      </c>
    </row>
    <row r="265" spans="1:3" x14ac:dyDescent="0.25">
      <c r="A265" s="1">
        <v>44896</v>
      </c>
      <c r="B265">
        <v>146.21714113065681</v>
      </c>
      <c r="C265">
        <v>3.3540306528344672</v>
      </c>
    </row>
    <row r="266" spans="1:3" x14ac:dyDescent="0.25">
      <c r="A266" s="1">
        <v>44927</v>
      </c>
      <c r="B266">
        <v>139.40437295266989</v>
      </c>
      <c r="C266">
        <v>3.3740594934990895</v>
      </c>
    </row>
    <row r="267" spans="1:3" x14ac:dyDescent="0.25">
      <c r="A267" s="1">
        <v>44958</v>
      </c>
      <c r="B267">
        <v>140.66445277589924</v>
      </c>
      <c r="C267">
        <v>4.7797621671341375</v>
      </c>
    </row>
    <row r="268" spans="1:3" x14ac:dyDescent="0.25">
      <c r="A268" s="1">
        <v>44986</v>
      </c>
      <c r="B268">
        <v>144.66340810530195</v>
      </c>
      <c r="C268">
        <v>4.0432064350893739</v>
      </c>
    </row>
    <row r="269" spans="1:3" x14ac:dyDescent="0.25">
      <c r="A269" s="1">
        <v>45017</v>
      </c>
      <c r="B269">
        <v>140.51398682561114</v>
      </c>
      <c r="C269">
        <v>3.4912229423971723</v>
      </c>
    </row>
    <row r="270" spans="1:3" x14ac:dyDescent="0.25">
      <c r="A270" s="1">
        <v>45047</v>
      </c>
      <c r="B270">
        <v>141.51234019348104</v>
      </c>
      <c r="C270">
        <v>3.9650028138355391</v>
      </c>
    </row>
    <row r="271" spans="1:3" x14ac:dyDescent="0.25">
      <c r="A271" s="1">
        <v>45078</v>
      </c>
      <c r="B271">
        <v>139.49706348113875</v>
      </c>
      <c r="C271">
        <v>5.2373582246027865</v>
      </c>
    </row>
    <row r="272" spans="1:3" x14ac:dyDescent="0.25">
      <c r="A272" s="1">
        <v>45108</v>
      </c>
      <c r="B272">
        <v>142.45461161789703</v>
      </c>
      <c r="C272">
        <v>5.1003654282595079</v>
      </c>
    </row>
    <row r="273" spans="1:3" x14ac:dyDescent="0.25">
      <c r="A273" s="1">
        <v>45139</v>
      </c>
      <c r="B273">
        <v>140.9734880487415</v>
      </c>
      <c r="C273">
        <v>3.6235610035240313</v>
      </c>
    </row>
    <row r="274" spans="1:3" x14ac:dyDescent="0.25">
      <c r="A274" s="1">
        <v>45170</v>
      </c>
      <c r="B274">
        <v>138.67941393380505</v>
      </c>
      <c r="C274">
        <v>3.4512120439576393</v>
      </c>
    </row>
    <row r="275" spans="1:3" x14ac:dyDescent="0.25">
      <c r="A275" s="1">
        <v>45200</v>
      </c>
      <c r="B275">
        <v>137.90707142358659</v>
      </c>
      <c r="C275">
        <v>1.203598363072274</v>
      </c>
    </row>
    <row r="276" spans="1:3" x14ac:dyDescent="0.25">
      <c r="A276" s="1">
        <v>45231</v>
      </c>
      <c r="B276">
        <v>144.50892489513677</v>
      </c>
      <c r="C276">
        <v>2.3127845065966426</v>
      </c>
    </row>
    <row r="277" spans="1:3" x14ac:dyDescent="0.25">
      <c r="A277" s="1">
        <v>45261</v>
      </c>
      <c r="B277">
        <v>149.18593215305202</v>
      </c>
      <c r="C277">
        <v>2.0303987613479251</v>
      </c>
    </row>
    <row r="278" spans="1:3" x14ac:dyDescent="0.25">
      <c r="A278" s="1">
        <v>45292</v>
      </c>
      <c r="B278">
        <v>144.69425389066765</v>
      </c>
      <c r="C278">
        <v>3.7946305599708694</v>
      </c>
    </row>
    <row r="279" spans="1:3" x14ac:dyDescent="0.25">
      <c r="A279" s="1">
        <v>45323</v>
      </c>
      <c r="B279">
        <v>144.49538837136922</v>
      </c>
      <c r="C279">
        <v>2.7234567937169345</v>
      </c>
    </row>
    <row r="280" spans="1:3" x14ac:dyDescent="0.25">
      <c r="A280" s="1">
        <v>45352</v>
      </c>
      <c r="B280">
        <v>147.77032100322464</v>
      </c>
      <c r="C280">
        <v>2.1476840194869027</v>
      </c>
    </row>
    <row r="281" spans="1:3" x14ac:dyDescent="0.25">
      <c r="A281" s="1">
        <v>45383</v>
      </c>
      <c r="B281">
        <v>146.32690083269756</v>
      </c>
      <c r="C281">
        <v>4.1368935138825123</v>
      </c>
    </row>
    <row r="282" spans="1:3" x14ac:dyDescent="0.25">
      <c r="A282" s="1">
        <v>45413</v>
      </c>
      <c r="B282">
        <v>147.87076449140983</v>
      </c>
      <c r="C282">
        <v>4.4931942254896882</v>
      </c>
    </row>
    <row r="283" spans="1:3" x14ac:dyDescent="0.25">
      <c r="A283" s="1">
        <v>45444</v>
      </c>
      <c r="B283">
        <v>143.06339432893677</v>
      </c>
      <c r="C283">
        <v>2.5565633847770499</v>
      </c>
    </row>
    <row r="284" spans="1:3" x14ac:dyDescent="0.25">
      <c r="A284" s="1">
        <v>45474</v>
      </c>
      <c r="B284">
        <v>146.49038866142129</v>
      </c>
      <c r="C284">
        <v>2.8330266024306354</v>
      </c>
    </row>
    <row r="285" spans="1:3" x14ac:dyDescent="0.25">
      <c r="A285" s="1">
        <v>45505</v>
      </c>
      <c r="B285">
        <v>146.3126977426557</v>
      </c>
      <c r="C285">
        <v>3.7873856764246057</v>
      </c>
    </row>
    <row r="286" spans="1:3" x14ac:dyDescent="0.25">
      <c r="A286" s="1">
        <v>45536</v>
      </c>
      <c r="B286">
        <v>144.13782187125429</v>
      </c>
      <c r="C286">
        <v>3.9359900526077216</v>
      </c>
    </row>
    <row r="287" spans="1:3" x14ac:dyDescent="0.25">
      <c r="A287" s="1">
        <v>45566</v>
      </c>
      <c r="B287">
        <v>146.97156361541451</v>
      </c>
      <c r="C287">
        <v>6.5728987630996585</v>
      </c>
    </row>
    <row r="288" spans="1:3" x14ac:dyDescent="0.25">
      <c r="A288" s="1">
        <v>45597</v>
      </c>
      <c r="B288">
        <v>149.75598178199917</v>
      </c>
      <c r="C288">
        <v>3.6309569742283689</v>
      </c>
    </row>
    <row r="289" spans="1:3" x14ac:dyDescent="0.25">
      <c r="A289" s="1">
        <v>45627</v>
      </c>
      <c r="B289">
        <v>154.15599787662964</v>
      </c>
      <c r="C289">
        <v>3.3314573645447609</v>
      </c>
    </row>
    <row r="290" spans="1:3" x14ac:dyDescent="0.25">
      <c r="A290" s="1">
        <v>45658</v>
      </c>
      <c r="B290">
        <v>149.78356009022579</v>
      </c>
      <c r="C290">
        <v>3.5172828655681627</v>
      </c>
    </row>
    <row r="291" spans="1:3" x14ac:dyDescent="0.25">
      <c r="A291" s="1">
        <v>45689</v>
      </c>
      <c r="B291">
        <v>149.4623456809673</v>
      </c>
      <c r="C291">
        <v>3.4374504027993278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ColWidth="8.85546875" defaultRowHeight="15" x14ac:dyDescent="0.25"/>
  <cols>
    <col min="1" max="1" width="7.140625" bestFit="1" customWidth="1"/>
    <col min="2" max="10" width="12" bestFit="1" customWidth="1"/>
    <col min="11" max="11" width="12.7109375" bestFit="1" customWidth="1"/>
    <col min="12" max="14" width="12" bestFit="1" customWidth="1"/>
    <col min="15" max="18" width="11" bestFit="1" customWidth="1"/>
    <col min="19" max="19" width="12" bestFit="1" customWidth="1"/>
    <col min="20" max="20" width="11" bestFit="1" customWidth="1"/>
    <col min="21" max="23" width="12" bestFit="1" customWidth="1"/>
    <col min="24" max="24" width="11.85546875" bestFit="1" customWidth="1"/>
    <col min="25" max="25" width="8" customWidth="1"/>
    <col min="26" max="26" width="7.140625" bestFit="1" customWidth="1"/>
    <col min="27" max="27" width="8" bestFit="1" customWidth="1"/>
  </cols>
  <sheetData>
    <row r="1" spans="1:23" x14ac:dyDescent="0.25">
      <c r="A1" t="s">
        <v>58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119</v>
      </c>
      <c r="W1" t="s">
        <v>121</v>
      </c>
    </row>
    <row r="2" spans="1:23" x14ac:dyDescent="0.2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2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2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2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2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2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2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2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2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2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2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2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2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2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2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2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2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2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2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2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2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2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2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702"/>
  <sheetViews>
    <sheetView topLeftCell="A6508" workbookViewId="0">
      <selection activeCell="C6527" sqref="C6527"/>
    </sheetView>
  </sheetViews>
  <sheetFormatPr defaultColWidth="8.85546875" defaultRowHeight="15" x14ac:dyDescent="0.25"/>
  <cols>
    <col min="1" max="1" width="10.7109375" bestFit="1" customWidth="1"/>
    <col min="2" max="2" width="8.85546875" bestFit="1" customWidth="1"/>
    <col min="3" max="3" width="6.85546875" bestFit="1" customWidth="1"/>
    <col min="4" max="4" width="7.140625" bestFit="1" customWidth="1"/>
    <col min="5" max="6" width="80.85546875" bestFit="1" customWidth="1"/>
  </cols>
  <sheetData>
    <row r="1" spans="1:4" x14ac:dyDescent="0.25">
      <c r="A1" t="s">
        <v>27</v>
      </c>
      <c r="B1" t="s">
        <v>126</v>
      </c>
      <c r="C1" t="s">
        <v>60</v>
      </c>
      <c r="D1" t="s">
        <v>58</v>
      </c>
    </row>
    <row r="2" spans="1:4" x14ac:dyDescent="0.25">
      <c r="A2" s="1">
        <v>39083</v>
      </c>
      <c r="B2">
        <v>7.5961499999999997</v>
      </c>
      <c r="C2">
        <v>2007</v>
      </c>
      <c r="D2">
        <v>1</v>
      </c>
    </row>
    <row r="3" spans="1:4" x14ac:dyDescent="0.25">
      <c r="A3" s="1">
        <v>39084</v>
      </c>
      <c r="B3">
        <v>7.6253399999999996</v>
      </c>
      <c r="C3">
        <v>2007</v>
      </c>
      <c r="D3">
        <v>1</v>
      </c>
    </row>
    <row r="4" spans="1:4" x14ac:dyDescent="0.25">
      <c r="A4" s="1">
        <v>39085</v>
      </c>
      <c r="B4">
        <v>7.63713</v>
      </c>
      <c r="C4">
        <v>2007</v>
      </c>
      <c r="D4">
        <v>1</v>
      </c>
    </row>
    <row r="5" spans="1:4" x14ac:dyDescent="0.25">
      <c r="A5" s="1">
        <v>39086</v>
      </c>
      <c r="B5">
        <v>7.6864600000000003</v>
      </c>
      <c r="C5">
        <v>2007</v>
      </c>
      <c r="D5">
        <v>1</v>
      </c>
    </row>
    <row r="6" spans="1:4" x14ac:dyDescent="0.25">
      <c r="A6" s="1">
        <v>39087</v>
      </c>
      <c r="B6">
        <v>7.6962599999999997</v>
      </c>
      <c r="C6">
        <v>2007</v>
      </c>
      <c r="D6">
        <v>1</v>
      </c>
    </row>
    <row r="7" spans="1:4" x14ac:dyDescent="0.25">
      <c r="A7" s="1">
        <v>39088</v>
      </c>
      <c r="B7">
        <v>7.6962599999999997</v>
      </c>
      <c r="C7">
        <v>2007</v>
      </c>
      <c r="D7">
        <v>1</v>
      </c>
    </row>
    <row r="8" spans="1:4" x14ac:dyDescent="0.25">
      <c r="A8" s="1">
        <v>39089</v>
      </c>
      <c r="B8">
        <v>7.6962599999999997</v>
      </c>
      <c r="C8">
        <v>2007</v>
      </c>
      <c r="D8">
        <v>1</v>
      </c>
    </row>
    <row r="9" spans="1:4" x14ac:dyDescent="0.25">
      <c r="A9" s="1">
        <v>39090</v>
      </c>
      <c r="B9">
        <v>7.6994800000000003</v>
      </c>
      <c r="C9">
        <v>2007</v>
      </c>
      <c r="D9">
        <v>1</v>
      </c>
    </row>
    <row r="10" spans="1:4" x14ac:dyDescent="0.25">
      <c r="A10" s="1">
        <v>39091</v>
      </c>
      <c r="B10">
        <v>7.7040600000000001</v>
      </c>
      <c r="C10">
        <v>2007</v>
      </c>
      <c r="D10">
        <v>1</v>
      </c>
    </row>
    <row r="11" spans="1:4" x14ac:dyDescent="0.25">
      <c r="A11" s="1">
        <v>39092</v>
      </c>
      <c r="B11">
        <v>7.7163199999999996</v>
      </c>
      <c r="C11">
        <v>2007</v>
      </c>
      <c r="D11">
        <v>1</v>
      </c>
    </row>
    <row r="12" spans="1:4" x14ac:dyDescent="0.25">
      <c r="A12" s="1">
        <v>39093</v>
      </c>
      <c r="B12">
        <v>7.7152200000000004</v>
      </c>
      <c r="C12">
        <v>2007</v>
      </c>
      <c r="D12">
        <v>1</v>
      </c>
    </row>
    <row r="13" spans="1:4" x14ac:dyDescent="0.25">
      <c r="A13" s="1">
        <v>39094</v>
      </c>
      <c r="B13">
        <v>7.6840200000000003</v>
      </c>
      <c r="C13">
        <v>2007</v>
      </c>
      <c r="D13">
        <v>1</v>
      </c>
    </row>
    <row r="14" spans="1:4" x14ac:dyDescent="0.25">
      <c r="A14" s="1">
        <v>39095</v>
      </c>
      <c r="B14">
        <v>7.6840200000000003</v>
      </c>
      <c r="C14">
        <v>2007</v>
      </c>
      <c r="D14">
        <v>1</v>
      </c>
    </row>
    <row r="15" spans="1:4" x14ac:dyDescent="0.25">
      <c r="A15" s="1">
        <v>39096</v>
      </c>
      <c r="B15">
        <v>7.6840200000000003</v>
      </c>
      <c r="C15">
        <v>2007</v>
      </c>
      <c r="D15">
        <v>1</v>
      </c>
    </row>
    <row r="16" spans="1:4" x14ac:dyDescent="0.25">
      <c r="A16" s="1">
        <v>39097</v>
      </c>
      <c r="B16">
        <v>7.6663199999999998</v>
      </c>
      <c r="C16">
        <v>2007</v>
      </c>
      <c r="D16">
        <v>1</v>
      </c>
    </row>
    <row r="17" spans="1:4" x14ac:dyDescent="0.25">
      <c r="A17" s="1">
        <v>39098</v>
      </c>
      <c r="B17">
        <v>7.6696299999999997</v>
      </c>
      <c r="C17">
        <v>2007</v>
      </c>
      <c r="D17">
        <v>1</v>
      </c>
    </row>
    <row r="18" spans="1:4" x14ac:dyDescent="0.25">
      <c r="A18" s="1">
        <v>39099</v>
      </c>
      <c r="B18">
        <v>7.6559600000000003</v>
      </c>
      <c r="C18">
        <v>2007</v>
      </c>
      <c r="D18">
        <v>1</v>
      </c>
    </row>
    <row r="19" spans="1:4" x14ac:dyDescent="0.25">
      <c r="A19" s="1">
        <v>39100</v>
      </c>
      <c r="B19">
        <v>7.65632</v>
      </c>
      <c r="C19">
        <v>2007</v>
      </c>
      <c r="D19">
        <v>1</v>
      </c>
    </row>
    <row r="20" spans="1:4" x14ac:dyDescent="0.25">
      <c r="A20" s="1">
        <v>39101</v>
      </c>
      <c r="B20">
        <v>7.6465100000000001</v>
      </c>
      <c r="C20">
        <v>2007</v>
      </c>
      <c r="D20">
        <v>1</v>
      </c>
    </row>
    <row r="21" spans="1:4" x14ac:dyDescent="0.25">
      <c r="A21" s="1">
        <v>39102</v>
      </c>
      <c r="B21">
        <v>7.6465100000000001</v>
      </c>
      <c r="C21">
        <v>2007</v>
      </c>
      <c r="D21">
        <v>1</v>
      </c>
    </row>
    <row r="22" spans="1:4" x14ac:dyDescent="0.25">
      <c r="A22" s="1">
        <v>39103</v>
      </c>
      <c r="B22">
        <v>7.6465100000000001</v>
      </c>
      <c r="C22">
        <v>2007</v>
      </c>
      <c r="D22">
        <v>1</v>
      </c>
    </row>
    <row r="23" spans="1:4" x14ac:dyDescent="0.25">
      <c r="A23" s="1">
        <v>39104</v>
      </c>
      <c r="B23">
        <v>7.6524099999999997</v>
      </c>
      <c r="C23">
        <v>2007</v>
      </c>
      <c r="D23">
        <v>1</v>
      </c>
    </row>
    <row r="24" spans="1:4" x14ac:dyDescent="0.25">
      <c r="A24" s="1">
        <v>39105</v>
      </c>
      <c r="B24">
        <v>7.6535299999999999</v>
      </c>
      <c r="C24">
        <v>2007</v>
      </c>
      <c r="D24">
        <v>1</v>
      </c>
    </row>
    <row r="25" spans="1:4" x14ac:dyDescent="0.25">
      <c r="A25" s="1">
        <v>39106</v>
      </c>
      <c r="B25">
        <v>7.6662699999999999</v>
      </c>
      <c r="C25">
        <v>2007</v>
      </c>
      <c r="D25">
        <v>1</v>
      </c>
    </row>
    <row r="26" spans="1:4" x14ac:dyDescent="0.25">
      <c r="A26" s="1">
        <v>39107</v>
      </c>
      <c r="B26">
        <v>7.6723100000000004</v>
      </c>
      <c r="C26">
        <v>2007</v>
      </c>
      <c r="D26">
        <v>1</v>
      </c>
    </row>
    <row r="27" spans="1:4" x14ac:dyDescent="0.25">
      <c r="A27" s="1">
        <v>39108</v>
      </c>
      <c r="B27">
        <v>7.6846500000000004</v>
      </c>
      <c r="C27">
        <v>2007</v>
      </c>
      <c r="D27">
        <v>1</v>
      </c>
    </row>
    <row r="28" spans="1:4" x14ac:dyDescent="0.25">
      <c r="A28" s="1">
        <v>39109</v>
      </c>
      <c r="B28">
        <v>7.6846500000000004</v>
      </c>
      <c r="C28">
        <v>2007</v>
      </c>
      <c r="D28">
        <v>1</v>
      </c>
    </row>
    <row r="29" spans="1:4" x14ac:dyDescent="0.25">
      <c r="A29" s="1">
        <v>39110</v>
      </c>
      <c r="B29">
        <v>7.6846500000000004</v>
      </c>
      <c r="C29">
        <v>2007</v>
      </c>
      <c r="D29">
        <v>1</v>
      </c>
    </row>
    <row r="30" spans="1:4" x14ac:dyDescent="0.25">
      <c r="A30" s="1">
        <v>39111</v>
      </c>
      <c r="B30">
        <v>7.6856400000000002</v>
      </c>
      <c r="C30">
        <v>2007</v>
      </c>
      <c r="D30">
        <v>1</v>
      </c>
    </row>
    <row r="31" spans="1:4" x14ac:dyDescent="0.25">
      <c r="A31" s="1">
        <v>39112</v>
      </c>
      <c r="B31">
        <v>7.6932499999999999</v>
      </c>
      <c r="C31">
        <v>2007</v>
      </c>
      <c r="D31">
        <v>1</v>
      </c>
    </row>
    <row r="32" spans="1:4" x14ac:dyDescent="0.25">
      <c r="A32" s="1">
        <v>39113</v>
      </c>
      <c r="B32">
        <v>7.7128800000000002</v>
      </c>
      <c r="C32">
        <v>2007</v>
      </c>
      <c r="D32">
        <v>1</v>
      </c>
    </row>
    <row r="33" spans="1:4" x14ac:dyDescent="0.25">
      <c r="A33" s="1">
        <v>39114</v>
      </c>
      <c r="B33">
        <v>7.7423700000000002</v>
      </c>
      <c r="C33">
        <v>2007</v>
      </c>
      <c r="D33">
        <v>2</v>
      </c>
    </row>
    <row r="34" spans="1:4" x14ac:dyDescent="0.25">
      <c r="A34" s="1">
        <v>39115</v>
      </c>
      <c r="B34">
        <v>7.7359499999999999</v>
      </c>
      <c r="C34">
        <v>2007</v>
      </c>
      <c r="D34">
        <v>2</v>
      </c>
    </row>
    <row r="35" spans="1:4" x14ac:dyDescent="0.25">
      <c r="A35" s="1">
        <v>39116</v>
      </c>
      <c r="B35">
        <v>7.7359499999999999</v>
      </c>
      <c r="C35">
        <v>2007</v>
      </c>
      <c r="D35">
        <v>2</v>
      </c>
    </row>
    <row r="36" spans="1:4" x14ac:dyDescent="0.25">
      <c r="A36" s="1">
        <v>39117</v>
      </c>
      <c r="B36">
        <v>7.7359499999999999</v>
      </c>
      <c r="C36">
        <v>2007</v>
      </c>
      <c r="D36">
        <v>2</v>
      </c>
    </row>
    <row r="37" spans="1:4" x14ac:dyDescent="0.25">
      <c r="A37" s="1">
        <v>39118</v>
      </c>
      <c r="B37">
        <v>7.7153499999999999</v>
      </c>
      <c r="C37">
        <v>2007</v>
      </c>
      <c r="D37">
        <v>2</v>
      </c>
    </row>
    <row r="38" spans="1:4" x14ac:dyDescent="0.25">
      <c r="A38" s="1">
        <v>39119</v>
      </c>
      <c r="B38">
        <v>7.7007899999999996</v>
      </c>
      <c r="C38">
        <v>2007</v>
      </c>
      <c r="D38">
        <v>2</v>
      </c>
    </row>
    <row r="39" spans="1:4" x14ac:dyDescent="0.25">
      <c r="A39" s="1">
        <v>39120</v>
      </c>
      <c r="B39">
        <v>7.67788</v>
      </c>
      <c r="C39">
        <v>2007</v>
      </c>
      <c r="D39">
        <v>2</v>
      </c>
    </row>
    <row r="40" spans="1:4" x14ac:dyDescent="0.25">
      <c r="A40" s="1">
        <v>39121</v>
      </c>
      <c r="B40">
        <v>7.6717000000000004</v>
      </c>
      <c r="C40">
        <v>2007</v>
      </c>
      <c r="D40">
        <v>2</v>
      </c>
    </row>
    <row r="41" spans="1:4" x14ac:dyDescent="0.25">
      <c r="A41" s="1">
        <v>39122</v>
      </c>
      <c r="B41">
        <v>7.6773699999999998</v>
      </c>
      <c r="C41">
        <v>2007</v>
      </c>
      <c r="D41">
        <v>2</v>
      </c>
    </row>
    <row r="42" spans="1:4" x14ac:dyDescent="0.25">
      <c r="A42" s="1">
        <v>39123</v>
      </c>
      <c r="B42">
        <v>7.6773699999999998</v>
      </c>
      <c r="C42">
        <v>2007</v>
      </c>
      <c r="D42">
        <v>2</v>
      </c>
    </row>
    <row r="43" spans="1:4" x14ac:dyDescent="0.25">
      <c r="A43" s="1">
        <v>39124</v>
      </c>
      <c r="B43">
        <v>7.6773699999999998</v>
      </c>
      <c r="C43">
        <v>2007</v>
      </c>
      <c r="D43">
        <v>2</v>
      </c>
    </row>
    <row r="44" spans="1:4" x14ac:dyDescent="0.25">
      <c r="A44" s="1">
        <v>39125</v>
      </c>
      <c r="B44">
        <v>7.6858199999999997</v>
      </c>
      <c r="C44">
        <v>2007</v>
      </c>
      <c r="D44">
        <v>2</v>
      </c>
    </row>
    <row r="45" spans="1:4" x14ac:dyDescent="0.25">
      <c r="A45" s="1">
        <v>39126</v>
      </c>
      <c r="B45">
        <v>7.6889900000000004</v>
      </c>
      <c r="C45">
        <v>2007</v>
      </c>
      <c r="D45">
        <v>2</v>
      </c>
    </row>
    <row r="46" spans="1:4" x14ac:dyDescent="0.25">
      <c r="A46" s="1">
        <v>39127</v>
      </c>
      <c r="B46">
        <v>7.6981299999999999</v>
      </c>
      <c r="C46">
        <v>2007</v>
      </c>
      <c r="D46">
        <v>2</v>
      </c>
    </row>
    <row r="47" spans="1:4" x14ac:dyDescent="0.25">
      <c r="A47" s="1">
        <v>39128</v>
      </c>
      <c r="B47">
        <v>7.7011000000000003</v>
      </c>
      <c r="C47">
        <v>2007</v>
      </c>
      <c r="D47">
        <v>2</v>
      </c>
    </row>
    <row r="48" spans="1:4" x14ac:dyDescent="0.25">
      <c r="A48" s="1">
        <v>39129</v>
      </c>
      <c r="B48">
        <v>7.6961500000000003</v>
      </c>
      <c r="C48">
        <v>2007</v>
      </c>
      <c r="D48">
        <v>2</v>
      </c>
    </row>
    <row r="49" spans="1:4" x14ac:dyDescent="0.25">
      <c r="A49" s="1">
        <v>39130</v>
      </c>
      <c r="B49">
        <v>7.6961500000000003</v>
      </c>
      <c r="C49">
        <v>2007</v>
      </c>
      <c r="D49">
        <v>2</v>
      </c>
    </row>
    <row r="50" spans="1:4" x14ac:dyDescent="0.25">
      <c r="A50" s="1">
        <v>39131</v>
      </c>
      <c r="B50">
        <v>7.6961500000000003</v>
      </c>
      <c r="C50">
        <v>2007</v>
      </c>
      <c r="D50">
        <v>2</v>
      </c>
    </row>
    <row r="51" spans="1:4" x14ac:dyDescent="0.25">
      <c r="A51" s="1">
        <v>39132</v>
      </c>
      <c r="B51">
        <v>7.6792299999999996</v>
      </c>
      <c r="C51">
        <v>2007</v>
      </c>
      <c r="D51">
        <v>2</v>
      </c>
    </row>
    <row r="52" spans="1:4" x14ac:dyDescent="0.25">
      <c r="A52" s="1">
        <v>39133</v>
      </c>
      <c r="B52">
        <v>7.6743100000000002</v>
      </c>
      <c r="C52">
        <v>2007</v>
      </c>
      <c r="D52">
        <v>2</v>
      </c>
    </row>
    <row r="53" spans="1:4" x14ac:dyDescent="0.25">
      <c r="A53" s="1">
        <v>39134</v>
      </c>
      <c r="B53">
        <v>7.6757600000000004</v>
      </c>
      <c r="C53">
        <v>2007</v>
      </c>
      <c r="D53">
        <v>2</v>
      </c>
    </row>
    <row r="54" spans="1:4" x14ac:dyDescent="0.25">
      <c r="A54" s="1">
        <v>39135</v>
      </c>
      <c r="B54">
        <v>7.6840400000000004</v>
      </c>
      <c r="C54">
        <v>2007</v>
      </c>
      <c r="D54">
        <v>2</v>
      </c>
    </row>
    <row r="55" spans="1:4" x14ac:dyDescent="0.25">
      <c r="A55" s="1">
        <v>39136</v>
      </c>
      <c r="B55">
        <v>7.6961599999999999</v>
      </c>
      <c r="C55">
        <v>2007</v>
      </c>
      <c r="D55">
        <v>2</v>
      </c>
    </row>
    <row r="56" spans="1:4" x14ac:dyDescent="0.25">
      <c r="A56" s="1">
        <v>39137</v>
      </c>
      <c r="B56">
        <v>7.6961599999999999</v>
      </c>
      <c r="C56">
        <v>2007</v>
      </c>
      <c r="D56">
        <v>2</v>
      </c>
    </row>
    <row r="57" spans="1:4" x14ac:dyDescent="0.25">
      <c r="A57" s="1">
        <v>39138</v>
      </c>
      <c r="B57">
        <v>7.6961599999999999</v>
      </c>
      <c r="C57">
        <v>2007</v>
      </c>
      <c r="D57">
        <v>2</v>
      </c>
    </row>
    <row r="58" spans="1:4" x14ac:dyDescent="0.25">
      <c r="A58" s="1">
        <v>39139</v>
      </c>
      <c r="B58">
        <v>7.7128100000000002</v>
      </c>
      <c r="C58">
        <v>2007</v>
      </c>
      <c r="D58">
        <v>2</v>
      </c>
    </row>
    <row r="59" spans="1:4" x14ac:dyDescent="0.25">
      <c r="A59" s="1">
        <v>39140</v>
      </c>
      <c r="B59">
        <v>7.71333</v>
      </c>
      <c r="C59">
        <v>2007</v>
      </c>
      <c r="D59">
        <v>2</v>
      </c>
    </row>
    <row r="60" spans="1:4" x14ac:dyDescent="0.25">
      <c r="A60" s="1">
        <v>39141</v>
      </c>
      <c r="B60">
        <v>7.7205399999999997</v>
      </c>
      <c r="C60">
        <v>2007</v>
      </c>
      <c r="D60">
        <v>2</v>
      </c>
    </row>
    <row r="61" spans="1:4" x14ac:dyDescent="0.25">
      <c r="A61" s="1">
        <v>39142</v>
      </c>
      <c r="B61">
        <v>7.7235800000000001</v>
      </c>
      <c r="C61">
        <v>2007</v>
      </c>
      <c r="D61">
        <v>3</v>
      </c>
    </row>
    <row r="62" spans="1:4" x14ac:dyDescent="0.25">
      <c r="A62" s="1">
        <v>39143</v>
      </c>
      <c r="B62">
        <v>7.7210400000000003</v>
      </c>
      <c r="C62">
        <v>2007</v>
      </c>
      <c r="D62">
        <v>3</v>
      </c>
    </row>
    <row r="63" spans="1:4" x14ac:dyDescent="0.25">
      <c r="A63" s="1">
        <v>39144</v>
      </c>
      <c r="B63">
        <v>7.7210400000000003</v>
      </c>
      <c r="C63">
        <v>2007</v>
      </c>
      <c r="D63">
        <v>3</v>
      </c>
    </row>
    <row r="64" spans="1:4" x14ac:dyDescent="0.25">
      <c r="A64" s="1">
        <v>39145</v>
      </c>
      <c r="B64">
        <v>7.7210400000000003</v>
      </c>
      <c r="C64">
        <v>2007</v>
      </c>
      <c r="D64">
        <v>3</v>
      </c>
    </row>
    <row r="65" spans="1:4" x14ac:dyDescent="0.25">
      <c r="A65" s="1">
        <v>39146</v>
      </c>
      <c r="B65">
        <v>7.7122900000000003</v>
      </c>
      <c r="C65">
        <v>2007</v>
      </c>
      <c r="D65">
        <v>3</v>
      </c>
    </row>
    <row r="66" spans="1:4" x14ac:dyDescent="0.25">
      <c r="A66" s="1">
        <v>39147</v>
      </c>
      <c r="B66">
        <v>7.7043600000000003</v>
      </c>
      <c r="C66">
        <v>2007</v>
      </c>
      <c r="D66">
        <v>3</v>
      </c>
    </row>
    <row r="67" spans="1:4" x14ac:dyDescent="0.25">
      <c r="A67" s="1">
        <v>39148</v>
      </c>
      <c r="B67">
        <v>7.6855599999999997</v>
      </c>
      <c r="C67">
        <v>2007</v>
      </c>
      <c r="D67">
        <v>3</v>
      </c>
    </row>
    <row r="68" spans="1:4" x14ac:dyDescent="0.25">
      <c r="A68" s="1">
        <v>39149</v>
      </c>
      <c r="B68">
        <v>7.6813599999999997</v>
      </c>
      <c r="C68">
        <v>2007</v>
      </c>
      <c r="D68">
        <v>3</v>
      </c>
    </row>
    <row r="69" spans="1:4" x14ac:dyDescent="0.25">
      <c r="A69" s="1">
        <v>39150</v>
      </c>
      <c r="B69">
        <v>7.68241</v>
      </c>
      <c r="C69">
        <v>2007</v>
      </c>
      <c r="D69">
        <v>3</v>
      </c>
    </row>
    <row r="70" spans="1:4" x14ac:dyDescent="0.25">
      <c r="A70" s="1">
        <v>39151</v>
      </c>
      <c r="B70">
        <v>7.68241</v>
      </c>
      <c r="C70">
        <v>2007</v>
      </c>
      <c r="D70">
        <v>3</v>
      </c>
    </row>
    <row r="71" spans="1:4" x14ac:dyDescent="0.25">
      <c r="A71" s="1">
        <v>39152</v>
      </c>
      <c r="B71">
        <v>7.68241</v>
      </c>
      <c r="C71">
        <v>2007</v>
      </c>
      <c r="D71">
        <v>3</v>
      </c>
    </row>
    <row r="72" spans="1:4" x14ac:dyDescent="0.25">
      <c r="A72" s="1">
        <v>39153</v>
      </c>
      <c r="B72">
        <v>7.6842800000000002</v>
      </c>
      <c r="C72">
        <v>2007</v>
      </c>
      <c r="D72">
        <v>3</v>
      </c>
    </row>
    <row r="73" spans="1:4" x14ac:dyDescent="0.25">
      <c r="A73" s="1">
        <v>39154</v>
      </c>
      <c r="B73">
        <v>7.68635</v>
      </c>
      <c r="C73">
        <v>2007</v>
      </c>
      <c r="D73">
        <v>3</v>
      </c>
    </row>
    <row r="74" spans="1:4" x14ac:dyDescent="0.25">
      <c r="A74" s="1">
        <v>39155</v>
      </c>
      <c r="B74">
        <v>7.68201</v>
      </c>
      <c r="C74">
        <v>2007</v>
      </c>
      <c r="D74">
        <v>3</v>
      </c>
    </row>
    <row r="75" spans="1:4" x14ac:dyDescent="0.25">
      <c r="A75" s="1">
        <v>39156</v>
      </c>
      <c r="B75">
        <v>7.6771700000000003</v>
      </c>
      <c r="C75">
        <v>2007</v>
      </c>
      <c r="D75">
        <v>3</v>
      </c>
    </row>
    <row r="76" spans="1:4" x14ac:dyDescent="0.25">
      <c r="A76" s="1">
        <v>39157</v>
      </c>
      <c r="B76">
        <v>7.6792499999999997</v>
      </c>
      <c r="C76">
        <v>2007</v>
      </c>
      <c r="D76">
        <v>3</v>
      </c>
    </row>
    <row r="77" spans="1:4" x14ac:dyDescent="0.25">
      <c r="A77" s="1">
        <v>39158</v>
      </c>
      <c r="B77">
        <v>7.6792499999999997</v>
      </c>
      <c r="C77">
        <v>2007</v>
      </c>
      <c r="D77">
        <v>3</v>
      </c>
    </row>
    <row r="78" spans="1:4" x14ac:dyDescent="0.25">
      <c r="A78" s="1">
        <v>39159</v>
      </c>
      <c r="B78">
        <v>7.6792499999999997</v>
      </c>
      <c r="C78">
        <v>2007</v>
      </c>
      <c r="D78">
        <v>3</v>
      </c>
    </row>
    <row r="79" spans="1:4" x14ac:dyDescent="0.25">
      <c r="A79" s="1">
        <v>39160</v>
      </c>
      <c r="B79">
        <v>7.6873800000000001</v>
      </c>
      <c r="C79">
        <v>2007</v>
      </c>
      <c r="D79">
        <v>3</v>
      </c>
    </row>
    <row r="80" spans="1:4" x14ac:dyDescent="0.25">
      <c r="A80" s="1">
        <v>39161</v>
      </c>
      <c r="B80">
        <v>7.6897399999999996</v>
      </c>
      <c r="C80">
        <v>2007</v>
      </c>
      <c r="D80">
        <v>3</v>
      </c>
    </row>
    <row r="81" spans="1:4" x14ac:dyDescent="0.25">
      <c r="A81" s="1">
        <v>39162</v>
      </c>
      <c r="B81">
        <v>7.6882900000000003</v>
      </c>
      <c r="C81">
        <v>2007</v>
      </c>
      <c r="D81">
        <v>3</v>
      </c>
    </row>
    <row r="82" spans="1:4" x14ac:dyDescent="0.25">
      <c r="A82" s="1">
        <v>39163</v>
      </c>
      <c r="B82">
        <v>7.6920700000000002</v>
      </c>
      <c r="C82">
        <v>2007</v>
      </c>
      <c r="D82">
        <v>3</v>
      </c>
    </row>
    <row r="83" spans="1:4" x14ac:dyDescent="0.25">
      <c r="A83" s="1">
        <v>39164</v>
      </c>
      <c r="B83">
        <v>7.6919300000000002</v>
      </c>
      <c r="C83">
        <v>2007</v>
      </c>
      <c r="D83">
        <v>3</v>
      </c>
    </row>
    <row r="84" spans="1:4" x14ac:dyDescent="0.25">
      <c r="A84" s="1">
        <v>39165</v>
      </c>
      <c r="B84">
        <v>7.6919300000000002</v>
      </c>
      <c r="C84">
        <v>2007</v>
      </c>
      <c r="D84">
        <v>3</v>
      </c>
    </row>
    <row r="85" spans="1:4" x14ac:dyDescent="0.25">
      <c r="A85" s="1">
        <v>39166</v>
      </c>
      <c r="B85">
        <v>7.6919300000000002</v>
      </c>
      <c r="C85">
        <v>2007</v>
      </c>
      <c r="D85">
        <v>3</v>
      </c>
    </row>
    <row r="86" spans="1:4" x14ac:dyDescent="0.25">
      <c r="A86" s="1">
        <v>39167</v>
      </c>
      <c r="B86">
        <v>7.69062</v>
      </c>
      <c r="C86">
        <v>2007</v>
      </c>
      <c r="D86">
        <v>3</v>
      </c>
    </row>
    <row r="87" spans="1:4" x14ac:dyDescent="0.25">
      <c r="A87" s="1">
        <v>39168</v>
      </c>
      <c r="B87">
        <v>7.6935799999999999</v>
      </c>
      <c r="C87">
        <v>2007</v>
      </c>
      <c r="D87">
        <v>3</v>
      </c>
    </row>
    <row r="88" spans="1:4" x14ac:dyDescent="0.25">
      <c r="A88" s="1">
        <v>39169</v>
      </c>
      <c r="B88">
        <v>7.6978799999999996</v>
      </c>
      <c r="C88">
        <v>2007</v>
      </c>
      <c r="D88">
        <v>3</v>
      </c>
    </row>
    <row r="89" spans="1:4" x14ac:dyDescent="0.25">
      <c r="A89" s="1">
        <v>39170</v>
      </c>
      <c r="B89">
        <v>7.6953399999999998</v>
      </c>
      <c r="C89">
        <v>2007</v>
      </c>
      <c r="D89">
        <v>3</v>
      </c>
    </row>
    <row r="90" spans="1:4" x14ac:dyDescent="0.25">
      <c r="A90" s="1">
        <v>39171</v>
      </c>
      <c r="B90">
        <v>7.6923500000000002</v>
      </c>
      <c r="C90">
        <v>2007</v>
      </c>
      <c r="D90">
        <v>3</v>
      </c>
    </row>
    <row r="91" spans="1:4" x14ac:dyDescent="0.25">
      <c r="A91" s="1">
        <v>39172</v>
      </c>
      <c r="B91">
        <v>7.6923500000000002</v>
      </c>
      <c r="C91">
        <v>2007</v>
      </c>
      <c r="D91">
        <v>3</v>
      </c>
    </row>
    <row r="92" spans="1:4" x14ac:dyDescent="0.25">
      <c r="A92" s="1">
        <v>39173</v>
      </c>
      <c r="B92">
        <v>7.6923500000000002</v>
      </c>
      <c r="C92">
        <v>2007</v>
      </c>
      <c r="D92">
        <v>4</v>
      </c>
    </row>
    <row r="93" spans="1:4" x14ac:dyDescent="0.25">
      <c r="A93" s="1">
        <v>39174</v>
      </c>
      <c r="B93">
        <v>7.6935200000000004</v>
      </c>
      <c r="C93">
        <v>2007</v>
      </c>
      <c r="D93">
        <v>4</v>
      </c>
    </row>
    <row r="94" spans="1:4" x14ac:dyDescent="0.25">
      <c r="A94" s="1">
        <v>39175</v>
      </c>
      <c r="B94">
        <v>7.6873399999999998</v>
      </c>
      <c r="C94">
        <v>2007</v>
      </c>
      <c r="D94">
        <v>4</v>
      </c>
    </row>
    <row r="95" spans="1:4" x14ac:dyDescent="0.25">
      <c r="A95" s="1">
        <v>39176</v>
      </c>
      <c r="B95">
        <v>7.6781100000000002</v>
      </c>
      <c r="C95">
        <v>2007</v>
      </c>
      <c r="D95">
        <v>4</v>
      </c>
    </row>
    <row r="96" spans="1:4" x14ac:dyDescent="0.25">
      <c r="A96" s="1">
        <v>39177</v>
      </c>
      <c r="B96">
        <v>7.6781100000000002</v>
      </c>
      <c r="C96">
        <v>2007</v>
      </c>
      <c r="D96">
        <v>4</v>
      </c>
    </row>
    <row r="97" spans="1:4" x14ac:dyDescent="0.25">
      <c r="A97" s="1">
        <v>39178</v>
      </c>
      <c r="B97">
        <v>7.6781100000000002</v>
      </c>
      <c r="C97">
        <v>2007</v>
      </c>
      <c r="D97">
        <v>4</v>
      </c>
    </row>
    <row r="98" spans="1:4" x14ac:dyDescent="0.25">
      <c r="A98" s="1">
        <v>39179</v>
      </c>
      <c r="B98">
        <v>7.6781100000000002</v>
      </c>
      <c r="C98">
        <v>2007</v>
      </c>
      <c r="D98">
        <v>4</v>
      </c>
    </row>
    <row r="99" spans="1:4" x14ac:dyDescent="0.25">
      <c r="A99" s="1">
        <v>39180</v>
      </c>
      <c r="B99">
        <v>7.6781100000000002</v>
      </c>
      <c r="C99">
        <v>2007</v>
      </c>
      <c r="D99">
        <v>4</v>
      </c>
    </row>
    <row r="100" spans="1:4" x14ac:dyDescent="0.2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2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2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2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2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2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2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2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2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2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2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2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2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2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2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2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2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2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2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2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2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2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2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25">
      <c r="A123" s="1">
        <v>39204</v>
      </c>
      <c r="B123">
        <v>7.65951</v>
      </c>
      <c r="C123">
        <v>2007</v>
      </c>
      <c r="D123">
        <v>5</v>
      </c>
    </row>
    <row r="124" spans="1:4" x14ac:dyDescent="0.2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25">
      <c r="A125" s="1">
        <v>39206</v>
      </c>
      <c r="B125">
        <v>7.64621</v>
      </c>
      <c r="C125">
        <v>2007</v>
      </c>
      <c r="D125">
        <v>5</v>
      </c>
    </row>
    <row r="126" spans="1:4" x14ac:dyDescent="0.25">
      <c r="A126" s="1">
        <v>39207</v>
      </c>
      <c r="B126">
        <v>7.64621</v>
      </c>
      <c r="C126">
        <v>2007</v>
      </c>
      <c r="D126">
        <v>5</v>
      </c>
    </row>
    <row r="127" spans="1:4" x14ac:dyDescent="0.25">
      <c r="A127" s="1">
        <v>39208</v>
      </c>
      <c r="B127">
        <v>7.64621</v>
      </c>
      <c r="C127">
        <v>2007</v>
      </c>
      <c r="D127">
        <v>5</v>
      </c>
    </row>
    <row r="128" spans="1:4" x14ac:dyDescent="0.2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2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25">
      <c r="A130" s="1">
        <v>39211</v>
      </c>
      <c r="B130">
        <v>7.63436</v>
      </c>
      <c r="C130">
        <v>2007</v>
      </c>
      <c r="D130">
        <v>5</v>
      </c>
    </row>
    <row r="131" spans="1:4" x14ac:dyDescent="0.2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2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2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2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2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2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2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2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2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2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2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2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2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2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2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2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2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2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2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25">
      <c r="A150" s="1">
        <v>39231</v>
      </c>
      <c r="B150">
        <v>7.64011</v>
      </c>
      <c r="C150">
        <v>2007</v>
      </c>
      <c r="D150">
        <v>5</v>
      </c>
    </row>
    <row r="151" spans="1:4" x14ac:dyDescent="0.2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2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2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2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2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2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2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2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2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2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2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2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2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2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2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2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2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2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2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2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2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2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2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2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2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2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2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25">
      <c r="A178" s="1">
        <v>39259</v>
      </c>
      <c r="B178">
        <v>7.71183</v>
      </c>
      <c r="C178">
        <v>2007</v>
      </c>
      <c r="D178">
        <v>6</v>
      </c>
    </row>
    <row r="179" spans="1:4" x14ac:dyDescent="0.2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2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2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2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2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2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2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2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2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2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2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2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2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2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25">
      <c r="A193" s="1">
        <v>39274</v>
      </c>
      <c r="B193">
        <v>7.67441</v>
      </c>
      <c r="C193">
        <v>2007</v>
      </c>
      <c r="D193">
        <v>7</v>
      </c>
    </row>
    <row r="194" spans="1:4" x14ac:dyDescent="0.2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2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2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2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25">
      <c r="A198" s="1">
        <v>39279</v>
      </c>
      <c r="B198">
        <v>7.67502</v>
      </c>
      <c r="C198">
        <v>2007</v>
      </c>
      <c r="D198">
        <v>7</v>
      </c>
    </row>
    <row r="199" spans="1:4" x14ac:dyDescent="0.2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2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2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2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2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2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2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2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2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25">
      <c r="A208" s="1">
        <v>39289</v>
      </c>
      <c r="B208">
        <v>7.68161</v>
      </c>
      <c r="C208">
        <v>2007</v>
      </c>
      <c r="D208">
        <v>7</v>
      </c>
    </row>
    <row r="209" spans="1:4" x14ac:dyDescent="0.2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2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2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2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25">
      <c r="A213" s="1">
        <v>39294</v>
      </c>
      <c r="B213">
        <v>7.68506</v>
      </c>
      <c r="C213">
        <v>2007</v>
      </c>
      <c r="D213">
        <v>7</v>
      </c>
    </row>
    <row r="214" spans="1:4" x14ac:dyDescent="0.25">
      <c r="A214" s="1">
        <v>39295</v>
      </c>
      <c r="B214">
        <v>7.67788</v>
      </c>
      <c r="C214">
        <v>2007</v>
      </c>
      <c r="D214">
        <v>8</v>
      </c>
    </row>
    <row r="215" spans="1:4" x14ac:dyDescent="0.2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2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2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2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2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2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2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2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2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2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2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2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2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2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2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2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2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2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2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2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2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25">
      <c r="A236" s="1">
        <v>39317</v>
      </c>
      <c r="B236">
        <v>7.66601</v>
      </c>
      <c r="C236">
        <v>2007</v>
      </c>
      <c r="D236">
        <v>8</v>
      </c>
    </row>
    <row r="237" spans="1:4" x14ac:dyDescent="0.2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2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2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2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2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2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2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2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2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2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2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2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2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2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2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2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2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2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2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2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2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2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2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2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2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2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2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2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2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2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2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2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2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2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2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2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2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2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2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2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2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2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2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2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2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2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2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2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2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2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2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2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2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2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2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2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2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2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2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2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2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2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2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2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2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2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25">
      <c r="A303" s="1">
        <v>39384</v>
      </c>
      <c r="B303">
        <v>7.70878</v>
      </c>
      <c r="C303">
        <v>2007</v>
      </c>
      <c r="D303">
        <v>10</v>
      </c>
    </row>
    <row r="304" spans="1:4" x14ac:dyDescent="0.2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2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2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2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2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2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2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2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2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2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2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2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2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2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2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2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2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2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2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2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2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2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2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2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2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2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2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2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2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2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2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2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2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2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2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2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2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25">
      <c r="A341" s="1">
        <v>39422</v>
      </c>
      <c r="B341">
        <v>7.65402</v>
      </c>
      <c r="C341">
        <v>2007</v>
      </c>
      <c r="D341">
        <v>12</v>
      </c>
    </row>
    <row r="342" spans="1:4" x14ac:dyDescent="0.25">
      <c r="A342" s="1">
        <v>39423</v>
      </c>
      <c r="B342">
        <v>7.63734</v>
      </c>
      <c r="C342">
        <v>2007</v>
      </c>
      <c r="D342">
        <v>12</v>
      </c>
    </row>
    <row r="343" spans="1:4" x14ac:dyDescent="0.25">
      <c r="A343" s="1">
        <v>39424</v>
      </c>
      <c r="B343">
        <v>7.63734</v>
      </c>
      <c r="C343">
        <v>2007</v>
      </c>
      <c r="D343">
        <v>12</v>
      </c>
    </row>
    <row r="344" spans="1:4" x14ac:dyDescent="0.25">
      <c r="A344" s="1">
        <v>39425</v>
      </c>
      <c r="B344">
        <v>7.63734</v>
      </c>
      <c r="C344">
        <v>2007</v>
      </c>
      <c r="D344">
        <v>12</v>
      </c>
    </row>
    <row r="345" spans="1:4" x14ac:dyDescent="0.2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2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2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2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2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2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2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2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2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2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2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2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2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2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2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2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2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25">
      <c r="A362" s="1">
        <v>39443</v>
      </c>
      <c r="B362">
        <v>7.62134</v>
      </c>
      <c r="C362">
        <v>2007</v>
      </c>
      <c r="D362">
        <v>12</v>
      </c>
    </row>
    <row r="363" spans="1:4" x14ac:dyDescent="0.2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2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2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2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2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2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2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2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2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2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2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2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2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2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2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2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2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2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2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2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2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25">
      <c r="A384" s="1">
        <v>39465</v>
      </c>
      <c r="B384">
        <v>7.70709</v>
      </c>
      <c r="C384">
        <v>2008</v>
      </c>
      <c r="D384">
        <v>1</v>
      </c>
    </row>
    <row r="385" spans="1:4" x14ac:dyDescent="0.25">
      <c r="A385" s="1">
        <v>39466</v>
      </c>
      <c r="B385">
        <v>7.70709</v>
      </c>
      <c r="C385">
        <v>2008</v>
      </c>
      <c r="D385">
        <v>1</v>
      </c>
    </row>
    <row r="386" spans="1:4" x14ac:dyDescent="0.25">
      <c r="A386" s="1">
        <v>39467</v>
      </c>
      <c r="B386">
        <v>7.70709</v>
      </c>
      <c r="C386">
        <v>2008</v>
      </c>
      <c r="D386">
        <v>1</v>
      </c>
    </row>
    <row r="387" spans="1:4" x14ac:dyDescent="0.2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2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25">
      <c r="A389" s="1">
        <v>39470</v>
      </c>
      <c r="B389">
        <v>7.7054</v>
      </c>
      <c r="C389">
        <v>2008</v>
      </c>
      <c r="D389">
        <v>1</v>
      </c>
    </row>
    <row r="390" spans="1:4" x14ac:dyDescent="0.2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2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2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2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2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2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2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2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2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2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2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2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2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2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2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2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2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2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2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2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25">
      <c r="A410" s="1">
        <v>39491</v>
      </c>
      <c r="B410">
        <v>7.74186</v>
      </c>
      <c r="C410">
        <v>2008</v>
      </c>
      <c r="D410">
        <v>2</v>
      </c>
    </row>
    <row r="411" spans="1:4" x14ac:dyDescent="0.2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2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2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2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2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2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25">
      <c r="A417" s="1">
        <v>39498</v>
      </c>
      <c r="B417">
        <v>7.7054</v>
      </c>
      <c r="C417">
        <v>2008</v>
      </c>
      <c r="D417">
        <v>2</v>
      </c>
    </row>
    <row r="418" spans="1:4" x14ac:dyDescent="0.2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2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2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2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25">
      <c r="A422" s="1">
        <v>39503</v>
      </c>
      <c r="B422">
        <v>7.70594</v>
      </c>
      <c r="C422">
        <v>2008</v>
      </c>
      <c r="D422">
        <v>2</v>
      </c>
    </row>
    <row r="423" spans="1:4" x14ac:dyDescent="0.2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2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2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2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2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2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2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2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25">
      <c r="A431" s="1">
        <v>39512</v>
      </c>
      <c r="B431">
        <v>7.67462</v>
      </c>
      <c r="C431">
        <v>2008</v>
      </c>
      <c r="D431">
        <v>3</v>
      </c>
    </row>
    <row r="432" spans="1:4" x14ac:dyDescent="0.2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2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2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2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2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2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2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2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2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2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2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2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2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2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2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2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2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2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25">
      <c r="A450" s="1">
        <v>39531</v>
      </c>
      <c r="B450">
        <v>7.60379</v>
      </c>
      <c r="C450">
        <v>2008</v>
      </c>
      <c r="D450">
        <v>3</v>
      </c>
    </row>
    <row r="451" spans="1:4" x14ac:dyDescent="0.2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25">
      <c r="A452" s="1">
        <v>39533</v>
      </c>
      <c r="B452">
        <v>7.60738</v>
      </c>
      <c r="C452">
        <v>2008</v>
      </c>
      <c r="D452">
        <v>3</v>
      </c>
    </row>
    <row r="453" spans="1:4" x14ac:dyDescent="0.2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25">
      <c r="A454" s="1">
        <v>39535</v>
      </c>
      <c r="B454">
        <v>7.62561</v>
      </c>
      <c r="C454">
        <v>2008</v>
      </c>
      <c r="D454">
        <v>3</v>
      </c>
    </row>
    <row r="455" spans="1:4" x14ac:dyDescent="0.25">
      <c r="A455" s="1">
        <v>39536</v>
      </c>
      <c r="B455">
        <v>7.62561</v>
      </c>
      <c r="C455">
        <v>2008</v>
      </c>
      <c r="D455">
        <v>3</v>
      </c>
    </row>
    <row r="456" spans="1:4" x14ac:dyDescent="0.25">
      <c r="A456" s="1">
        <v>39537</v>
      </c>
      <c r="B456">
        <v>7.62561</v>
      </c>
      <c r="C456">
        <v>2008</v>
      </c>
      <c r="D456">
        <v>3</v>
      </c>
    </row>
    <row r="457" spans="1:4" x14ac:dyDescent="0.2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2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2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2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2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2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2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2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2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2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2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2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2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2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25">
      <c r="A471" s="1">
        <v>39552</v>
      </c>
      <c r="B471">
        <v>7.57179</v>
      </c>
      <c r="C471">
        <v>2008</v>
      </c>
      <c r="D471">
        <v>4</v>
      </c>
    </row>
    <row r="472" spans="1:4" x14ac:dyDescent="0.2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2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2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2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2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2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2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2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2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2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2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2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2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2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2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25">
      <c r="A487" s="1">
        <v>39568</v>
      </c>
      <c r="B487">
        <v>7.48597</v>
      </c>
      <c r="C487">
        <v>2008</v>
      </c>
      <c r="D487">
        <v>4</v>
      </c>
    </row>
    <row r="488" spans="1:4" x14ac:dyDescent="0.25">
      <c r="A488" s="1">
        <v>39569</v>
      </c>
      <c r="B488">
        <v>7.48597</v>
      </c>
      <c r="C488">
        <v>2008</v>
      </c>
      <c r="D488">
        <v>5</v>
      </c>
    </row>
    <row r="489" spans="1:4" x14ac:dyDescent="0.25">
      <c r="A489" s="1">
        <v>39570</v>
      </c>
      <c r="B489">
        <v>7.48184</v>
      </c>
      <c r="C489">
        <v>2008</v>
      </c>
      <c r="D489">
        <v>5</v>
      </c>
    </row>
    <row r="490" spans="1:4" x14ac:dyDescent="0.25">
      <c r="A490" s="1">
        <v>39571</v>
      </c>
      <c r="B490">
        <v>7.48184</v>
      </c>
      <c r="C490">
        <v>2008</v>
      </c>
      <c r="D490">
        <v>5</v>
      </c>
    </row>
    <row r="491" spans="1:4" x14ac:dyDescent="0.25">
      <c r="A491" s="1">
        <v>39572</v>
      </c>
      <c r="B491">
        <v>7.48184</v>
      </c>
      <c r="C491">
        <v>2008</v>
      </c>
      <c r="D491">
        <v>5</v>
      </c>
    </row>
    <row r="492" spans="1:4" x14ac:dyDescent="0.2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2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2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2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2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2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2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2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2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25">
      <c r="A501" s="1">
        <v>39582</v>
      </c>
      <c r="B501">
        <v>7.44217</v>
      </c>
      <c r="C501">
        <v>2008</v>
      </c>
      <c r="D501">
        <v>5</v>
      </c>
    </row>
    <row r="502" spans="1:4" x14ac:dyDescent="0.2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2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2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2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2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2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2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2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2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2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2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2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2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2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2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2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2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2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25">
      <c r="A520" s="1">
        <v>39601</v>
      </c>
      <c r="B520">
        <v>7.44008</v>
      </c>
      <c r="C520">
        <v>2008</v>
      </c>
      <c r="D520">
        <v>6</v>
      </c>
    </row>
    <row r="521" spans="1:4" x14ac:dyDescent="0.2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2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2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2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2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2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2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2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2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2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2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2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2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2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2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2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2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2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2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2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2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2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2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2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2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2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2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2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2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2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2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2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2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2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2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2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2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2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2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2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2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25">
      <c r="A562" s="1">
        <v>39643</v>
      </c>
      <c r="B562">
        <v>7.42753</v>
      </c>
      <c r="C562">
        <v>2008</v>
      </c>
      <c r="D562">
        <v>7</v>
      </c>
    </row>
    <row r="563" spans="1:4" x14ac:dyDescent="0.2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2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2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2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2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2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2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25">
      <c r="A570" s="1">
        <v>39651</v>
      </c>
      <c r="B570">
        <v>7.4314</v>
      </c>
      <c r="C570">
        <v>2008</v>
      </c>
      <c r="D570">
        <v>7</v>
      </c>
    </row>
    <row r="571" spans="1:4" x14ac:dyDescent="0.25">
      <c r="A571" s="1">
        <v>39652</v>
      </c>
      <c r="B571">
        <v>7.44252</v>
      </c>
      <c r="C571">
        <v>2008</v>
      </c>
      <c r="D571">
        <v>7</v>
      </c>
    </row>
    <row r="572" spans="1:4" x14ac:dyDescent="0.2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2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2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2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2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2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2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2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2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2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2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2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25">
      <c r="A584" s="1">
        <v>39665</v>
      </c>
      <c r="B584">
        <v>7.40632</v>
      </c>
      <c r="C584">
        <v>2008</v>
      </c>
      <c r="D584">
        <v>8</v>
      </c>
    </row>
    <row r="585" spans="1:4" x14ac:dyDescent="0.2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2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2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2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2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2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2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2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2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2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2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2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2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2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2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2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2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2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2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2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25">
      <c r="A605" s="1">
        <v>39686</v>
      </c>
      <c r="B605">
        <v>7.42354</v>
      </c>
      <c r="C605">
        <v>2008</v>
      </c>
      <c r="D605">
        <v>8</v>
      </c>
    </row>
    <row r="606" spans="1:4" x14ac:dyDescent="0.2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2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2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2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2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2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2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2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2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2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2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2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2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25">
      <c r="A619" s="1">
        <v>39700</v>
      </c>
      <c r="B619">
        <v>7.50936</v>
      </c>
      <c r="C619">
        <v>2008</v>
      </c>
      <c r="D619">
        <v>9</v>
      </c>
    </row>
    <row r="620" spans="1:4" x14ac:dyDescent="0.2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2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2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2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2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2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2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2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2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2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2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2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2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2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2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2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2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2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2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2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2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2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2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2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2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2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2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2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2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2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2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2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2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2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2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2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2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2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2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2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2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2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2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2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25">
      <c r="A664" s="1">
        <v>39745</v>
      </c>
      <c r="B664">
        <v>7.50115</v>
      </c>
      <c r="C664">
        <v>2008</v>
      </c>
      <c r="D664">
        <v>10</v>
      </c>
    </row>
    <row r="665" spans="1:4" x14ac:dyDescent="0.25">
      <c r="A665" s="1">
        <v>39746</v>
      </c>
      <c r="B665">
        <v>7.50115</v>
      </c>
      <c r="C665">
        <v>2008</v>
      </c>
      <c r="D665">
        <v>10</v>
      </c>
    </row>
    <row r="666" spans="1:4" x14ac:dyDescent="0.25">
      <c r="A666" s="1">
        <v>39747</v>
      </c>
      <c r="B666">
        <v>7.50115</v>
      </c>
      <c r="C666">
        <v>2008</v>
      </c>
      <c r="D666">
        <v>10</v>
      </c>
    </row>
    <row r="667" spans="1:4" x14ac:dyDescent="0.2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25">
      <c r="A668" s="1">
        <v>39749</v>
      </c>
      <c r="B668">
        <v>7.5347</v>
      </c>
      <c r="C668">
        <v>2008</v>
      </c>
      <c r="D668">
        <v>10</v>
      </c>
    </row>
    <row r="669" spans="1:4" x14ac:dyDescent="0.2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2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2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2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2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2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2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2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2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2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2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2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25">
      <c r="A681" s="1">
        <v>39762</v>
      </c>
      <c r="B681">
        <v>7.53789</v>
      </c>
      <c r="C681">
        <v>2008</v>
      </c>
      <c r="D681">
        <v>11</v>
      </c>
    </row>
    <row r="682" spans="1:4" x14ac:dyDescent="0.2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2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2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2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2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2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2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2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2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2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2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2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2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2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2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2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2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25">
      <c r="A699" s="1">
        <v>39780</v>
      </c>
      <c r="B699">
        <v>7.69008</v>
      </c>
      <c r="C699">
        <v>2008</v>
      </c>
      <c r="D699">
        <v>11</v>
      </c>
    </row>
    <row r="700" spans="1:4" x14ac:dyDescent="0.25">
      <c r="A700" s="1">
        <v>39781</v>
      </c>
      <c r="B700">
        <v>7.69008</v>
      </c>
      <c r="C700">
        <v>2008</v>
      </c>
      <c r="D700">
        <v>11</v>
      </c>
    </row>
    <row r="701" spans="1:4" x14ac:dyDescent="0.25">
      <c r="A701" s="1">
        <v>39782</v>
      </c>
      <c r="B701">
        <v>7.69008</v>
      </c>
      <c r="C701">
        <v>2008</v>
      </c>
      <c r="D701">
        <v>11</v>
      </c>
    </row>
    <row r="702" spans="1:4" x14ac:dyDescent="0.2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25">
      <c r="A703" s="1">
        <v>39784</v>
      </c>
      <c r="B703">
        <v>7.65707</v>
      </c>
      <c r="C703">
        <v>2008</v>
      </c>
      <c r="D703">
        <v>12</v>
      </c>
    </row>
    <row r="704" spans="1:4" x14ac:dyDescent="0.2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25">
      <c r="A705" s="1">
        <v>39786</v>
      </c>
      <c r="B705">
        <v>7.65787</v>
      </c>
      <c r="C705">
        <v>2008</v>
      </c>
      <c r="D705">
        <v>12</v>
      </c>
    </row>
    <row r="706" spans="1:4" x14ac:dyDescent="0.2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2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2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2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2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2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2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2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2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2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2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25">
      <c r="A717" s="1">
        <v>39798</v>
      </c>
      <c r="B717">
        <v>7.67326</v>
      </c>
      <c r="C717">
        <v>2008</v>
      </c>
      <c r="D717">
        <v>12</v>
      </c>
    </row>
    <row r="718" spans="1:4" x14ac:dyDescent="0.2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2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2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2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2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2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25">
      <c r="A724" s="1">
        <v>39805</v>
      </c>
      <c r="B724">
        <v>7.72682</v>
      </c>
      <c r="C724">
        <v>2008</v>
      </c>
      <c r="D724">
        <v>12</v>
      </c>
    </row>
    <row r="725" spans="1:4" x14ac:dyDescent="0.2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2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2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2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2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25">
      <c r="A730" s="1">
        <v>39811</v>
      </c>
      <c r="B730">
        <v>7.78383</v>
      </c>
      <c r="C730">
        <v>2008</v>
      </c>
      <c r="D730">
        <v>12</v>
      </c>
    </row>
    <row r="731" spans="1:4" x14ac:dyDescent="0.2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2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2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2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2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2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2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2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2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25">
      <c r="A740" s="1">
        <v>39821</v>
      </c>
      <c r="B740">
        <v>7.87486</v>
      </c>
      <c r="C740">
        <v>2009</v>
      </c>
      <c r="D740">
        <v>1</v>
      </c>
    </row>
    <row r="741" spans="1:4" x14ac:dyDescent="0.2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2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2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2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25">
      <c r="A745" s="1">
        <v>39826</v>
      </c>
      <c r="B745">
        <v>7.87737</v>
      </c>
      <c r="C745">
        <v>2009</v>
      </c>
      <c r="D745">
        <v>1</v>
      </c>
    </row>
    <row r="746" spans="1:4" x14ac:dyDescent="0.2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2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2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2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2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25">
      <c r="A751" s="1">
        <v>39832</v>
      </c>
      <c r="B751">
        <v>7.7725</v>
      </c>
      <c r="C751">
        <v>2009</v>
      </c>
      <c r="D751">
        <v>1</v>
      </c>
    </row>
    <row r="752" spans="1:4" x14ac:dyDescent="0.25">
      <c r="A752" s="1">
        <v>39833</v>
      </c>
      <c r="B752">
        <v>7.77684</v>
      </c>
      <c r="C752">
        <v>2009</v>
      </c>
      <c r="D752">
        <v>1</v>
      </c>
    </row>
    <row r="753" spans="1:4" x14ac:dyDescent="0.2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2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2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2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2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2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2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2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2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25">
      <c r="A762" s="1">
        <v>39843</v>
      </c>
      <c r="B762">
        <v>7.95085</v>
      </c>
      <c r="C762">
        <v>2009</v>
      </c>
      <c r="D762">
        <v>1</v>
      </c>
    </row>
    <row r="763" spans="1:4" x14ac:dyDescent="0.25">
      <c r="A763" s="1">
        <v>39844</v>
      </c>
      <c r="B763">
        <v>7.95085</v>
      </c>
      <c r="C763">
        <v>2009</v>
      </c>
      <c r="D763">
        <v>1</v>
      </c>
    </row>
    <row r="764" spans="1:4" x14ac:dyDescent="0.25">
      <c r="A764" s="1">
        <v>39845</v>
      </c>
      <c r="B764">
        <v>7.95085</v>
      </c>
      <c r="C764">
        <v>2009</v>
      </c>
      <c r="D764">
        <v>2</v>
      </c>
    </row>
    <row r="765" spans="1:4" x14ac:dyDescent="0.2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25">
      <c r="A766" s="1">
        <v>39847</v>
      </c>
      <c r="B766">
        <v>7.92178</v>
      </c>
      <c r="C766">
        <v>2009</v>
      </c>
      <c r="D766">
        <v>2</v>
      </c>
    </row>
    <row r="767" spans="1:4" x14ac:dyDescent="0.2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2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2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2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2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2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25">
      <c r="A773" s="1">
        <v>39854</v>
      </c>
      <c r="B773">
        <v>7.91594</v>
      </c>
      <c r="C773">
        <v>2009</v>
      </c>
      <c r="D773">
        <v>2</v>
      </c>
    </row>
    <row r="774" spans="1:4" x14ac:dyDescent="0.2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2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2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2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2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2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2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2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2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2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2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2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25">
      <c r="A786" s="1">
        <v>39867</v>
      </c>
      <c r="B786">
        <v>7.96936</v>
      </c>
      <c r="C786">
        <v>2009</v>
      </c>
      <c r="D786">
        <v>2</v>
      </c>
    </row>
    <row r="787" spans="1:4" x14ac:dyDescent="0.2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2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2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2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2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2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25">
      <c r="A793" s="1">
        <v>39874</v>
      </c>
      <c r="B793">
        <v>8.00291</v>
      </c>
      <c r="C793">
        <v>2009</v>
      </c>
      <c r="D793">
        <v>3</v>
      </c>
    </row>
    <row r="794" spans="1:4" x14ac:dyDescent="0.25">
      <c r="A794" s="1">
        <v>39875</v>
      </c>
      <c r="B794">
        <v>8.00596</v>
      </c>
      <c r="C794">
        <v>2009</v>
      </c>
      <c r="D794">
        <v>3</v>
      </c>
    </row>
    <row r="795" spans="1:4" x14ac:dyDescent="0.2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2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2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2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2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2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2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2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2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2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2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2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2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2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2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2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2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2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2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2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2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2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2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2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2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2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2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2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2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2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2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2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2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2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2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2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2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2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2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2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2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2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2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25">
      <c r="A838" s="1">
        <v>39919</v>
      </c>
      <c r="B838">
        <v>8.10121</v>
      </c>
      <c r="C838">
        <v>2009</v>
      </c>
      <c r="D838">
        <v>4</v>
      </c>
    </row>
    <row r="839" spans="1:4" x14ac:dyDescent="0.2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2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2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2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2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2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2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2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2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2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25">
      <c r="A849" s="1">
        <v>39930</v>
      </c>
      <c r="B849">
        <v>8.10351</v>
      </c>
      <c r="C849">
        <v>2009</v>
      </c>
      <c r="D849">
        <v>4</v>
      </c>
    </row>
    <row r="850" spans="1:4" x14ac:dyDescent="0.2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2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2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2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2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2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2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2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2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2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2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2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2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25">
      <c r="A863" s="1">
        <v>39944</v>
      </c>
      <c r="B863">
        <v>8.08371</v>
      </c>
      <c r="C863">
        <v>2009</v>
      </c>
      <c r="D863">
        <v>5</v>
      </c>
    </row>
    <row r="864" spans="1:4" x14ac:dyDescent="0.2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2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2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2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2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2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2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2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2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2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2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2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2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2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25">
      <c r="A878" s="1">
        <v>39959</v>
      </c>
      <c r="B878">
        <v>8.10853</v>
      </c>
      <c r="C878">
        <v>2009</v>
      </c>
      <c r="D878">
        <v>5</v>
      </c>
    </row>
    <row r="879" spans="1:4" x14ac:dyDescent="0.2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2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2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2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2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2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2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2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2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2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2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2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2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2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2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2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2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2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2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2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2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2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2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2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2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2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2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2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2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2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2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2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2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2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2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2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2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2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2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2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2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2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2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2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2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2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2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2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2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2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2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2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2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2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2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2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2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2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2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2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2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2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2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2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2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2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2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2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2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25">
      <c r="A948" s="1">
        <v>40029</v>
      </c>
      <c r="B948">
        <v>8.2401</v>
      </c>
      <c r="C948">
        <v>2009</v>
      </c>
      <c r="D948">
        <v>8</v>
      </c>
    </row>
    <row r="949" spans="1:4" x14ac:dyDescent="0.2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2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2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2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2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2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2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2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2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2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2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2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2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2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2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2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2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2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2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2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2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2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25">
      <c r="A971" s="1">
        <v>40052</v>
      </c>
      <c r="B971">
        <v>8.26877</v>
      </c>
      <c r="C971">
        <v>2009</v>
      </c>
      <c r="D971">
        <v>8</v>
      </c>
    </row>
    <row r="972" spans="1:4" x14ac:dyDescent="0.2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2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2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2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2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2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2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25">
      <c r="A979" s="1">
        <v>40060</v>
      </c>
      <c r="B979">
        <v>8.2904</v>
      </c>
      <c r="C979">
        <v>2009</v>
      </c>
      <c r="D979">
        <v>9</v>
      </c>
    </row>
    <row r="980" spans="1:4" x14ac:dyDescent="0.25">
      <c r="A980" s="1">
        <v>40061</v>
      </c>
      <c r="B980">
        <v>8.2904</v>
      </c>
      <c r="C980">
        <v>2009</v>
      </c>
      <c r="D980">
        <v>9</v>
      </c>
    </row>
    <row r="981" spans="1:4" x14ac:dyDescent="0.25">
      <c r="A981" s="1">
        <v>40062</v>
      </c>
      <c r="B981">
        <v>8.2904</v>
      </c>
      <c r="C981">
        <v>2009</v>
      </c>
      <c r="D981">
        <v>9</v>
      </c>
    </row>
    <row r="982" spans="1:4" x14ac:dyDescent="0.2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2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2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2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2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2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2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2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2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2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2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2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2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2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2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2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2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2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2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2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2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2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2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2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2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2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2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2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2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2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2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25">
      <c r="A1013" s="1">
        <v>40094</v>
      </c>
      <c r="B1013">
        <v>8.35487</v>
      </c>
      <c r="C1013">
        <v>2009</v>
      </c>
      <c r="D1013">
        <v>10</v>
      </c>
    </row>
    <row r="1014" spans="1:4" x14ac:dyDescent="0.2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2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2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2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2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2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2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2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2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2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2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2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2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2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2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2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2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2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2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2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2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2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2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2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2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2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2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2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2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2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2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2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2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2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2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2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2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2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2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2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2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2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2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2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2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2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2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2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2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2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2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2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2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2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2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2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25">
      <c r="A1070" s="1">
        <v>40151</v>
      </c>
      <c r="B1070">
        <v>8.29711</v>
      </c>
      <c r="C1070">
        <v>2009</v>
      </c>
      <c r="D1070">
        <v>12</v>
      </c>
    </row>
    <row r="1071" spans="1:4" x14ac:dyDescent="0.25">
      <c r="A1071" s="1">
        <v>40152</v>
      </c>
      <c r="B1071">
        <v>8.29711</v>
      </c>
      <c r="C1071">
        <v>2009</v>
      </c>
      <c r="D1071">
        <v>12</v>
      </c>
    </row>
    <row r="1072" spans="1:4" x14ac:dyDescent="0.25">
      <c r="A1072" s="1">
        <v>40153</v>
      </c>
      <c r="B1072">
        <v>8.29711</v>
      </c>
      <c r="C1072">
        <v>2009</v>
      </c>
      <c r="D1072">
        <v>12</v>
      </c>
    </row>
    <row r="1073" spans="1:4" x14ac:dyDescent="0.2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2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25">
      <c r="A1075" s="1">
        <v>40156</v>
      </c>
      <c r="B1075">
        <v>8.31968</v>
      </c>
      <c r="C1075">
        <v>2009</v>
      </c>
      <c r="D1075">
        <v>12</v>
      </c>
    </row>
    <row r="1076" spans="1:4" x14ac:dyDescent="0.2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2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2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2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2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2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2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2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2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2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2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2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2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2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2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2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2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2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2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2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2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2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2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2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2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2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2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2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2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2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2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2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2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2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2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2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2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2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2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2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2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2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2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2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2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2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2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2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2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2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2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2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2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2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25">
      <c r="A1130" s="1">
        <v>40211</v>
      </c>
      <c r="B1130">
        <v>8.30565</v>
      </c>
      <c r="C1130">
        <v>2010</v>
      </c>
      <c r="D1130">
        <v>2</v>
      </c>
    </row>
    <row r="1131" spans="1:4" x14ac:dyDescent="0.2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2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2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2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2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2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2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2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2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2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2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2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2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2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2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2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2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2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2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2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25">
      <c r="A1151" s="1">
        <v>40232</v>
      </c>
      <c r="B1151">
        <v>7.95282</v>
      </c>
      <c r="C1151">
        <v>2010</v>
      </c>
      <c r="D1151">
        <v>2</v>
      </c>
    </row>
    <row r="1152" spans="1:4" x14ac:dyDescent="0.2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2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2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2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2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25">
      <c r="A1157" s="1">
        <v>40238</v>
      </c>
      <c r="B1157">
        <v>8.15212</v>
      </c>
      <c r="C1157">
        <v>2010</v>
      </c>
      <c r="D1157">
        <v>3</v>
      </c>
    </row>
    <row r="1158" spans="1:4" x14ac:dyDescent="0.2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2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2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2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2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2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2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2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2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2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2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2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2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2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2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2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2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2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2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2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2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2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2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2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2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2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2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2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2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2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2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2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2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2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2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25">
      <c r="A1193" s="1">
        <v>40274</v>
      </c>
      <c r="B1193">
        <v>7.97926</v>
      </c>
      <c r="C1193">
        <v>2010</v>
      </c>
      <c r="D1193">
        <v>4</v>
      </c>
    </row>
    <row r="1194" spans="1:4" x14ac:dyDescent="0.2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2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2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2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2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2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2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2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2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2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2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2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2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2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2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25">
      <c r="A1209" s="1">
        <v>40290</v>
      </c>
      <c r="B1209">
        <v>7.99573</v>
      </c>
      <c r="C1209">
        <v>2010</v>
      </c>
      <c r="D1209">
        <v>4</v>
      </c>
    </row>
    <row r="1210" spans="1:4" x14ac:dyDescent="0.2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2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2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2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2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2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2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2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2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2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2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2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2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2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2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2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2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2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2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2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2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2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2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2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2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2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2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2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2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2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2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2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25">
      <c r="A1242" s="1">
        <v>40323</v>
      </c>
      <c r="B1242">
        <v>7.99831</v>
      </c>
      <c r="C1242">
        <v>2010</v>
      </c>
      <c r="D1242">
        <v>5</v>
      </c>
    </row>
    <row r="1243" spans="1:4" x14ac:dyDescent="0.2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2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25">
      <c r="A1245" s="1">
        <v>40326</v>
      </c>
      <c r="B1245">
        <v>8.00474</v>
      </c>
      <c r="C1245">
        <v>2010</v>
      </c>
      <c r="D1245">
        <v>5</v>
      </c>
    </row>
    <row r="1246" spans="1:4" x14ac:dyDescent="0.25">
      <c r="A1246" s="1">
        <v>40327</v>
      </c>
      <c r="B1246">
        <v>8.00474</v>
      </c>
      <c r="C1246">
        <v>2010</v>
      </c>
      <c r="D1246">
        <v>5</v>
      </c>
    </row>
    <row r="1247" spans="1:4" x14ac:dyDescent="0.25">
      <c r="A1247" s="1">
        <v>40328</v>
      </c>
      <c r="B1247">
        <v>8.00474</v>
      </c>
      <c r="C1247">
        <v>2010</v>
      </c>
      <c r="D1247">
        <v>5</v>
      </c>
    </row>
    <row r="1248" spans="1:4" x14ac:dyDescent="0.2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2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2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2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2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2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2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2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2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2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25">
      <c r="A1258" s="1">
        <v>40339</v>
      </c>
      <c r="B1258">
        <v>8.01694</v>
      </c>
      <c r="C1258">
        <v>2010</v>
      </c>
      <c r="D1258">
        <v>6</v>
      </c>
    </row>
    <row r="1259" spans="1:4" x14ac:dyDescent="0.2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2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2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2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2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2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2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2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2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2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2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2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2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2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2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2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2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2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2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2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2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2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2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2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2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2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2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2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2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2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2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2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2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2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2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2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2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2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2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2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2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2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2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2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2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2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25">
      <c r="A1305" s="1">
        <v>40386</v>
      </c>
      <c r="B1305">
        <v>8.02881</v>
      </c>
      <c r="C1305">
        <v>2010</v>
      </c>
      <c r="D1305">
        <v>7</v>
      </c>
    </row>
    <row r="1306" spans="1:4" x14ac:dyDescent="0.2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2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2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2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2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2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2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2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2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2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2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2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25">
      <c r="A1318" s="1">
        <v>40399</v>
      </c>
      <c r="B1318">
        <v>7.99918</v>
      </c>
      <c r="C1318">
        <v>2010</v>
      </c>
      <c r="D1318">
        <v>8</v>
      </c>
    </row>
    <row r="1319" spans="1:4" x14ac:dyDescent="0.2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2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2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2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2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2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2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25">
      <c r="A1326" s="1">
        <v>40407</v>
      </c>
      <c r="B1326">
        <v>7.99383</v>
      </c>
      <c r="C1326">
        <v>2010</v>
      </c>
      <c r="D1326">
        <v>8</v>
      </c>
    </row>
    <row r="1327" spans="1:4" x14ac:dyDescent="0.2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2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2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2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2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2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2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2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2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2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2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2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2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2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2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2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2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2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2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2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2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2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2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2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2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2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2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2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2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2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2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2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2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2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2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2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2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2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2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2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2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2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2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2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2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2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2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2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2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2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2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2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2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2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2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2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2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2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2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2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2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2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2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2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2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2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2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2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2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2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2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2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2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2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2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2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2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2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2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2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2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2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2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2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2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2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2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2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2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2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2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2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2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25">
      <c r="A1420" s="1">
        <v>40501</v>
      </c>
      <c r="B1420">
        <v>8.02454</v>
      </c>
      <c r="C1420">
        <v>2010</v>
      </c>
      <c r="D1420">
        <v>11</v>
      </c>
    </row>
    <row r="1421" spans="1:4" x14ac:dyDescent="0.25">
      <c r="A1421" s="1">
        <v>40502</v>
      </c>
      <c r="B1421">
        <v>8.02454</v>
      </c>
      <c r="C1421">
        <v>2010</v>
      </c>
      <c r="D1421">
        <v>11</v>
      </c>
    </row>
    <row r="1422" spans="1:4" x14ac:dyDescent="0.25">
      <c r="A1422" s="1">
        <v>40503</v>
      </c>
      <c r="B1422">
        <v>8.02454</v>
      </c>
      <c r="C1422">
        <v>2010</v>
      </c>
      <c r="D1422">
        <v>11</v>
      </c>
    </row>
    <row r="1423" spans="1:4" x14ac:dyDescent="0.2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2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2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2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2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2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2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2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2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2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2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2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2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2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2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2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25">
      <c r="A1439" s="1">
        <v>40520</v>
      </c>
      <c r="B1439">
        <v>7.98536</v>
      </c>
      <c r="C1439">
        <v>2010</v>
      </c>
      <c r="D1439">
        <v>12</v>
      </c>
    </row>
    <row r="1440" spans="1:4" x14ac:dyDescent="0.2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2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2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2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2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2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2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2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2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2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2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2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2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2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2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2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2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2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2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2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2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2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2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2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2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2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2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2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2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2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2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2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2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2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2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25">
      <c r="A1475" s="1">
        <v>40556</v>
      </c>
      <c r="B1475">
        <v>7.97811</v>
      </c>
      <c r="C1475">
        <v>2011</v>
      </c>
      <c r="D1475">
        <v>1</v>
      </c>
    </row>
    <row r="1476" spans="1:4" x14ac:dyDescent="0.2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2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2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2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2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2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2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2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2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2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2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2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2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2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2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2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2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2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2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25">
      <c r="A1495" s="1">
        <v>40576</v>
      </c>
      <c r="B1495">
        <v>7.8487</v>
      </c>
      <c r="C1495">
        <v>2011</v>
      </c>
      <c r="D1495">
        <v>2</v>
      </c>
    </row>
    <row r="1496" spans="1:4" x14ac:dyDescent="0.2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2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2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2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2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2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2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2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2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2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2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2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2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2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2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2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2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2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2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2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2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2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2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2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2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2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2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2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2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2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2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2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2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2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2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25">
      <c r="A1531" s="1">
        <v>40612</v>
      </c>
      <c r="B1531">
        <v>7.71455</v>
      </c>
      <c r="C1531">
        <v>2011</v>
      </c>
      <c r="D1531">
        <v>3</v>
      </c>
    </row>
    <row r="1532" spans="1:4" x14ac:dyDescent="0.2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2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2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2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2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2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2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2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2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2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2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2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2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2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2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2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2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2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2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2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2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25">
      <c r="A1553" s="1">
        <v>40634</v>
      </c>
      <c r="B1553">
        <v>7.66045</v>
      </c>
      <c r="C1553">
        <v>2011</v>
      </c>
      <c r="D1553">
        <v>4</v>
      </c>
    </row>
    <row r="1554" spans="1:4" x14ac:dyDescent="0.25">
      <c r="A1554" s="1">
        <v>40635</v>
      </c>
      <c r="B1554">
        <v>7.66045</v>
      </c>
      <c r="C1554">
        <v>2011</v>
      </c>
      <c r="D1554">
        <v>4</v>
      </c>
    </row>
    <row r="1555" spans="1:4" x14ac:dyDescent="0.25">
      <c r="A1555" s="1">
        <v>40636</v>
      </c>
      <c r="B1555">
        <v>7.66045</v>
      </c>
      <c r="C1555">
        <v>2011</v>
      </c>
      <c r="D1555">
        <v>4</v>
      </c>
    </row>
    <row r="1556" spans="1:4" x14ac:dyDescent="0.2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2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2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2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2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2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2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2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2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2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2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2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2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2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2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25">
      <c r="A1571" s="1">
        <v>40652</v>
      </c>
      <c r="B1571">
        <v>7.59748</v>
      </c>
      <c r="C1571">
        <v>2011</v>
      </c>
      <c r="D1571">
        <v>4</v>
      </c>
    </row>
    <row r="1572" spans="1:4" x14ac:dyDescent="0.2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2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2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2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2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2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25">
      <c r="A1578" s="1">
        <v>40659</v>
      </c>
      <c r="B1578">
        <v>7.59842</v>
      </c>
      <c r="C1578">
        <v>2011</v>
      </c>
      <c r="D1578">
        <v>4</v>
      </c>
    </row>
    <row r="1579" spans="1:4" x14ac:dyDescent="0.2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2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2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2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2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2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2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2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2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2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2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2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2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2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2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2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2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2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2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25">
      <c r="A1598" s="1">
        <v>40679</v>
      </c>
      <c r="B1598">
        <v>7.5907</v>
      </c>
      <c r="C1598">
        <v>2011</v>
      </c>
      <c r="D1598">
        <v>5</v>
      </c>
    </row>
    <row r="1599" spans="1:4" x14ac:dyDescent="0.2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2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2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2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2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2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2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2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2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2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2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2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2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2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2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2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2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2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2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2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2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2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2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2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2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2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2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2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2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2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25">
      <c r="A1629" s="1">
        <v>40710</v>
      </c>
      <c r="B1629">
        <v>7.7519</v>
      </c>
      <c r="C1629">
        <v>2011</v>
      </c>
      <c r="D1629">
        <v>6</v>
      </c>
    </row>
    <row r="1630" spans="1:4" x14ac:dyDescent="0.2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2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2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2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2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2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2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2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2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2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2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2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25">
      <c r="A1642" s="1">
        <v>40723</v>
      </c>
      <c r="B1642">
        <v>7.76579</v>
      </c>
      <c r="C1642">
        <v>2011</v>
      </c>
      <c r="D1642">
        <v>6</v>
      </c>
    </row>
    <row r="1643" spans="1:4" x14ac:dyDescent="0.2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2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2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2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2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2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2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2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2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2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2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2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2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2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25">
      <c r="A1657" s="1">
        <v>40738</v>
      </c>
      <c r="B1657">
        <v>7.73245</v>
      </c>
      <c r="C1657">
        <v>2011</v>
      </c>
      <c r="D1657">
        <v>7</v>
      </c>
    </row>
    <row r="1658" spans="1:4" x14ac:dyDescent="0.25">
      <c r="A1658" s="1">
        <v>40739</v>
      </c>
      <c r="B1658">
        <v>7.73489</v>
      </c>
      <c r="C1658">
        <v>2011</v>
      </c>
      <c r="D1658">
        <v>7</v>
      </c>
    </row>
    <row r="1659" spans="1:4" x14ac:dyDescent="0.25">
      <c r="A1659" s="1">
        <v>40740</v>
      </c>
      <c r="B1659">
        <v>7.73489</v>
      </c>
      <c r="C1659">
        <v>2011</v>
      </c>
      <c r="D1659">
        <v>7</v>
      </c>
    </row>
    <row r="1660" spans="1:4" x14ac:dyDescent="0.25">
      <c r="A1660" s="1">
        <v>40741</v>
      </c>
      <c r="B1660">
        <v>7.73489</v>
      </c>
      <c r="C1660">
        <v>2011</v>
      </c>
      <c r="D1660">
        <v>7</v>
      </c>
    </row>
    <row r="1661" spans="1:4" x14ac:dyDescent="0.2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2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25">
      <c r="A1663" s="1">
        <v>40744</v>
      </c>
      <c r="B1663">
        <v>7.74282</v>
      </c>
      <c r="C1663">
        <v>2011</v>
      </c>
      <c r="D1663">
        <v>7</v>
      </c>
    </row>
    <row r="1664" spans="1:4" x14ac:dyDescent="0.25">
      <c r="A1664" s="1">
        <v>40745</v>
      </c>
      <c r="B1664">
        <v>7.77834</v>
      </c>
      <c r="C1664">
        <v>2011</v>
      </c>
      <c r="D1664">
        <v>7</v>
      </c>
    </row>
    <row r="1665" spans="1:4" x14ac:dyDescent="0.2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2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2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2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2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2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2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2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2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2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2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2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2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25">
      <c r="A1678" s="1">
        <v>40759</v>
      </c>
      <c r="B1678">
        <v>7.79941</v>
      </c>
      <c r="C1678">
        <v>2011</v>
      </c>
      <c r="D1678">
        <v>8</v>
      </c>
    </row>
    <row r="1679" spans="1:4" x14ac:dyDescent="0.25">
      <c r="A1679" s="1">
        <v>40760</v>
      </c>
      <c r="B1679">
        <v>7.81271</v>
      </c>
      <c r="C1679">
        <v>2011</v>
      </c>
      <c r="D1679">
        <v>8</v>
      </c>
    </row>
    <row r="1680" spans="1:4" x14ac:dyDescent="0.25">
      <c r="A1680" s="1">
        <v>40761</v>
      </c>
      <c r="B1680">
        <v>7.81271</v>
      </c>
      <c r="C1680">
        <v>2011</v>
      </c>
      <c r="D1680">
        <v>8</v>
      </c>
    </row>
    <row r="1681" spans="1:4" x14ac:dyDescent="0.25">
      <c r="A1681" s="1">
        <v>40762</v>
      </c>
      <c r="B1681">
        <v>7.81271</v>
      </c>
      <c r="C1681">
        <v>2011</v>
      </c>
      <c r="D1681">
        <v>8</v>
      </c>
    </row>
    <row r="1682" spans="1:4" x14ac:dyDescent="0.2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2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2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2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2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2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2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2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2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2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2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2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2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2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2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2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2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2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2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2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2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25">
      <c r="A1703" s="1">
        <v>40784</v>
      </c>
      <c r="B1703">
        <v>7.8544</v>
      </c>
      <c r="C1703">
        <v>2011</v>
      </c>
      <c r="D1703">
        <v>8</v>
      </c>
    </row>
    <row r="1704" spans="1:4" x14ac:dyDescent="0.2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2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2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25">
      <c r="A1707" s="1">
        <v>40788</v>
      </c>
      <c r="B1707">
        <v>7.85</v>
      </c>
      <c r="C1707">
        <v>2011</v>
      </c>
      <c r="D1707">
        <v>9</v>
      </c>
    </row>
    <row r="1708" spans="1:4" x14ac:dyDescent="0.25">
      <c r="A1708" s="1">
        <v>40789</v>
      </c>
      <c r="B1708">
        <v>7.85</v>
      </c>
      <c r="C1708">
        <v>2011</v>
      </c>
      <c r="D1708">
        <v>9</v>
      </c>
    </row>
    <row r="1709" spans="1:4" x14ac:dyDescent="0.25">
      <c r="A1709" s="1">
        <v>40790</v>
      </c>
      <c r="B1709">
        <v>7.85</v>
      </c>
      <c r="C1709">
        <v>2011</v>
      </c>
      <c r="D1709">
        <v>9</v>
      </c>
    </row>
    <row r="1710" spans="1:4" x14ac:dyDescent="0.2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2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25">
      <c r="A1712" s="1">
        <v>40793</v>
      </c>
      <c r="B1712">
        <v>7.86571</v>
      </c>
      <c r="C1712">
        <v>2011</v>
      </c>
      <c r="D1712">
        <v>9</v>
      </c>
    </row>
    <row r="1713" spans="1:4" x14ac:dyDescent="0.2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2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2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2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2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2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2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2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2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2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2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2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2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2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2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2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2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2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2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2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2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2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2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2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2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2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2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2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2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2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2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2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2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2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2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2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2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2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2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2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2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2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2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2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2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2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2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2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25">
      <c r="A1761" s="1">
        <v>40842</v>
      </c>
      <c r="B1761">
        <v>7.8403</v>
      </c>
      <c r="C1761">
        <v>2011</v>
      </c>
      <c r="D1761">
        <v>10</v>
      </c>
    </row>
    <row r="1762" spans="1:4" x14ac:dyDescent="0.2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2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2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2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2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2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2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2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2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2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2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2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2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2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2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2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2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2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2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2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2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2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2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2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2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2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2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2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2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2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2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2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2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2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2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2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2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2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2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2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2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2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2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25">
      <c r="A1805" s="1">
        <v>40886</v>
      </c>
      <c r="B1805">
        <v>7.7782</v>
      </c>
      <c r="C1805">
        <v>2011</v>
      </c>
      <c r="D1805">
        <v>12</v>
      </c>
    </row>
    <row r="1806" spans="1:4" x14ac:dyDescent="0.25">
      <c r="A1806" s="1">
        <v>40887</v>
      </c>
      <c r="B1806">
        <v>7.7782</v>
      </c>
      <c r="C1806">
        <v>2011</v>
      </c>
      <c r="D1806">
        <v>12</v>
      </c>
    </row>
    <row r="1807" spans="1:4" x14ac:dyDescent="0.25">
      <c r="A1807" s="1">
        <v>40888</v>
      </c>
      <c r="B1807">
        <v>7.7782</v>
      </c>
      <c r="C1807">
        <v>2011</v>
      </c>
      <c r="D1807">
        <v>12</v>
      </c>
    </row>
    <row r="1808" spans="1:4" x14ac:dyDescent="0.2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2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25">
      <c r="A1810" s="1">
        <v>40891</v>
      </c>
      <c r="B1810">
        <v>7.78667</v>
      </c>
      <c r="C1810">
        <v>2011</v>
      </c>
      <c r="D1810">
        <v>12</v>
      </c>
    </row>
    <row r="1811" spans="1:4" x14ac:dyDescent="0.2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2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2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2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2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2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2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2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2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2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2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2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2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2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2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2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2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2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2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2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2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2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2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2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2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25">
      <c r="A1836" s="1">
        <v>40917</v>
      </c>
      <c r="B1836">
        <v>7.85276</v>
      </c>
      <c r="C1836">
        <v>2012</v>
      </c>
      <c r="D1836">
        <v>1</v>
      </c>
    </row>
    <row r="1837" spans="1:4" x14ac:dyDescent="0.2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2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2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25">
      <c r="A1840" s="1">
        <v>40921</v>
      </c>
      <c r="B1840">
        <v>7.81996</v>
      </c>
      <c r="C1840">
        <v>2012</v>
      </c>
      <c r="D1840">
        <v>1</v>
      </c>
    </row>
    <row r="1841" spans="1:4" x14ac:dyDescent="0.25">
      <c r="A1841" s="1">
        <v>40922</v>
      </c>
      <c r="B1841">
        <v>7.81996</v>
      </c>
      <c r="C1841">
        <v>2012</v>
      </c>
      <c r="D1841">
        <v>1</v>
      </c>
    </row>
    <row r="1842" spans="1:4" x14ac:dyDescent="0.25">
      <c r="A1842" s="1">
        <v>40923</v>
      </c>
      <c r="B1842">
        <v>7.81996</v>
      </c>
      <c r="C1842">
        <v>2012</v>
      </c>
      <c r="D1842">
        <v>1</v>
      </c>
    </row>
    <row r="1843" spans="1:4" x14ac:dyDescent="0.2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2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2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2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2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2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2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2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2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2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2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25">
      <c r="A1854" s="1">
        <v>40935</v>
      </c>
      <c r="B1854">
        <v>7.81257</v>
      </c>
      <c r="C1854">
        <v>2012</v>
      </c>
      <c r="D1854">
        <v>1</v>
      </c>
    </row>
    <row r="1855" spans="1:4" x14ac:dyDescent="0.25">
      <c r="A1855" s="1">
        <v>40936</v>
      </c>
      <c r="B1855">
        <v>7.81257</v>
      </c>
      <c r="C1855">
        <v>2012</v>
      </c>
      <c r="D1855">
        <v>1</v>
      </c>
    </row>
    <row r="1856" spans="1:4" x14ac:dyDescent="0.25">
      <c r="A1856" s="1">
        <v>40937</v>
      </c>
      <c r="B1856">
        <v>7.81257</v>
      </c>
      <c r="C1856">
        <v>2012</v>
      </c>
      <c r="D1856">
        <v>1</v>
      </c>
    </row>
    <row r="1857" spans="1:4" x14ac:dyDescent="0.25">
      <c r="A1857" s="1">
        <v>40938</v>
      </c>
      <c r="B1857">
        <v>7.806</v>
      </c>
      <c r="C1857">
        <v>2012</v>
      </c>
      <c r="D1857">
        <v>1</v>
      </c>
    </row>
    <row r="1858" spans="1:4" x14ac:dyDescent="0.2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2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2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25">
      <c r="A1861" s="1">
        <v>40942</v>
      </c>
      <c r="B1861">
        <v>7.77013</v>
      </c>
      <c r="C1861">
        <v>2012</v>
      </c>
      <c r="D1861">
        <v>2</v>
      </c>
    </row>
    <row r="1862" spans="1:4" x14ac:dyDescent="0.25">
      <c r="A1862" s="1">
        <v>40943</v>
      </c>
      <c r="B1862">
        <v>7.77013</v>
      </c>
      <c r="C1862">
        <v>2012</v>
      </c>
      <c r="D1862">
        <v>2</v>
      </c>
    </row>
    <row r="1863" spans="1:4" x14ac:dyDescent="0.25">
      <c r="A1863" s="1">
        <v>40944</v>
      </c>
      <c r="B1863">
        <v>7.77013</v>
      </c>
      <c r="C1863">
        <v>2012</v>
      </c>
      <c r="D1863">
        <v>2</v>
      </c>
    </row>
    <row r="1864" spans="1:4" x14ac:dyDescent="0.2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2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2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2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2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2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2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2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25">
      <c r="A1872" s="1">
        <v>40953</v>
      </c>
      <c r="B1872">
        <v>7.76173</v>
      </c>
      <c r="C1872">
        <v>2012</v>
      </c>
      <c r="D1872">
        <v>2</v>
      </c>
    </row>
    <row r="1873" spans="1:4" x14ac:dyDescent="0.2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25">
      <c r="A1874" s="1">
        <v>40955</v>
      </c>
      <c r="B1874">
        <v>7.76274</v>
      </c>
      <c r="C1874">
        <v>2012</v>
      </c>
      <c r="D1874">
        <v>2</v>
      </c>
    </row>
    <row r="1875" spans="1:4" x14ac:dyDescent="0.2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2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2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2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2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2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2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2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2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2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2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2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2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2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2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2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2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2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2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2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2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2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2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2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2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2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2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25">
      <c r="A1902" s="1">
        <v>40983</v>
      </c>
      <c r="B1902">
        <v>7.69313</v>
      </c>
      <c r="C1902">
        <v>2012</v>
      </c>
      <c r="D1902">
        <v>3</v>
      </c>
    </row>
    <row r="1903" spans="1:4" x14ac:dyDescent="0.2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2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2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2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2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2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2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2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2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2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2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2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2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2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2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2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2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2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25">
      <c r="A1921" s="1">
        <v>41002</v>
      </c>
      <c r="B1921">
        <v>7.67821</v>
      </c>
      <c r="C1921">
        <v>2012</v>
      </c>
      <c r="D1921">
        <v>4</v>
      </c>
    </row>
    <row r="1922" spans="1:4" x14ac:dyDescent="0.2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2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2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2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2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2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2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2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2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2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2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2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2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25">
      <c r="A1935" s="1">
        <v>41016</v>
      </c>
      <c r="B1935">
        <v>7.75901</v>
      </c>
      <c r="C1935">
        <v>2012</v>
      </c>
      <c r="D1935">
        <v>4</v>
      </c>
    </row>
    <row r="1936" spans="1:4" x14ac:dyDescent="0.2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2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25">
      <c r="A1938" s="1">
        <v>41019</v>
      </c>
      <c r="B1938">
        <v>7.77881</v>
      </c>
      <c r="C1938">
        <v>2012</v>
      </c>
      <c r="D1938">
        <v>4</v>
      </c>
    </row>
    <row r="1939" spans="1:4" x14ac:dyDescent="0.25">
      <c r="A1939" s="1">
        <v>41020</v>
      </c>
      <c r="B1939">
        <v>7.77881</v>
      </c>
      <c r="C1939">
        <v>2012</v>
      </c>
      <c r="D1939">
        <v>4</v>
      </c>
    </row>
    <row r="1940" spans="1:4" x14ac:dyDescent="0.25">
      <c r="A1940" s="1">
        <v>41021</v>
      </c>
      <c r="B1940">
        <v>7.77881</v>
      </c>
      <c r="C1940">
        <v>2012</v>
      </c>
      <c r="D1940">
        <v>4</v>
      </c>
    </row>
    <row r="1941" spans="1:4" x14ac:dyDescent="0.25">
      <c r="A1941" s="1">
        <v>41022</v>
      </c>
      <c r="B1941">
        <v>7.7965</v>
      </c>
      <c r="C1941">
        <v>2012</v>
      </c>
      <c r="D1941">
        <v>4</v>
      </c>
    </row>
    <row r="1942" spans="1:4" x14ac:dyDescent="0.2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2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2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2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2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2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2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2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2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2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2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2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2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2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2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2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25">
      <c r="A1958" s="1">
        <v>41039</v>
      </c>
      <c r="B1958">
        <v>7.77257</v>
      </c>
      <c r="C1958">
        <v>2012</v>
      </c>
      <c r="D1958">
        <v>5</v>
      </c>
    </row>
    <row r="1959" spans="1:4" x14ac:dyDescent="0.2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2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2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2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2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2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2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2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2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2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2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2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2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25">
      <c r="A1972" s="1">
        <v>41053</v>
      </c>
      <c r="B1972">
        <v>7.78491</v>
      </c>
      <c r="C1972">
        <v>2012</v>
      </c>
      <c r="D1972">
        <v>5</v>
      </c>
    </row>
    <row r="1973" spans="1:4" x14ac:dyDescent="0.2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2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2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2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25">
      <c r="A1977" s="1">
        <v>41058</v>
      </c>
      <c r="B1977">
        <v>7.79678</v>
      </c>
      <c r="C1977">
        <v>2012</v>
      </c>
      <c r="D1977">
        <v>5</v>
      </c>
    </row>
    <row r="1978" spans="1:4" x14ac:dyDescent="0.2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2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2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2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2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2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25">
      <c r="A1984" s="1">
        <v>41065</v>
      </c>
      <c r="B1984">
        <v>7.82944</v>
      </c>
      <c r="C1984">
        <v>2012</v>
      </c>
      <c r="D1984">
        <v>6</v>
      </c>
    </row>
    <row r="1985" spans="1:4" x14ac:dyDescent="0.2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2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2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2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2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2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2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2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25">
      <c r="A1993" s="1">
        <v>41074</v>
      </c>
      <c r="B1993">
        <v>7.87547</v>
      </c>
      <c r="C1993">
        <v>2012</v>
      </c>
      <c r="D1993">
        <v>6</v>
      </c>
    </row>
    <row r="1994" spans="1:4" x14ac:dyDescent="0.2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2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2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2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2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2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2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2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2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2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2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2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25">
      <c r="A2006" s="1">
        <v>41087</v>
      </c>
      <c r="B2006">
        <v>7.84572</v>
      </c>
      <c r="C2006">
        <v>2012</v>
      </c>
      <c r="D2006">
        <v>6</v>
      </c>
    </row>
    <row r="2007" spans="1:4" x14ac:dyDescent="0.2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2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2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2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2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2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2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2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2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2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2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2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2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2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25">
      <c r="A2021" s="1">
        <v>41102</v>
      </c>
      <c r="B2021">
        <v>7.81487</v>
      </c>
      <c r="C2021">
        <v>2012</v>
      </c>
      <c r="D2021">
        <v>7</v>
      </c>
    </row>
    <row r="2022" spans="1:4" x14ac:dyDescent="0.2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2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2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2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2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2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2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2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2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2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2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2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2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2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2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2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2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2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2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2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25">
      <c r="A2042" s="1">
        <v>41123</v>
      </c>
      <c r="B2042">
        <v>7.83622</v>
      </c>
      <c r="C2042">
        <v>2012</v>
      </c>
      <c r="D2042">
        <v>8</v>
      </c>
    </row>
    <row r="2043" spans="1:4" x14ac:dyDescent="0.2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2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2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2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2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2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2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25">
      <c r="A2050" s="1">
        <v>41131</v>
      </c>
      <c r="B2050">
        <v>7.86137</v>
      </c>
      <c r="C2050">
        <v>2012</v>
      </c>
      <c r="D2050">
        <v>8</v>
      </c>
    </row>
    <row r="2051" spans="1:4" x14ac:dyDescent="0.25">
      <c r="A2051" s="1">
        <v>41132</v>
      </c>
      <c r="B2051">
        <v>7.86137</v>
      </c>
      <c r="C2051">
        <v>2012</v>
      </c>
      <c r="D2051">
        <v>8</v>
      </c>
    </row>
    <row r="2052" spans="1:4" x14ac:dyDescent="0.25">
      <c r="A2052" s="1">
        <v>41133</v>
      </c>
      <c r="B2052">
        <v>7.86137</v>
      </c>
      <c r="C2052">
        <v>2012</v>
      </c>
      <c r="D2052">
        <v>8</v>
      </c>
    </row>
    <row r="2053" spans="1:4" x14ac:dyDescent="0.2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2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2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2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2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2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2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2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2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2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2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2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2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2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2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2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2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2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2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2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2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2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2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2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2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25">
      <c r="A2078" s="1">
        <v>41159</v>
      </c>
      <c r="B2078">
        <v>8.01126</v>
      </c>
      <c r="C2078">
        <v>2012</v>
      </c>
      <c r="D2078">
        <v>9</v>
      </c>
    </row>
    <row r="2079" spans="1:4" x14ac:dyDescent="0.25">
      <c r="A2079" s="1">
        <v>41160</v>
      </c>
      <c r="B2079">
        <v>8.01126</v>
      </c>
      <c r="C2079">
        <v>2012</v>
      </c>
      <c r="D2079">
        <v>9</v>
      </c>
    </row>
    <row r="2080" spans="1:4" x14ac:dyDescent="0.25">
      <c r="A2080" s="1">
        <v>41161</v>
      </c>
      <c r="B2080">
        <v>8.01126</v>
      </c>
      <c r="C2080">
        <v>2012</v>
      </c>
      <c r="D2080">
        <v>9</v>
      </c>
    </row>
    <row r="2081" spans="1:4" x14ac:dyDescent="0.2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2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2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2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2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2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2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2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25">
      <c r="A2089" s="1">
        <v>41170</v>
      </c>
      <c r="B2089">
        <v>7.96129</v>
      </c>
      <c r="C2089">
        <v>2012</v>
      </c>
      <c r="D2089">
        <v>9</v>
      </c>
    </row>
    <row r="2090" spans="1:4" x14ac:dyDescent="0.2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2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2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2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2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2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2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2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2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2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2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2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2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2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2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25">
      <c r="A2105" s="1">
        <v>41186</v>
      </c>
      <c r="B2105">
        <v>7.93987</v>
      </c>
      <c r="C2105">
        <v>2012</v>
      </c>
      <c r="D2105">
        <v>10</v>
      </c>
    </row>
    <row r="2106" spans="1:4" x14ac:dyDescent="0.2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2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2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2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2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2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2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2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2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2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2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25">
      <c r="A2117" s="1">
        <v>41198</v>
      </c>
      <c r="B2117">
        <v>7.87127</v>
      </c>
      <c r="C2117">
        <v>2012</v>
      </c>
      <c r="D2117">
        <v>10</v>
      </c>
    </row>
    <row r="2118" spans="1:4" x14ac:dyDescent="0.2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2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2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2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2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2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2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2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2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2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2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2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2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2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2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2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2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2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2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2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25">
      <c r="A2138" s="1">
        <v>41219</v>
      </c>
      <c r="B2138">
        <v>7.81325</v>
      </c>
      <c r="C2138">
        <v>2012</v>
      </c>
      <c r="D2138">
        <v>11</v>
      </c>
    </row>
    <row r="2139" spans="1:4" x14ac:dyDescent="0.2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2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2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2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2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2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2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2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2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2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2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2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2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2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2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2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2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2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2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2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2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25">
      <c r="A2160" s="1">
        <v>41241</v>
      </c>
      <c r="B2160">
        <v>7.93499</v>
      </c>
      <c r="C2160">
        <v>2012</v>
      </c>
      <c r="D2160">
        <v>11</v>
      </c>
    </row>
    <row r="2161" spans="1:4" x14ac:dyDescent="0.2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2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2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2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2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2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25">
      <c r="A2167" s="1">
        <v>41248</v>
      </c>
      <c r="B2167">
        <v>7.86402</v>
      </c>
      <c r="C2167">
        <v>2012</v>
      </c>
      <c r="D2167">
        <v>12</v>
      </c>
    </row>
    <row r="2168" spans="1:4" x14ac:dyDescent="0.25">
      <c r="A2168" s="1">
        <v>41249</v>
      </c>
      <c r="B2168">
        <v>7.85487</v>
      </c>
      <c r="C2168">
        <v>2012</v>
      </c>
      <c r="D2168">
        <v>12</v>
      </c>
    </row>
    <row r="2169" spans="1:4" x14ac:dyDescent="0.2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2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2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2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25">
      <c r="A2173" s="1">
        <v>41254</v>
      </c>
      <c r="B2173">
        <v>7.82233</v>
      </c>
      <c r="C2173">
        <v>2012</v>
      </c>
      <c r="D2173">
        <v>12</v>
      </c>
    </row>
    <row r="2174" spans="1:4" x14ac:dyDescent="0.2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25">
      <c r="A2175" s="1">
        <v>41256</v>
      </c>
      <c r="B2175">
        <v>7.87453</v>
      </c>
      <c r="C2175">
        <v>2012</v>
      </c>
      <c r="D2175">
        <v>12</v>
      </c>
    </row>
    <row r="2176" spans="1:4" x14ac:dyDescent="0.2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2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2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2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2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2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2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2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2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2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2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2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2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2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2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2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2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2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2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25">
      <c r="A2195" s="1">
        <v>41276</v>
      </c>
      <c r="B2195">
        <v>7.90252</v>
      </c>
      <c r="C2195">
        <v>2013</v>
      </c>
      <c r="D2195">
        <v>1</v>
      </c>
    </row>
    <row r="2196" spans="1:4" x14ac:dyDescent="0.2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2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2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2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2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2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2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2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2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2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2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2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2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2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2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2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2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2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2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2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2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2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2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2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2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2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2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2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2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2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2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2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2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2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2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2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2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2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2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2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2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2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2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2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2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2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2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2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2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2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2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2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2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2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2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2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2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2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2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2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2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2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2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2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2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2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2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2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2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2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2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2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2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2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2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2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2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2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2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2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2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2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2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2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2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2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2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2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2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2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2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2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25">
      <c r="A2288" s="1">
        <v>41369</v>
      </c>
      <c r="B2288">
        <v>7.82186</v>
      </c>
      <c r="C2288">
        <v>2013</v>
      </c>
      <c r="D2288">
        <v>4</v>
      </c>
    </row>
    <row r="2289" spans="1:4" x14ac:dyDescent="0.25">
      <c r="A2289" s="1">
        <v>41370</v>
      </c>
      <c r="B2289">
        <v>7.82186</v>
      </c>
      <c r="C2289">
        <v>2013</v>
      </c>
      <c r="D2289">
        <v>4</v>
      </c>
    </row>
    <row r="2290" spans="1:4" x14ac:dyDescent="0.25">
      <c r="A2290" s="1">
        <v>41371</v>
      </c>
      <c r="B2290">
        <v>7.82186</v>
      </c>
      <c r="C2290">
        <v>2013</v>
      </c>
      <c r="D2290">
        <v>4</v>
      </c>
    </row>
    <row r="2291" spans="1:4" x14ac:dyDescent="0.2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2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2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2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2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2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2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2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2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2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2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2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2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2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2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2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2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2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2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2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2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2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2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2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2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2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2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2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2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2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2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2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25">
      <c r="A2323" s="1">
        <v>41404</v>
      </c>
      <c r="B2323">
        <v>7.78322</v>
      </c>
      <c r="C2323">
        <v>2013</v>
      </c>
      <c r="D2323">
        <v>5</v>
      </c>
    </row>
    <row r="2324" spans="1:4" x14ac:dyDescent="0.25">
      <c r="A2324" s="1">
        <v>41405</v>
      </c>
      <c r="B2324">
        <v>7.78322</v>
      </c>
      <c r="C2324">
        <v>2013</v>
      </c>
      <c r="D2324">
        <v>5</v>
      </c>
    </row>
    <row r="2325" spans="1:4" x14ac:dyDescent="0.25">
      <c r="A2325" s="1">
        <v>41406</v>
      </c>
      <c r="B2325">
        <v>7.78322</v>
      </c>
      <c r="C2325">
        <v>2013</v>
      </c>
      <c r="D2325">
        <v>5</v>
      </c>
    </row>
    <row r="2326" spans="1:4" x14ac:dyDescent="0.2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2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2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2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2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2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2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2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2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2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2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2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2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2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2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2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2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2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2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2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2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2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2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2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2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2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2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2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2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2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2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2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25">
      <c r="A2358" s="1">
        <v>41439</v>
      </c>
      <c r="B2358">
        <v>7.82029</v>
      </c>
      <c r="C2358">
        <v>2013</v>
      </c>
      <c r="D2358">
        <v>6</v>
      </c>
    </row>
    <row r="2359" spans="1:4" x14ac:dyDescent="0.25">
      <c r="A2359" s="1">
        <v>41440</v>
      </c>
      <c r="B2359">
        <v>7.82029</v>
      </c>
      <c r="C2359">
        <v>2013</v>
      </c>
      <c r="D2359">
        <v>6</v>
      </c>
    </row>
    <row r="2360" spans="1:4" x14ac:dyDescent="0.25">
      <c r="A2360" s="1">
        <v>41441</v>
      </c>
      <c r="B2360">
        <v>7.82029</v>
      </c>
      <c r="C2360">
        <v>2013</v>
      </c>
      <c r="D2360">
        <v>6</v>
      </c>
    </row>
    <row r="2361" spans="1:4" x14ac:dyDescent="0.25">
      <c r="A2361" s="1">
        <v>41442</v>
      </c>
      <c r="B2361">
        <v>7.80572</v>
      </c>
      <c r="C2361">
        <v>2013</v>
      </c>
      <c r="D2361">
        <v>6</v>
      </c>
    </row>
    <row r="2362" spans="1:4" x14ac:dyDescent="0.25">
      <c r="A2362" s="1">
        <v>41443</v>
      </c>
      <c r="B2362">
        <v>7.80884</v>
      </c>
      <c r="C2362">
        <v>2013</v>
      </c>
      <c r="D2362">
        <v>6</v>
      </c>
    </row>
    <row r="2363" spans="1:4" x14ac:dyDescent="0.2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2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2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2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2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2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2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2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2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2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2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2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2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25">
      <c r="A2376" s="1">
        <v>41457</v>
      </c>
      <c r="B2376">
        <v>7.83596</v>
      </c>
      <c r="C2376">
        <v>2013</v>
      </c>
      <c r="D2376">
        <v>7</v>
      </c>
    </row>
    <row r="2377" spans="1:4" x14ac:dyDescent="0.2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2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2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2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2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2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2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2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25">
      <c r="A2385" s="1">
        <v>41466</v>
      </c>
      <c r="B2385">
        <v>7.82498</v>
      </c>
      <c r="C2385">
        <v>2013</v>
      </c>
      <c r="D2385">
        <v>7</v>
      </c>
    </row>
    <row r="2386" spans="1:4" x14ac:dyDescent="0.2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2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2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2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2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2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2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2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2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2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2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2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2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2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2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2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2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2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2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25">
      <c r="A2405" s="1">
        <v>41486</v>
      </c>
      <c r="B2405">
        <v>7.84368</v>
      </c>
      <c r="C2405">
        <v>2013</v>
      </c>
      <c r="D2405">
        <v>7</v>
      </c>
    </row>
    <row r="2406" spans="1:4" x14ac:dyDescent="0.2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2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2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2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2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2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25">
      <c r="A2412" s="1">
        <v>41493</v>
      </c>
      <c r="B2412">
        <v>7.84558</v>
      </c>
      <c r="C2412">
        <v>2013</v>
      </c>
      <c r="D2412">
        <v>8</v>
      </c>
    </row>
    <row r="2413" spans="1:4" x14ac:dyDescent="0.2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2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2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2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25">
      <c r="A2417" s="1">
        <v>41498</v>
      </c>
      <c r="B2417">
        <v>7.85731</v>
      </c>
      <c r="C2417">
        <v>2013</v>
      </c>
      <c r="D2417">
        <v>8</v>
      </c>
    </row>
    <row r="2418" spans="1:4" x14ac:dyDescent="0.2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2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2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2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2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2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2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2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2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2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2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2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2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2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2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2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2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2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2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2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2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2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2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2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2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2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2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2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2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2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2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2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2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2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2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2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25">
      <c r="A2454" s="1">
        <v>41535</v>
      </c>
      <c r="B2454">
        <v>7.91282</v>
      </c>
      <c r="C2454">
        <v>2013</v>
      </c>
      <c r="D2454">
        <v>9</v>
      </c>
    </row>
    <row r="2455" spans="1:4" x14ac:dyDescent="0.2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2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2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2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2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2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25">
      <c r="A2461" s="1">
        <v>41542</v>
      </c>
      <c r="B2461">
        <v>7.93445</v>
      </c>
      <c r="C2461">
        <v>2013</v>
      </c>
      <c r="D2461">
        <v>9</v>
      </c>
    </row>
    <row r="2462" spans="1:4" x14ac:dyDescent="0.2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2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2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2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2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2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2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2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25">
      <c r="A2470" s="1">
        <v>41551</v>
      </c>
      <c r="B2470">
        <v>7.96096</v>
      </c>
      <c r="C2470">
        <v>2013</v>
      </c>
      <c r="D2470">
        <v>10</v>
      </c>
    </row>
    <row r="2471" spans="1:4" x14ac:dyDescent="0.25">
      <c r="A2471" s="1">
        <v>41552</v>
      </c>
      <c r="B2471">
        <v>7.96096</v>
      </c>
      <c r="C2471">
        <v>2013</v>
      </c>
      <c r="D2471">
        <v>10</v>
      </c>
    </row>
    <row r="2472" spans="1:4" x14ac:dyDescent="0.25">
      <c r="A2472" s="1">
        <v>41553</v>
      </c>
      <c r="B2472">
        <v>7.96096</v>
      </c>
      <c r="C2472">
        <v>2013</v>
      </c>
      <c r="D2472">
        <v>10</v>
      </c>
    </row>
    <row r="2473" spans="1:4" x14ac:dyDescent="0.25">
      <c r="A2473" s="1">
        <v>41554</v>
      </c>
      <c r="B2473">
        <v>7.9657</v>
      </c>
      <c r="C2473">
        <v>2013</v>
      </c>
      <c r="D2473">
        <v>10</v>
      </c>
    </row>
    <row r="2474" spans="1:4" x14ac:dyDescent="0.25">
      <c r="A2474" s="1">
        <v>41555</v>
      </c>
      <c r="B2474">
        <v>7.97553</v>
      </c>
      <c r="C2474">
        <v>2013</v>
      </c>
      <c r="D2474">
        <v>10</v>
      </c>
    </row>
    <row r="2475" spans="1:4" x14ac:dyDescent="0.2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2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2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2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2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2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2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2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25">
      <c r="A2483" s="1">
        <v>41564</v>
      </c>
      <c r="B2483">
        <v>7.9497</v>
      </c>
      <c r="C2483">
        <v>2013</v>
      </c>
      <c r="D2483">
        <v>10</v>
      </c>
    </row>
    <row r="2484" spans="1:4" x14ac:dyDescent="0.2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2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2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2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2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2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2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2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2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2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25">
      <c r="A2494" s="1">
        <v>41575</v>
      </c>
      <c r="B2494">
        <v>7.9619</v>
      </c>
      <c r="C2494">
        <v>2013</v>
      </c>
      <c r="D2494">
        <v>10</v>
      </c>
    </row>
    <row r="2495" spans="1:4" x14ac:dyDescent="0.2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2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2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2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2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2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2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2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2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2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2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2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2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2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2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25">
      <c r="A2510" s="1">
        <v>41591</v>
      </c>
      <c r="B2510">
        <v>7.87941</v>
      </c>
      <c r="C2510">
        <v>2013</v>
      </c>
      <c r="D2510">
        <v>11</v>
      </c>
    </row>
    <row r="2511" spans="1:4" x14ac:dyDescent="0.2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2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2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2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2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2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2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2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2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2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2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2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2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2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2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2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2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2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2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2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2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2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25">
      <c r="A2533" s="1">
        <v>41614</v>
      </c>
      <c r="B2533">
        <v>7.85954</v>
      </c>
      <c r="C2533">
        <v>2013</v>
      </c>
      <c r="D2533">
        <v>12</v>
      </c>
    </row>
    <row r="2534" spans="1:4" x14ac:dyDescent="0.25">
      <c r="A2534" s="1">
        <v>41615</v>
      </c>
      <c r="B2534">
        <v>7.85954</v>
      </c>
      <c r="C2534">
        <v>2013</v>
      </c>
      <c r="D2534">
        <v>12</v>
      </c>
    </row>
    <row r="2535" spans="1:4" x14ac:dyDescent="0.25">
      <c r="A2535" s="1">
        <v>41616</v>
      </c>
      <c r="B2535">
        <v>7.85954</v>
      </c>
      <c r="C2535">
        <v>2013</v>
      </c>
      <c r="D2535">
        <v>12</v>
      </c>
    </row>
    <row r="2536" spans="1:4" x14ac:dyDescent="0.2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2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2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2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2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2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2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25">
      <c r="A2543" s="1">
        <v>41624</v>
      </c>
      <c r="B2543">
        <v>7.87791</v>
      </c>
      <c r="C2543">
        <v>2013</v>
      </c>
      <c r="D2543">
        <v>12</v>
      </c>
    </row>
    <row r="2544" spans="1:4" x14ac:dyDescent="0.2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2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2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25">
      <c r="A2547" s="1">
        <v>41628</v>
      </c>
      <c r="B2547">
        <v>7.87256</v>
      </c>
      <c r="C2547">
        <v>2013</v>
      </c>
      <c r="D2547">
        <v>12</v>
      </c>
    </row>
    <row r="2548" spans="1:4" x14ac:dyDescent="0.25">
      <c r="A2548" s="1">
        <v>41629</v>
      </c>
      <c r="B2548">
        <v>7.87256</v>
      </c>
      <c r="C2548">
        <v>2013</v>
      </c>
      <c r="D2548">
        <v>12</v>
      </c>
    </row>
    <row r="2549" spans="1:4" x14ac:dyDescent="0.25">
      <c r="A2549" s="1">
        <v>41630</v>
      </c>
      <c r="B2549">
        <v>7.87256</v>
      </c>
      <c r="C2549">
        <v>2013</v>
      </c>
      <c r="D2549">
        <v>12</v>
      </c>
    </row>
    <row r="2550" spans="1:4" x14ac:dyDescent="0.2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2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2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2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2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2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2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2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2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2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25">
      <c r="A2560" s="1">
        <v>41641</v>
      </c>
      <c r="B2560">
        <v>7.85738</v>
      </c>
      <c r="C2560">
        <v>2014</v>
      </c>
      <c r="D2560">
        <v>1</v>
      </c>
    </row>
    <row r="2561" spans="1:4" x14ac:dyDescent="0.2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2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2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2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2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25">
      <c r="A2566" s="1">
        <v>41647</v>
      </c>
      <c r="B2566">
        <v>7.88673</v>
      </c>
      <c r="C2566">
        <v>2014</v>
      </c>
      <c r="D2566">
        <v>1</v>
      </c>
    </row>
    <row r="2567" spans="1:4" x14ac:dyDescent="0.2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2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2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2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25">
      <c r="A2571" s="1">
        <v>41652</v>
      </c>
      <c r="B2571">
        <v>7.85968</v>
      </c>
      <c r="C2571">
        <v>2014</v>
      </c>
      <c r="D2571">
        <v>1</v>
      </c>
    </row>
    <row r="2572" spans="1:4" x14ac:dyDescent="0.2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25">
      <c r="A2573" s="1">
        <v>41654</v>
      </c>
      <c r="B2573">
        <v>7.82857</v>
      </c>
      <c r="C2573">
        <v>2014</v>
      </c>
      <c r="D2573">
        <v>1</v>
      </c>
    </row>
    <row r="2574" spans="1:4" x14ac:dyDescent="0.2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25">
      <c r="A2575" s="1">
        <v>41656</v>
      </c>
      <c r="B2575">
        <v>7.83127</v>
      </c>
      <c r="C2575">
        <v>2014</v>
      </c>
      <c r="D2575">
        <v>1</v>
      </c>
    </row>
    <row r="2576" spans="1:4" x14ac:dyDescent="0.25">
      <c r="A2576" s="1">
        <v>41657</v>
      </c>
      <c r="B2576">
        <v>7.83127</v>
      </c>
      <c r="C2576">
        <v>2014</v>
      </c>
      <c r="D2576">
        <v>1</v>
      </c>
    </row>
    <row r="2577" spans="1:4" x14ac:dyDescent="0.25">
      <c r="A2577" s="1">
        <v>41658</v>
      </c>
      <c r="B2577">
        <v>7.83127</v>
      </c>
      <c r="C2577">
        <v>2014</v>
      </c>
      <c r="D2577">
        <v>1</v>
      </c>
    </row>
    <row r="2578" spans="1:4" x14ac:dyDescent="0.2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2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2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2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2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2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2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2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2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2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25">
      <c r="A2588" s="1">
        <v>41669</v>
      </c>
      <c r="B2588">
        <v>7.81555</v>
      </c>
      <c r="C2588">
        <v>2014</v>
      </c>
      <c r="D2588">
        <v>1</v>
      </c>
    </row>
    <row r="2589" spans="1:4" x14ac:dyDescent="0.2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2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2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2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2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2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2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2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2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2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2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2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2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2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2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2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2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25">
      <c r="A2606" s="1">
        <v>41687</v>
      </c>
      <c r="B2606">
        <v>7.73881</v>
      </c>
      <c r="C2606">
        <v>2014</v>
      </c>
      <c r="D2606">
        <v>2</v>
      </c>
    </row>
    <row r="2607" spans="1:4" x14ac:dyDescent="0.25">
      <c r="A2607" s="1">
        <v>41688</v>
      </c>
      <c r="B2607">
        <v>7.75061</v>
      </c>
      <c r="C2607">
        <v>2014</v>
      </c>
      <c r="D2607">
        <v>2</v>
      </c>
    </row>
    <row r="2608" spans="1:4" x14ac:dyDescent="0.2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2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2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2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2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2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2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25">
      <c r="A2615" s="1">
        <v>41696</v>
      </c>
      <c r="B2615">
        <v>7.74437</v>
      </c>
      <c r="C2615">
        <v>2014</v>
      </c>
      <c r="D2615">
        <v>2</v>
      </c>
    </row>
    <row r="2616" spans="1:4" x14ac:dyDescent="0.25">
      <c r="A2616" s="1">
        <v>41697</v>
      </c>
      <c r="B2616">
        <v>7.75169</v>
      </c>
      <c r="C2616">
        <v>2014</v>
      </c>
      <c r="D2616">
        <v>2</v>
      </c>
    </row>
    <row r="2617" spans="1:4" x14ac:dyDescent="0.2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2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2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2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2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2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2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2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2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2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2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2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2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2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25">
      <c r="A2631" s="1">
        <v>41712</v>
      </c>
      <c r="B2631">
        <v>7.71624</v>
      </c>
      <c r="C2631">
        <v>2014</v>
      </c>
      <c r="D2631">
        <v>3</v>
      </c>
    </row>
    <row r="2632" spans="1:4" x14ac:dyDescent="0.25">
      <c r="A2632" s="1">
        <v>41713</v>
      </c>
      <c r="B2632">
        <v>7.71624</v>
      </c>
      <c r="C2632">
        <v>2014</v>
      </c>
      <c r="D2632">
        <v>3</v>
      </c>
    </row>
    <row r="2633" spans="1:4" x14ac:dyDescent="0.25">
      <c r="A2633" s="1">
        <v>41714</v>
      </c>
      <c r="B2633">
        <v>7.71624</v>
      </c>
      <c r="C2633">
        <v>2014</v>
      </c>
      <c r="D2633">
        <v>3</v>
      </c>
    </row>
    <row r="2634" spans="1:4" x14ac:dyDescent="0.2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2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2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2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2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2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2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2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2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2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2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2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2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2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2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2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2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2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2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2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2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2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2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2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2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25">
      <c r="A2659" s="1">
        <v>41740</v>
      </c>
      <c r="B2659">
        <v>7.76607</v>
      </c>
      <c r="C2659">
        <v>2014</v>
      </c>
      <c r="D2659">
        <v>4</v>
      </c>
    </row>
    <row r="2660" spans="1:4" x14ac:dyDescent="0.25">
      <c r="A2660" s="1">
        <v>41741</v>
      </c>
      <c r="B2660">
        <v>7.76607</v>
      </c>
      <c r="C2660">
        <v>2014</v>
      </c>
      <c r="D2660">
        <v>4</v>
      </c>
    </row>
    <row r="2661" spans="1:4" x14ac:dyDescent="0.25">
      <c r="A2661" s="1">
        <v>41742</v>
      </c>
      <c r="B2661">
        <v>7.76607</v>
      </c>
      <c r="C2661">
        <v>2014</v>
      </c>
      <c r="D2661">
        <v>4</v>
      </c>
    </row>
    <row r="2662" spans="1:4" x14ac:dyDescent="0.2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2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2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2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2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2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2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2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2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2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2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2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2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2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2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2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2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2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2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2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2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2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2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2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2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2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2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2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2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2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2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2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2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2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2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25">
      <c r="A2697" s="1">
        <v>41778</v>
      </c>
      <c r="B2697">
        <v>7.71936</v>
      </c>
      <c r="C2697">
        <v>2014</v>
      </c>
      <c r="D2697">
        <v>5</v>
      </c>
    </row>
    <row r="2698" spans="1:4" x14ac:dyDescent="0.2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2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2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25">
      <c r="A2701" s="1">
        <v>41782</v>
      </c>
      <c r="B2701">
        <v>7.75101</v>
      </c>
      <c r="C2701">
        <v>2014</v>
      </c>
      <c r="D2701">
        <v>5</v>
      </c>
    </row>
    <row r="2702" spans="1:4" x14ac:dyDescent="0.25">
      <c r="A2702" s="1">
        <v>41783</v>
      </c>
      <c r="B2702">
        <v>7.75101</v>
      </c>
      <c r="C2702">
        <v>2014</v>
      </c>
      <c r="D2702">
        <v>5</v>
      </c>
    </row>
    <row r="2703" spans="1:4" x14ac:dyDescent="0.25">
      <c r="A2703" s="1">
        <v>41784</v>
      </c>
      <c r="B2703">
        <v>7.75101</v>
      </c>
      <c r="C2703">
        <v>2014</v>
      </c>
      <c r="D2703">
        <v>5</v>
      </c>
    </row>
    <row r="2704" spans="1:4" x14ac:dyDescent="0.2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2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2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25">
      <c r="A2707" s="1">
        <v>41788</v>
      </c>
      <c r="B2707">
        <v>7.77644</v>
      </c>
      <c r="C2707">
        <v>2014</v>
      </c>
      <c r="D2707">
        <v>5</v>
      </c>
    </row>
    <row r="2708" spans="1:4" x14ac:dyDescent="0.2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2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2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2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2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2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2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25">
      <c r="A2715" s="1">
        <v>41796</v>
      </c>
      <c r="B2715">
        <v>7.83643</v>
      </c>
      <c r="C2715">
        <v>2014</v>
      </c>
      <c r="D2715">
        <v>6</v>
      </c>
    </row>
    <row r="2716" spans="1:4" x14ac:dyDescent="0.25">
      <c r="A2716" s="1">
        <v>41797</v>
      </c>
      <c r="B2716">
        <v>7.83643</v>
      </c>
      <c r="C2716">
        <v>2014</v>
      </c>
      <c r="D2716">
        <v>6</v>
      </c>
    </row>
    <row r="2717" spans="1:4" x14ac:dyDescent="0.25">
      <c r="A2717" s="1">
        <v>41798</v>
      </c>
      <c r="B2717">
        <v>7.83643</v>
      </c>
      <c r="C2717">
        <v>2014</v>
      </c>
      <c r="D2717">
        <v>6</v>
      </c>
    </row>
    <row r="2718" spans="1:4" x14ac:dyDescent="0.2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2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2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2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2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2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2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2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25">
      <c r="A2726" s="1">
        <v>41807</v>
      </c>
      <c r="B2726">
        <v>7.81311</v>
      </c>
      <c r="C2726">
        <v>2014</v>
      </c>
      <c r="D2726">
        <v>6</v>
      </c>
    </row>
    <row r="2727" spans="1:4" x14ac:dyDescent="0.2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2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25">
      <c r="A2729" s="1">
        <v>41810</v>
      </c>
      <c r="B2729">
        <v>7.81372</v>
      </c>
      <c r="C2729">
        <v>2014</v>
      </c>
      <c r="D2729">
        <v>6</v>
      </c>
    </row>
    <row r="2730" spans="1:4" x14ac:dyDescent="0.25">
      <c r="A2730" s="1">
        <v>41811</v>
      </c>
      <c r="B2730">
        <v>7.81372</v>
      </c>
      <c r="C2730">
        <v>2014</v>
      </c>
      <c r="D2730">
        <v>6</v>
      </c>
    </row>
    <row r="2731" spans="1:4" x14ac:dyDescent="0.25">
      <c r="A2731" s="1">
        <v>41812</v>
      </c>
      <c r="B2731">
        <v>7.81372</v>
      </c>
      <c r="C2731">
        <v>2014</v>
      </c>
      <c r="D2731">
        <v>6</v>
      </c>
    </row>
    <row r="2732" spans="1:4" x14ac:dyDescent="0.2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2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2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2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2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2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2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2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2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2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2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2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2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2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2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2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2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2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2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2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2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2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25">
      <c r="A2754" s="1">
        <v>41835</v>
      </c>
      <c r="B2754">
        <v>7.74376</v>
      </c>
      <c r="C2754">
        <v>2014</v>
      </c>
      <c r="D2754">
        <v>7</v>
      </c>
    </row>
    <row r="2755" spans="1:4" x14ac:dyDescent="0.2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2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2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2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2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2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2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2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2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2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2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2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2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2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2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2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2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2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2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2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2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2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2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2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2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2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2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2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2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2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2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2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2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2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2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2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2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25">
      <c r="A2792" s="1">
        <v>41873</v>
      </c>
      <c r="B2792">
        <v>7.80016</v>
      </c>
      <c r="C2792">
        <v>2014</v>
      </c>
      <c r="D2792">
        <v>8</v>
      </c>
    </row>
    <row r="2793" spans="1:4" x14ac:dyDescent="0.25">
      <c r="A2793" s="1">
        <v>41874</v>
      </c>
      <c r="B2793">
        <v>7.80016</v>
      </c>
      <c r="C2793">
        <v>2014</v>
      </c>
      <c r="D2793">
        <v>8</v>
      </c>
    </row>
    <row r="2794" spans="1:4" x14ac:dyDescent="0.25">
      <c r="A2794" s="1">
        <v>41875</v>
      </c>
      <c r="B2794">
        <v>7.80016</v>
      </c>
      <c r="C2794">
        <v>2014</v>
      </c>
      <c r="D2794">
        <v>8</v>
      </c>
    </row>
    <row r="2795" spans="1:4" x14ac:dyDescent="0.2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2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25">
      <c r="A2797" s="1">
        <v>41878</v>
      </c>
      <c r="B2797">
        <v>7.76966</v>
      </c>
      <c r="C2797">
        <v>2014</v>
      </c>
      <c r="D2797">
        <v>8</v>
      </c>
    </row>
    <row r="2798" spans="1:4" x14ac:dyDescent="0.2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2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2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2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2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25">
      <c r="A2803" s="1">
        <v>41884</v>
      </c>
      <c r="B2803">
        <v>7.75082</v>
      </c>
      <c r="C2803">
        <v>2014</v>
      </c>
      <c r="D2803">
        <v>9</v>
      </c>
    </row>
    <row r="2804" spans="1:4" x14ac:dyDescent="0.2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2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2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2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2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2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25">
      <c r="A2810" s="1">
        <v>41891</v>
      </c>
      <c r="B2810">
        <v>7.74343</v>
      </c>
      <c r="C2810">
        <v>2014</v>
      </c>
      <c r="D2810">
        <v>9</v>
      </c>
    </row>
    <row r="2811" spans="1:4" x14ac:dyDescent="0.2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2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2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2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2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2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25">
      <c r="A2817" s="1">
        <v>41898</v>
      </c>
      <c r="B2817">
        <v>7.72098</v>
      </c>
      <c r="C2817">
        <v>2014</v>
      </c>
      <c r="D2817">
        <v>9</v>
      </c>
    </row>
    <row r="2818" spans="1:4" x14ac:dyDescent="0.2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2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2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2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2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2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2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2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2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2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2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2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2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2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2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2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2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2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2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2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2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2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2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2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2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2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2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2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2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25">
      <c r="A2847" s="1">
        <v>41928</v>
      </c>
      <c r="B2847">
        <v>7.63422</v>
      </c>
      <c r="C2847">
        <v>2014</v>
      </c>
      <c r="D2847">
        <v>10</v>
      </c>
    </row>
    <row r="2848" spans="1:4" x14ac:dyDescent="0.2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2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2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2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25">
      <c r="A2852" s="1">
        <v>41933</v>
      </c>
      <c r="B2852">
        <v>7.63748</v>
      </c>
      <c r="C2852">
        <v>2014</v>
      </c>
      <c r="D2852">
        <v>10</v>
      </c>
    </row>
    <row r="2853" spans="1:4" x14ac:dyDescent="0.25">
      <c r="A2853" s="1">
        <v>41934</v>
      </c>
      <c r="B2853">
        <v>7.64398</v>
      </c>
      <c r="C2853">
        <v>2014</v>
      </c>
      <c r="D2853">
        <v>10</v>
      </c>
    </row>
    <row r="2854" spans="1:4" x14ac:dyDescent="0.2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2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2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2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2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2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2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2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2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2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2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2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2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2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2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2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2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2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2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2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2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2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2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2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2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2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2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2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2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2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2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2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2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2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2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2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2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2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2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2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2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2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2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25">
      <c r="A2897" s="1">
        <v>41978</v>
      </c>
      <c r="B2897">
        <v>7.63218</v>
      </c>
      <c r="C2897">
        <v>2014</v>
      </c>
      <c r="D2897">
        <v>12</v>
      </c>
    </row>
    <row r="2898" spans="1:4" x14ac:dyDescent="0.25">
      <c r="A2898" s="1">
        <v>41979</v>
      </c>
      <c r="B2898">
        <v>7.63218</v>
      </c>
      <c r="C2898">
        <v>2014</v>
      </c>
      <c r="D2898">
        <v>12</v>
      </c>
    </row>
    <row r="2899" spans="1:4" x14ac:dyDescent="0.25">
      <c r="A2899" s="1">
        <v>41980</v>
      </c>
      <c r="B2899">
        <v>7.63218</v>
      </c>
      <c r="C2899">
        <v>2014</v>
      </c>
      <c r="D2899">
        <v>12</v>
      </c>
    </row>
    <row r="2900" spans="1:4" x14ac:dyDescent="0.2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2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25">
      <c r="A2902" s="1">
        <v>41983</v>
      </c>
      <c r="B2902">
        <v>7.63591</v>
      </c>
      <c r="C2902">
        <v>2014</v>
      </c>
      <c r="D2902">
        <v>12</v>
      </c>
    </row>
    <row r="2903" spans="1:4" x14ac:dyDescent="0.2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2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2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2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2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2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2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25">
      <c r="A2910" s="1">
        <v>41991</v>
      </c>
      <c r="B2910">
        <v>7.6105</v>
      </c>
      <c r="C2910">
        <v>2014</v>
      </c>
      <c r="D2910">
        <v>12</v>
      </c>
    </row>
    <row r="2911" spans="1:4" x14ac:dyDescent="0.2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2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2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2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2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2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2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2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2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2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2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2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2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2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25">
      <c r="A2925" s="1">
        <v>42006</v>
      </c>
      <c r="B2925">
        <v>7.59748</v>
      </c>
      <c r="C2925">
        <v>2015</v>
      </c>
      <c r="D2925">
        <v>1</v>
      </c>
    </row>
    <row r="2926" spans="1:4" x14ac:dyDescent="0.25">
      <c r="A2926" s="1">
        <v>42007</v>
      </c>
      <c r="B2926">
        <v>7.59748</v>
      </c>
      <c r="C2926">
        <v>2015</v>
      </c>
      <c r="D2926">
        <v>1</v>
      </c>
    </row>
    <row r="2927" spans="1:4" x14ac:dyDescent="0.25">
      <c r="A2927" s="1">
        <v>42008</v>
      </c>
      <c r="B2927">
        <v>7.59748</v>
      </c>
      <c r="C2927">
        <v>2015</v>
      </c>
      <c r="D2927">
        <v>1</v>
      </c>
    </row>
    <row r="2928" spans="1:4" x14ac:dyDescent="0.2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2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25">
      <c r="A2930" s="1">
        <v>42011</v>
      </c>
      <c r="B2930">
        <v>7.5926</v>
      </c>
      <c r="C2930">
        <v>2015</v>
      </c>
      <c r="D2930">
        <v>1</v>
      </c>
    </row>
    <row r="2931" spans="1:4" x14ac:dyDescent="0.2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2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2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2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25">
      <c r="A2935" s="1">
        <v>42016</v>
      </c>
      <c r="B2935">
        <v>7.65646</v>
      </c>
      <c r="C2935">
        <v>2015</v>
      </c>
      <c r="D2935">
        <v>1</v>
      </c>
    </row>
    <row r="2936" spans="1:4" x14ac:dyDescent="0.25">
      <c r="A2936" s="1">
        <v>42017</v>
      </c>
      <c r="B2936">
        <v>7.67197</v>
      </c>
      <c r="C2936">
        <v>2015</v>
      </c>
      <c r="D2936">
        <v>1</v>
      </c>
    </row>
    <row r="2937" spans="1:4" x14ac:dyDescent="0.2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2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2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2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2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2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2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25">
      <c r="A2944" s="1">
        <v>42025</v>
      </c>
      <c r="B2944">
        <v>7.64236</v>
      </c>
      <c r="C2944">
        <v>2015</v>
      </c>
      <c r="D2944">
        <v>1</v>
      </c>
    </row>
    <row r="2945" spans="1:4" x14ac:dyDescent="0.2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2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2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2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2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25">
      <c r="A2950" s="1">
        <v>42031</v>
      </c>
      <c r="B2950">
        <v>7.65273</v>
      </c>
      <c r="C2950">
        <v>2015</v>
      </c>
      <c r="D2950">
        <v>1</v>
      </c>
    </row>
    <row r="2951" spans="1:4" x14ac:dyDescent="0.2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2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2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2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2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2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2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2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2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2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2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2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2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2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2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2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2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2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2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2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2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2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2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2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2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2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2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25">
      <c r="A2978" s="1">
        <v>42059</v>
      </c>
      <c r="B2978">
        <v>7.63612</v>
      </c>
      <c r="C2978">
        <v>2015</v>
      </c>
      <c r="D2978">
        <v>2</v>
      </c>
    </row>
    <row r="2979" spans="1:4" x14ac:dyDescent="0.2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2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2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2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2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2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25">
      <c r="A2985" s="1">
        <v>42066</v>
      </c>
      <c r="B2985">
        <v>7.62453</v>
      </c>
      <c r="C2985">
        <v>2015</v>
      </c>
      <c r="D2985">
        <v>3</v>
      </c>
    </row>
    <row r="2986" spans="1:4" x14ac:dyDescent="0.2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2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25">
      <c r="A2988" s="1">
        <v>42069</v>
      </c>
      <c r="B2988">
        <v>7.62277</v>
      </c>
      <c r="C2988">
        <v>2015</v>
      </c>
      <c r="D2988">
        <v>3</v>
      </c>
    </row>
    <row r="2989" spans="1:4" x14ac:dyDescent="0.25">
      <c r="A2989" s="1">
        <v>42070</v>
      </c>
      <c r="B2989">
        <v>7.62277</v>
      </c>
      <c r="C2989">
        <v>2015</v>
      </c>
      <c r="D2989">
        <v>3</v>
      </c>
    </row>
    <row r="2990" spans="1:4" x14ac:dyDescent="0.25">
      <c r="A2990" s="1">
        <v>42071</v>
      </c>
      <c r="B2990">
        <v>7.62277</v>
      </c>
      <c r="C2990">
        <v>2015</v>
      </c>
      <c r="D2990">
        <v>3</v>
      </c>
    </row>
    <row r="2991" spans="1:4" x14ac:dyDescent="0.2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2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2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2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2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2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2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2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2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2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2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2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2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2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25">
      <c r="A3005" s="1">
        <v>42086</v>
      </c>
      <c r="B3005">
        <v>7.63307</v>
      </c>
      <c r="C3005">
        <v>2015</v>
      </c>
      <c r="D3005">
        <v>3</v>
      </c>
    </row>
    <row r="3006" spans="1:4" x14ac:dyDescent="0.2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2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2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2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2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2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2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2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2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2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2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2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2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2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2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2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25">
      <c r="A3022" s="1">
        <v>42103</v>
      </c>
      <c r="B3022">
        <v>7.64377</v>
      </c>
      <c r="C3022">
        <v>2015</v>
      </c>
      <c r="D3022">
        <v>4</v>
      </c>
    </row>
    <row r="3023" spans="1:4" x14ac:dyDescent="0.25">
      <c r="A3023" s="1">
        <v>42104</v>
      </c>
      <c r="B3023">
        <v>7.65456</v>
      </c>
      <c r="C3023">
        <v>2015</v>
      </c>
      <c r="D3023">
        <v>4</v>
      </c>
    </row>
    <row r="3024" spans="1:4" x14ac:dyDescent="0.25">
      <c r="A3024" s="1">
        <v>42105</v>
      </c>
      <c r="B3024">
        <v>7.65456</v>
      </c>
      <c r="C3024">
        <v>2015</v>
      </c>
      <c r="D3024">
        <v>4</v>
      </c>
    </row>
    <row r="3025" spans="1:4" x14ac:dyDescent="0.25">
      <c r="A3025" s="1">
        <v>42106</v>
      </c>
      <c r="B3025">
        <v>7.65456</v>
      </c>
      <c r="C3025">
        <v>2015</v>
      </c>
      <c r="D3025">
        <v>4</v>
      </c>
    </row>
    <row r="3026" spans="1:4" x14ac:dyDescent="0.25">
      <c r="A3026" s="1">
        <v>42107</v>
      </c>
      <c r="B3026">
        <v>7.65944</v>
      </c>
      <c r="C3026">
        <v>2015</v>
      </c>
      <c r="D3026">
        <v>4</v>
      </c>
    </row>
    <row r="3027" spans="1:4" x14ac:dyDescent="0.2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25">
      <c r="A3028" s="1">
        <v>42109</v>
      </c>
      <c r="B3028">
        <v>7.66981</v>
      </c>
      <c r="C3028">
        <v>2015</v>
      </c>
      <c r="D3028">
        <v>4</v>
      </c>
    </row>
    <row r="3029" spans="1:4" x14ac:dyDescent="0.2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2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2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2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25">
      <c r="A3033" s="1">
        <v>42114</v>
      </c>
      <c r="B3033">
        <v>7.69998</v>
      </c>
      <c r="C3033">
        <v>2015</v>
      </c>
      <c r="D3033">
        <v>4</v>
      </c>
    </row>
    <row r="3034" spans="1:4" x14ac:dyDescent="0.2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2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2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2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2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2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2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2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2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2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2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2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2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2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2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2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25">
      <c r="A3050" s="1">
        <v>42131</v>
      </c>
      <c r="B3050">
        <v>7.7317</v>
      </c>
      <c r="C3050">
        <v>2015</v>
      </c>
      <c r="D3050">
        <v>5</v>
      </c>
    </row>
    <row r="3051" spans="1:4" x14ac:dyDescent="0.2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2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2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2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2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2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2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2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2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2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2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2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2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2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2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2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2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2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2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2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2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2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2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2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2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2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2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2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2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2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2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2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25">
      <c r="A3083" s="1">
        <v>42164</v>
      </c>
      <c r="B3083">
        <v>7.69191</v>
      </c>
      <c r="C3083">
        <v>2015</v>
      </c>
      <c r="D3083">
        <v>6</v>
      </c>
    </row>
    <row r="3084" spans="1:4" x14ac:dyDescent="0.2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2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2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2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2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2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2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2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2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2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2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2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25">
      <c r="A3096" s="1">
        <v>42177</v>
      </c>
      <c r="B3096">
        <v>7.62906</v>
      </c>
      <c r="C3096">
        <v>2015</v>
      </c>
      <c r="D3096">
        <v>6</v>
      </c>
    </row>
    <row r="3097" spans="1:4" x14ac:dyDescent="0.2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2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25">
      <c r="A3099" s="1">
        <v>42180</v>
      </c>
      <c r="B3099">
        <v>7.61686</v>
      </c>
      <c r="C3099">
        <v>2015</v>
      </c>
      <c r="D3099">
        <v>6</v>
      </c>
    </row>
    <row r="3100" spans="1:4" x14ac:dyDescent="0.2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2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2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2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2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2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2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2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2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2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2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2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2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2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2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2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2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2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2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2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2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2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2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2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2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2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2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2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2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2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2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25">
      <c r="A3131" s="1">
        <v>42212</v>
      </c>
      <c r="B3131">
        <v>7.66737</v>
      </c>
      <c r="C3131">
        <v>2015</v>
      </c>
      <c r="D3131">
        <v>7</v>
      </c>
    </row>
    <row r="3132" spans="1:4" x14ac:dyDescent="0.2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2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2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2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2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2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2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2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25">
      <c r="A3140" s="1">
        <v>42221</v>
      </c>
      <c r="B3140">
        <v>7.64466</v>
      </c>
      <c r="C3140">
        <v>2015</v>
      </c>
      <c r="D3140">
        <v>8</v>
      </c>
    </row>
    <row r="3141" spans="1:4" x14ac:dyDescent="0.2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2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2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2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25">
      <c r="A3145" s="1">
        <v>42226</v>
      </c>
      <c r="B3145">
        <v>7.63788</v>
      </c>
      <c r="C3145">
        <v>2015</v>
      </c>
      <c r="D3145">
        <v>8</v>
      </c>
    </row>
    <row r="3146" spans="1:4" x14ac:dyDescent="0.2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2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2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2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2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2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2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2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2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2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2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2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2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2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2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25">
      <c r="A3161" s="1">
        <v>42242</v>
      </c>
      <c r="B3161">
        <v>7.65449</v>
      </c>
      <c r="C3161">
        <v>2015</v>
      </c>
      <c r="D3161">
        <v>8</v>
      </c>
    </row>
    <row r="3162" spans="1:4" x14ac:dyDescent="0.25">
      <c r="A3162" s="1">
        <v>42243</v>
      </c>
      <c r="B3162">
        <v>7.67075</v>
      </c>
      <c r="C3162">
        <v>2015</v>
      </c>
      <c r="D3162">
        <v>8</v>
      </c>
    </row>
    <row r="3163" spans="1:4" x14ac:dyDescent="0.2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2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2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2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2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2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2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2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2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2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2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2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2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2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2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2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2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2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2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2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2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2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2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2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2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2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2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2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2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2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2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25">
      <c r="A3194" s="1">
        <v>42275</v>
      </c>
      <c r="B3194">
        <v>7.68018</v>
      </c>
      <c r="C3194">
        <v>2015</v>
      </c>
      <c r="D3194">
        <v>9</v>
      </c>
    </row>
    <row r="3195" spans="1:4" x14ac:dyDescent="0.2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2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2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2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2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2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2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2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2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2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2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2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2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2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25">
      <c r="A3209" s="1">
        <v>42290</v>
      </c>
      <c r="B3209">
        <v>7.67563</v>
      </c>
      <c r="C3209">
        <v>2015</v>
      </c>
      <c r="D3209">
        <v>10</v>
      </c>
    </row>
    <row r="3210" spans="1:4" x14ac:dyDescent="0.2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2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2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2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2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2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2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2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2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2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2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2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2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2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2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2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2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2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2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2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2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2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2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25">
      <c r="A3233" s="1">
        <v>42314</v>
      </c>
      <c r="B3233">
        <v>7.66465</v>
      </c>
      <c r="C3233">
        <v>2015</v>
      </c>
      <c r="D3233">
        <v>11</v>
      </c>
    </row>
    <row r="3234" spans="1:4" x14ac:dyDescent="0.25">
      <c r="A3234" s="1">
        <v>42315</v>
      </c>
      <c r="B3234">
        <v>7.66465</v>
      </c>
      <c r="C3234">
        <v>2015</v>
      </c>
      <c r="D3234">
        <v>11</v>
      </c>
    </row>
    <row r="3235" spans="1:4" x14ac:dyDescent="0.25">
      <c r="A3235" s="1">
        <v>42316</v>
      </c>
      <c r="B3235">
        <v>7.66465</v>
      </c>
      <c r="C3235">
        <v>2015</v>
      </c>
      <c r="D3235">
        <v>11</v>
      </c>
    </row>
    <row r="3236" spans="1:4" x14ac:dyDescent="0.2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2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2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2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2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2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2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2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2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25">
      <c r="A3245" s="1">
        <v>42326</v>
      </c>
      <c r="B3245">
        <v>7.64663</v>
      </c>
      <c r="C3245">
        <v>2015</v>
      </c>
      <c r="D3245">
        <v>11</v>
      </c>
    </row>
    <row r="3246" spans="1:4" x14ac:dyDescent="0.2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2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2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2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2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2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2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2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2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2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2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2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2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2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2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2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2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2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2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2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2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2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2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2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2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2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2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25">
      <c r="A3273" s="1">
        <v>42354</v>
      </c>
      <c r="B3273">
        <v>7.60684</v>
      </c>
      <c r="C3273">
        <v>2015</v>
      </c>
      <c r="D3273">
        <v>12</v>
      </c>
    </row>
    <row r="3274" spans="1:4" x14ac:dyDescent="0.2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2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2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2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2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2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2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2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2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2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2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25">
      <c r="A3285" s="1">
        <v>42366</v>
      </c>
      <c r="B3285">
        <v>7.61165</v>
      </c>
      <c r="C3285">
        <v>2015</v>
      </c>
      <c r="D3285">
        <v>12</v>
      </c>
    </row>
    <row r="3286" spans="1:4" x14ac:dyDescent="0.2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2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2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2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2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2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2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2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2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2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2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2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2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2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2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2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2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2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2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2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2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2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2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2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2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2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2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2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25">
      <c r="A3314" s="1">
        <v>42395</v>
      </c>
      <c r="B3314">
        <v>7.65266</v>
      </c>
      <c r="C3314">
        <v>2016</v>
      </c>
      <c r="D3314">
        <v>1</v>
      </c>
    </row>
    <row r="3315" spans="1:4" x14ac:dyDescent="0.2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2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25">
      <c r="A3317" s="1">
        <v>42398</v>
      </c>
      <c r="B3317">
        <v>7.67713</v>
      </c>
      <c r="C3317">
        <v>2016</v>
      </c>
      <c r="D3317">
        <v>1</v>
      </c>
    </row>
    <row r="3318" spans="1:4" x14ac:dyDescent="0.25">
      <c r="A3318" s="1">
        <v>42399</v>
      </c>
      <c r="B3318">
        <v>7.67713</v>
      </c>
      <c r="C3318">
        <v>2016</v>
      </c>
      <c r="D3318">
        <v>1</v>
      </c>
    </row>
    <row r="3319" spans="1:4" x14ac:dyDescent="0.25">
      <c r="A3319" s="1">
        <v>42400</v>
      </c>
      <c r="B3319">
        <v>7.67713</v>
      </c>
      <c r="C3319">
        <v>2016</v>
      </c>
      <c r="D3319">
        <v>1</v>
      </c>
    </row>
    <row r="3320" spans="1:4" x14ac:dyDescent="0.2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25">
      <c r="A3321" s="1">
        <v>42402</v>
      </c>
      <c r="B3321">
        <v>7.66188</v>
      </c>
      <c r="C3321">
        <v>2016</v>
      </c>
      <c r="D3321">
        <v>2</v>
      </c>
    </row>
    <row r="3322" spans="1:4" x14ac:dyDescent="0.2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2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2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2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2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2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2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2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2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2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2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2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2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2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2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2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2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2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2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2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2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2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2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2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2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2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2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2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2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2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2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2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2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2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2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2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2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25">
      <c r="A3359" s="1">
        <v>42440</v>
      </c>
      <c r="B3359">
        <v>7.70784</v>
      </c>
      <c r="C3359">
        <v>2016</v>
      </c>
      <c r="D3359">
        <v>3</v>
      </c>
    </row>
    <row r="3360" spans="1:4" x14ac:dyDescent="0.25">
      <c r="A3360" s="1">
        <v>42441</v>
      </c>
      <c r="B3360">
        <v>7.70784</v>
      </c>
      <c r="C3360">
        <v>2016</v>
      </c>
      <c r="D3360">
        <v>3</v>
      </c>
    </row>
    <row r="3361" spans="1:4" x14ac:dyDescent="0.25">
      <c r="A3361" s="1">
        <v>42442</v>
      </c>
      <c r="B3361">
        <v>7.70784</v>
      </c>
      <c r="C3361">
        <v>2016</v>
      </c>
      <c r="D3361">
        <v>3</v>
      </c>
    </row>
    <row r="3362" spans="1:4" x14ac:dyDescent="0.2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25">
      <c r="A3363" s="1">
        <v>42444</v>
      </c>
      <c r="B3363">
        <v>7.72912</v>
      </c>
      <c r="C3363">
        <v>2016</v>
      </c>
      <c r="D3363">
        <v>3</v>
      </c>
    </row>
    <row r="3364" spans="1:4" x14ac:dyDescent="0.25">
      <c r="A3364" s="1">
        <v>42445</v>
      </c>
      <c r="B3364">
        <v>7.73719</v>
      </c>
      <c r="C3364">
        <v>2016</v>
      </c>
      <c r="D3364">
        <v>3</v>
      </c>
    </row>
    <row r="3365" spans="1:4" x14ac:dyDescent="0.2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2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2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2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25">
      <c r="A3369" s="1">
        <v>42450</v>
      </c>
      <c r="B3369">
        <v>7.74411</v>
      </c>
      <c r="C3369">
        <v>2016</v>
      </c>
      <c r="D3369">
        <v>3</v>
      </c>
    </row>
    <row r="3370" spans="1:4" x14ac:dyDescent="0.2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2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2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2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2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2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2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2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2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2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2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2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2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2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2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2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2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2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2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2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2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2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2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2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2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2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2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2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2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2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2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2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2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2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2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2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2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2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2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2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2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2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2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2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2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2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2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2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2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2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2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25">
      <c r="A3421" s="1">
        <v>42502</v>
      </c>
      <c r="B3421">
        <v>7.62418</v>
      </c>
      <c r="C3421">
        <v>2016</v>
      </c>
      <c r="D3421">
        <v>5</v>
      </c>
    </row>
    <row r="3422" spans="1:4" x14ac:dyDescent="0.2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2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2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2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2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2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2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2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2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2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2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2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2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2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2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2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2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2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2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2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25">
      <c r="A3442" s="1">
        <v>42523</v>
      </c>
      <c r="B3442">
        <v>7.62608</v>
      </c>
      <c r="C3442">
        <v>2016</v>
      </c>
      <c r="D3442">
        <v>6</v>
      </c>
    </row>
    <row r="3443" spans="1:4" x14ac:dyDescent="0.2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2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2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2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2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2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2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25">
      <c r="A3450" s="1">
        <v>42531</v>
      </c>
      <c r="B3450">
        <v>7.66404</v>
      </c>
      <c r="C3450">
        <v>2016</v>
      </c>
      <c r="D3450">
        <v>6</v>
      </c>
    </row>
    <row r="3451" spans="1:4" x14ac:dyDescent="0.25">
      <c r="A3451" s="1">
        <v>42532</v>
      </c>
      <c r="B3451">
        <v>7.66404</v>
      </c>
      <c r="C3451">
        <v>2016</v>
      </c>
      <c r="D3451">
        <v>6</v>
      </c>
    </row>
    <row r="3452" spans="1:4" x14ac:dyDescent="0.25">
      <c r="A3452" s="1">
        <v>42533</v>
      </c>
      <c r="B3452">
        <v>7.66404</v>
      </c>
      <c r="C3452">
        <v>2016</v>
      </c>
      <c r="D3452">
        <v>6</v>
      </c>
    </row>
    <row r="3453" spans="1:4" x14ac:dyDescent="0.2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2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2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2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2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2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2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2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2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2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2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2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2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2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25">
      <c r="A3467" s="1">
        <v>42548</v>
      </c>
      <c r="B3467">
        <v>7.64025</v>
      </c>
      <c r="C3467">
        <v>2016</v>
      </c>
      <c r="D3467">
        <v>6</v>
      </c>
    </row>
    <row r="3468" spans="1:4" x14ac:dyDescent="0.2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2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2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2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2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2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2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2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2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25">
      <c r="A3477" s="1">
        <v>42558</v>
      </c>
      <c r="B3477">
        <v>7.63009</v>
      </c>
      <c r="C3477">
        <v>2016</v>
      </c>
      <c r="D3477">
        <v>7</v>
      </c>
    </row>
    <row r="3478" spans="1:4" x14ac:dyDescent="0.2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2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2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2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2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2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2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25">
      <c r="A3485" s="1">
        <v>42566</v>
      </c>
      <c r="B3485">
        <v>7.60867</v>
      </c>
      <c r="C3485">
        <v>2016</v>
      </c>
      <c r="D3485">
        <v>7</v>
      </c>
    </row>
    <row r="3486" spans="1:4" x14ac:dyDescent="0.25">
      <c r="A3486" s="1">
        <v>42567</v>
      </c>
      <c r="B3486">
        <v>7.60867</v>
      </c>
      <c r="C3486">
        <v>2016</v>
      </c>
      <c r="D3486">
        <v>7</v>
      </c>
    </row>
    <row r="3487" spans="1:4" x14ac:dyDescent="0.25">
      <c r="A3487" s="1">
        <v>42568</v>
      </c>
      <c r="B3487">
        <v>7.60867</v>
      </c>
      <c r="C3487">
        <v>2016</v>
      </c>
      <c r="D3487">
        <v>7</v>
      </c>
    </row>
    <row r="3488" spans="1:4" x14ac:dyDescent="0.25">
      <c r="A3488" s="1">
        <v>42569</v>
      </c>
      <c r="B3488">
        <v>7.59999</v>
      </c>
      <c r="C3488">
        <v>2016</v>
      </c>
      <c r="D3488">
        <v>7</v>
      </c>
    </row>
    <row r="3489" spans="1:4" x14ac:dyDescent="0.2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25">
      <c r="A3490" s="1">
        <v>42571</v>
      </c>
      <c r="B3490">
        <v>7.58385</v>
      </c>
      <c r="C3490">
        <v>2016</v>
      </c>
      <c r="D3490">
        <v>7</v>
      </c>
    </row>
    <row r="3491" spans="1:4" x14ac:dyDescent="0.2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2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2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2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2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2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2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2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2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2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2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2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2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2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2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2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2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2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2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2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2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2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2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2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2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2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2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2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2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2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2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2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2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2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2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2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2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2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2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2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2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2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25">
      <c r="A3533" s="1">
        <v>42614</v>
      </c>
      <c r="B3533">
        <v>7.54861</v>
      </c>
      <c r="C3533">
        <v>2016</v>
      </c>
      <c r="D3533">
        <v>9</v>
      </c>
    </row>
    <row r="3534" spans="1:4" x14ac:dyDescent="0.2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2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2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2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2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2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2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2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2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2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2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2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2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2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2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2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2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2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2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25">
      <c r="A3553" s="1">
        <v>42634</v>
      </c>
      <c r="B3553">
        <v>7.51485</v>
      </c>
      <c r="C3553">
        <v>2016</v>
      </c>
      <c r="D3553">
        <v>9</v>
      </c>
    </row>
    <row r="3554" spans="1:4" x14ac:dyDescent="0.2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2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2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2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2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2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2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25">
      <c r="A3561" s="1">
        <v>42642</v>
      </c>
      <c r="B3561">
        <v>7.52081</v>
      </c>
      <c r="C3561">
        <v>2016</v>
      </c>
      <c r="D3561">
        <v>9</v>
      </c>
    </row>
    <row r="3562" spans="1:4" x14ac:dyDescent="0.25">
      <c r="A3562" s="1">
        <v>42643</v>
      </c>
      <c r="B3562">
        <v>7.52067</v>
      </c>
      <c r="C3562">
        <v>2016</v>
      </c>
      <c r="D3562">
        <v>9</v>
      </c>
    </row>
    <row r="3563" spans="1:4" x14ac:dyDescent="0.25">
      <c r="A3563" s="1">
        <v>42644</v>
      </c>
      <c r="B3563">
        <v>7.52067</v>
      </c>
      <c r="C3563">
        <v>2016</v>
      </c>
      <c r="D3563">
        <v>10</v>
      </c>
    </row>
    <row r="3564" spans="1:4" x14ac:dyDescent="0.25">
      <c r="A3564" s="1">
        <v>42645</v>
      </c>
      <c r="B3564">
        <v>7.52067</v>
      </c>
      <c r="C3564">
        <v>2016</v>
      </c>
      <c r="D3564">
        <v>10</v>
      </c>
    </row>
    <row r="3565" spans="1:4" x14ac:dyDescent="0.25">
      <c r="A3565" s="1">
        <v>42646</v>
      </c>
      <c r="B3565">
        <v>7.51952</v>
      </c>
      <c r="C3565">
        <v>2016</v>
      </c>
      <c r="D3565">
        <v>10</v>
      </c>
    </row>
    <row r="3566" spans="1:4" x14ac:dyDescent="0.2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2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2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2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2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2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2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25">
      <c r="A3573" s="1">
        <v>42654</v>
      </c>
      <c r="B3573">
        <v>7.47492</v>
      </c>
      <c r="C3573">
        <v>2016</v>
      </c>
      <c r="D3573">
        <v>10</v>
      </c>
    </row>
    <row r="3574" spans="1:4" x14ac:dyDescent="0.25">
      <c r="A3574" s="1">
        <v>42655</v>
      </c>
      <c r="B3574">
        <v>7.47492</v>
      </c>
      <c r="C3574">
        <v>2016</v>
      </c>
      <c r="D3574">
        <v>10</v>
      </c>
    </row>
    <row r="3575" spans="1:4" x14ac:dyDescent="0.2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2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2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2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25">
      <c r="A3579" s="1">
        <v>42660</v>
      </c>
      <c r="B3579">
        <v>7.47912</v>
      </c>
      <c r="C3579">
        <v>2016</v>
      </c>
      <c r="D3579">
        <v>10</v>
      </c>
    </row>
    <row r="3580" spans="1:4" x14ac:dyDescent="0.2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2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2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25">
      <c r="A3583" s="1">
        <v>42664</v>
      </c>
      <c r="B3583">
        <v>7.49132</v>
      </c>
      <c r="C3583">
        <v>2016</v>
      </c>
      <c r="D3583">
        <v>10</v>
      </c>
    </row>
    <row r="3584" spans="1:4" x14ac:dyDescent="0.25">
      <c r="A3584" s="1">
        <v>42665</v>
      </c>
      <c r="B3584">
        <v>7.49132</v>
      </c>
      <c r="C3584">
        <v>2016</v>
      </c>
      <c r="D3584">
        <v>10</v>
      </c>
    </row>
    <row r="3585" spans="1:4" x14ac:dyDescent="0.25">
      <c r="A3585" s="1">
        <v>42666</v>
      </c>
      <c r="B3585">
        <v>7.49132</v>
      </c>
      <c r="C3585">
        <v>2016</v>
      </c>
      <c r="D3585">
        <v>10</v>
      </c>
    </row>
    <row r="3586" spans="1:4" x14ac:dyDescent="0.25">
      <c r="A3586" s="1">
        <v>42667</v>
      </c>
      <c r="B3586">
        <v>7.4996</v>
      </c>
      <c r="C3586">
        <v>2016</v>
      </c>
      <c r="D3586">
        <v>10</v>
      </c>
    </row>
    <row r="3587" spans="1:4" x14ac:dyDescent="0.2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2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2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2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2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2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2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2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2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2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2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2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2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2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2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2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2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2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2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2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2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2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2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2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2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2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2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2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2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2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25">
      <c r="A3617" s="1">
        <v>42698</v>
      </c>
      <c r="B3617">
        <v>7.50589</v>
      </c>
      <c r="C3617">
        <v>2016</v>
      </c>
      <c r="D3617">
        <v>11</v>
      </c>
    </row>
    <row r="3618" spans="1:4" x14ac:dyDescent="0.2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2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2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25">
      <c r="A3621" s="1">
        <v>42702</v>
      </c>
      <c r="B3621">
        <v>7.51539</v>
      </c>
      <c r="C3621">
        <v>2016</v>
      </c>
      <c r="D3621">
        <v>11</v>
      </c>
    </row>
    <row r="3622" spans="1:4" x14ac:dyDescent="0.2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2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2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2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2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2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25">
      <c r="A3628" s="1">
        <v>42709</v>
      </c>
      <c r="B3628">
        <v>7.53688</v>
      </c>
      <c r="C3628">
        <v>2016</v>
      </c>
      <c r="D3628">
        <v>12</v>
      </c>
    </row>
    <row r="3629" spans="1:4" x14ac:dyDescent="0.2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2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2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2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2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2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2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2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2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25">
      <c r="A3638" s="1">
        <v>42719</v>
      </c>
      <c r="B3638">
        <v>7.49512</v>
      </c>
      <c r="C3638">
        <v>2016</v>
      </c>
      <c r="D3638">
        <v>12</v>
      </c>
    </row>
    <row r="3639" spans="1:4" x14ac:dyDescent="0.2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2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2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2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2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2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2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2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2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2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2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2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2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2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2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2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2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2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2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2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2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2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2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2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2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2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2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2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2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2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2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2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2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2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2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2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2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2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2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25">
      <c r="A3678" s="1">
        <v>42759</v>
      </c>
      <c r="B3678">
        <v>7.50753</v>
      </c>
      <c r="C3678">
        <v>2017</v>
      </c>
      <c r="D3678">
        <v>1</v>
      </c>
    </row>
    <row r="3679" spans="1:4" x14ac:dyDescent="0.25">
      <c r="A3679" s="1">
        <v>42760</v>
      </c>
      <c r="B3679">
        <v>7.49756</v>
      </c>
      <c r="C3679">
        <v>2017</v>
      </c>
      <c r="D3679">
        <v>1</v>
      </c>
    </row>
    <row r="3680" spans="1:4" x14ac:dyDescent="0.2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2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2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2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2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2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2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25">
      <c r="A3687" s="1">
        <v>42768</v>
      </c>
      <c r="B3687">
        <v>7.46089</v>
      </c>
      <c r="C3687">
        <v>2017</v>
      </c>
      <c r="D3687">
        <v>2</v>
      </c>
    </row>
    <row r="3688" spans="1:4" x14ac:dyDescent="0.2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2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2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2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2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25">
      <c r="A3693" s="1">
        <v>42774</v>
      </c>
      <c r="B3693">
        <v>7.43764</v>
      </c>
      <c r="C3693">
        <v>2017</v>
      </c>
      <c r="D3693">
        <v>2</v>
      </c>
    </row>
    <row r="3694" spans="1:4" x14ac:dyDescent="0.2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2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2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2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25">
      <c r="A3698" s="1">
        <v>42779</v>
      </c>
      <c r="B3698">
        <v>7.42943</v>
      </c>
      <c r="C3698">
        <v>2017</v>
      </c>
      <c r="D3698">
        <v>2</v>
      </c>
    </row>
    <row r="3699" spans="1:4" x14ac:dyDescent="0.2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2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2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2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2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2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2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2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2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2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2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2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2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2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2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2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2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2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2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2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2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2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2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2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25">
      <c r="A3723" s="1">
        <v>42804</v>
      </c>
      <c r="B3723">
        <v>7.37636</v>
      </c>
      <c r="C3723">
        <v>2017</v>
      </c>
      <c r="D3723">
        <v>3</v>
      </c>
    </row>
    <row r="3724" spans="1:4" x14ac:dyDescent="0.25">
      <c r="A3724" s="1">
        <v>42805</v>
      </c>
      <c r="B3724">
        <v>7.37636</v>
      </c>
      <c r="C3724">
        <v>2017</v>
      </c>
      <c r="D3724">
        <v>3</v>
      </c>
    </row>
    <row r="3725" spans="1:4" x14ac:dyDescent="0.25">
      <c r="A3725" s="1">
        <v>42806</v>
      </c>
      <c r="B3725">
        <v>7.37636</v>
      </c>
      <c r="C3725">
        <v>2017</v>
      </c>
      <c r="D3725">
        <v>3</v>
      </c>
    </row>
    <row r="3726" spans="1:4" x14ac:dyDescent="0.2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2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2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2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2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2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2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2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2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25">
      <c r="A3735" s="1">
        <v>42816</v>
      </c>
      <c r="B3735">
        <v>7.33535</v>
      </c>
      <c r="C3735">
        <v>2017</v>
      </c>
      <c r="D3735">
        <v>3</v>
      </c>
    </row>
    <row r="3736" spans="1:4" x14ac:dyDescent="0.25">
      <c r="A3736" s="1">
        <v>42817</v>
      </c>
      <c r="B3736">
        <v>7.34</v>
      </c>
      <c r="C3736">
        <v>2017</v>
      </c>
      <c r="D3736">
        <v>3</v>
      </c>
    </row>
    <row r="3737" spans="1:4" x14ac:dyDescent="0.2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2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2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25">
      <c r="A3740" s="1">
        <v>42821</v>
      </c>
      <c r="B3740">
        <v>7.34091</v>
      </c>
      <c r="C3740">
        <v>2017</v>
      </c>
      <c r="D3740">
        <v>3</v>
      </c>
    </row>
    <row r="3741" spans="1:4" x14ac:dyDescent="0.2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2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2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2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2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2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2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2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2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25">
      <c r="A3750" s="1">
        <v>42831</v>
      </c>
      <c r="B3750">
        <v>7.33955</v>
      </c>
      <c r="C3750">
        <v>2017</v>
      </c>
      <c r="D3750">
        <v>4</v>
      </c>
    </row>
    <row r="3751" spans="1:4" x14ac:dyDescent="0.2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2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2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2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2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2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2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2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2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2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2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2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2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25">
      <c r="A3764" s="1">
        <v>42845</v>
      </c>
      <c r="B3764">
        <v>7.33033</v>
      </c>
      <c r="C3764">
        <v>2017</v>
      </c>
      <c r="D3764">
        <v>4</v>
      </c>
    </row>
    <row r="3765" spans="1:4" x14ac:dyDescent="0.2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2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2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2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2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2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2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2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2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2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2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2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2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2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2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2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2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2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2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2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2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2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2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2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2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2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2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2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2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2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2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25">
      <c r="A3796" s="1">
        <v>42877</v>
      </c>
      <c r="B3796">
        <v>7.3327</v>
      </c>
      <c r="C3796">
        <v>2017</v>
      </c>
      <c r="D3796">
        <v>5</v>
      </c>
    </row>
    <row r="3797" spans="1:4" x14ac:dyDescent="0.2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2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2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25">
      <c r="A3800" s="1">
        <v>42881</v>
      </c>
      <c r="B3800">
        <v>7.34816</v>
      </c>
      <c r="C3800">
        <v>2017</v>
      </c>
      <c r="D3800">
        <v>5</v>
      </c>
    </row>
    <row r="3801" spans="1:4" x14ac:dyDescent="0.25">
      <c r="A3801" s="1">
        <v>42882</v>
      </c>
      <c r="B3801">
        <v>7.34816</v>
      </c>
      <c r="C3801">
        <v>2017</v>
      </c>
      <c r="D3801">
        <v>5</v>
      </c>
    </row>
    <row r="3802" spans="1:4" x14ac:dyDescent="0.25">
      <c r="A3802" s="1">
        <v>42883</v>
      </c>
      <c r="B3802">
        <v>7.34816</v>
      </c>
      <c r="C3802">
        <v>2017</v>
      </c>
      <c r="D3802">
        <v>5</v>
      </c>
    </row>
    <row r="3803" spans="1:4" x14ac:dyDescent="0.2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2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2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25">
      <c r="A3806" s="1">
        <v>42887</v>
      </c>
      <c r="B3806">
        <v>7.35717</v>
      </c>
      <c r="C3806">
        <v>2017</v>
      </c>
      <c r="D3806">
        <v>6</v>
      </c>
    </row>
    <row r="3807" spans="1:4" x14ac:dyDescent="0.2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2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2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2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2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25">
      <c r="A3812" s="1">
        <v>42893</v>
      </c>
      <c r="B3812">
        <v>7.34727</v>
      </c>
      <c r="C3812">
        <v>2017</v>
      </c>
      <c r="D3812">
        <v>6</v>
      </c>
    </row>
    <row r="3813" spans="1:4" x14ac:dyDescent="0.2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2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2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2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2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2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2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2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2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2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2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2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2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2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2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2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2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2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25">
      <c r="A3831" s="1">
        <v>42912</v>
      </c>
      <c r="B3831">
        <v>7.33406</v>
      </c>
      <c r="C3831">
        <v>2017</v>
      </c>
      <c r="D3831">
        <v>6</v>
      </c>
    </row>
    <row r="3832" spans="1:4" x14ac:dyDescent="0.2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2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2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2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2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2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2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2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2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2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2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2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2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2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25">
      <c r="A3846" s="1">
        <v>42927</v>
      </c>
      <c r="B3846">
        <v>7.31921</v>
      </c>
      <c r="C3846">
        <v>2017</v>
      </c>
      <c r="D3846">
        <v>7</v>
      </c>
    </row>
    <row r="3847" spans="1:4" x14ac:dyDescent="0.2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2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2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2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2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2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2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2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2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2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2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2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25">
      <c r="A3859" s="1">
        <v>42940</v>
      </c>
      <c r="B3859">
        <v>7.29298</v>
      </c>
      <c r="C3859">
        <v>2017</v>
      </c>
      <c r="D3859">
        <v>7</v>
      </c>
    </row>
    <row r="3860" spans="1:4" x14ac:dyDescent="0.2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2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2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2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2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2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2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2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2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2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25">
      <c r="A3870" s="1">
        <v>42951</v>
      </c>
      <c r="B3870">
        <v>7.27372</v>
      </c>
      <c r="C3870">
        <v>2017</v>
      </c>
      <c r="D3870">
        <v>8</v>
      </c>
    </row>
    <row r="3871" spans="1:4" x14ac:dyDescent="0.25">
      <c r="A3871" s="1">
        <v>42952</v>
      </c>
      <c r="B3871">
        <v>7.27372</v>
      </c>
      <c r="C3871">
        <v>2017</v>
      </c>
      <c r="D3871">
        <v>8</v>
      </c>
    </row>
    <row r="3872" spans="1:4" x14ac:dyDescent="0.25">
      <c r="A3872" s="1">
        <v>42953</v>
      </c>
      <c r="B3872">
        <v>7.27372</v>
      </c>
      <c r="C3872">
        <v>2017</v>
      </c>
      <c r="D3872">
        <v>8</v>
      </c>
    </row>
    <row r="3873" spans="1:4" x14ac:dyDescent="0.25">
      <c r="A3873" s="1">
        <v>42954</v>
      </c>
      <c r="B3873">
        <v>7.27189</v>
      </c>
      <c r="C3873">
        <v>2017</v>
      </c>
      <c r="D3873">
        <v>8</v>
      </c>
    </row>
    <row r="3874" spans="1:4" x14ac:dyDescent="0.2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2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2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2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2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2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2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2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2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2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2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2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2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2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2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25">
      <c r="A3889" s="1">
        <v>42970</v>
      </c>
      <c r="B3889">
        <v>7.27799</v>
      </c>
      <c r="C3889">
        <v>2017</v>
      </c>
      <c r="D3889">
        <v>8</v>
      </c>
    </row>
    <row r="3890" spans="1:4" x14ac:dyDescent="0.2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2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2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2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25">
      <c r="A3894" s="1">
        <v>42975</v>
      </c>
      <c r="B3894">
        <v>7.2824</v>
      </c>
      <c r="C3894">
        <v>2017</v>
      </c>
      <c r="D3894">
        <v>8</v>
      </c>
    </row>
    <row r="3895" spans="1:4" x14ac:dyDescent="0.2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25">
      <c r="A3896" s="1">
        <v>42977</v>
      </c>
      <c r="B3896">
        <v>7.28789</v>
      </c>
      <c r="C3896">
        <v>2017</v>
      </c>
      <c r="D3896">
        <v>8</v>
      </c>
    </row>
    <row r="3897" spans="1:4" x14ac:dyDescent="0.2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2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2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2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25">
      <c r="A3901" s="1">
        <v>42982</v>
      </c>
      <c r="B3901">
        <v>7.29176</v>
      </c>
      <c r="C3901">
        <v>2017</v>
      </c>
      <c r="D3901">
        <v>9</v>
      </c>
    </row>
    <row r="3902" spans="1:4" x14ac:dyDescent="0.25">
      <c r="A3902" s="1">
        <v>42983</v>
      </c>
      <c r="B3902">
        <v>7.29697</v>
      </c>
      <c r="C3902">
        <v>2017</v>
      </c>
      <c r="D3902">
        <v>9</v>
      </c>
    </row>
    <row r="3903" spans="1:4" x14ac:dyDescent="0.2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25">
      <c r="A3904" s="1">
        <v>42985</v>
      </c>
      <c r="B3904">
        <v>7.2923</v>
      </c>
      <c r="C3904">
        <v>2017</v>
      </c>
      <c r="D3904">
        <v>9</v>
      </c>
    </row>
    <row r="3905" spans="1:4" x14ac:dyDescent="0.2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2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2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25">
      <c r="A3908" s="1">
        <v>42989</v>
      </c>
      <c r="B3908">
        <v>7.29129</v>
      </c>
      <c r="C3908">
        <v>2017</v>
      </c>
      <c r="D3908">
        <v>9</v>
      </c>
    </row>
    <row r="3909" spans="1:4" x14ac:dyDescent="0.2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2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2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2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2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2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2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2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2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2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2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2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2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2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2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2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2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2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2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2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2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2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2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25">
      <c r="A3932" s="1">
        <v>43013</v>
      </c>
      <c r="B3932">
        <v>7.34192</v>
      </c>
      <c r="C3932">
        <v>2017</v>
      </c>
      <c r="D3932">
        <v>10</v>
      </c>
    </row>
    <row r="3933" spans="1:4" x14ac:dyDescent="0.2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2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2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2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2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2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2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2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2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2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2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2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25">
      <c r="A3945" s="1">
        <v>43026</v>
      </c>
      <c r="B3945">
        <v>7.34422</v>
      </c>
      <c r="C3945">
        <v>2017</v>
      </c>
      <c r="D3945">
        <v>10</v>
      </c>
    </row>
    <row r="3946" spans="1:4" x14ac:dyDescent="0.25">
      <c r="A3946" s="1">
        <v>43027</v>
      </c>
      <c r="B3946">
        <v>7.34321</v>
      </c>
      <c r="C3946">
        <v>2017</v>
      </c>
      <c r="D3946">
        <v>10</v>
      </c>
    </row>
    <row r="3947" spans="1:4" x14ac:dyDescent="0.25">
      <c r="A3947" s="1">
        <v>43028</v>
      </c>
      <c r="B3947">
        <v>7.34321</v>
      </c>
      <c r="C3947">
        <v>2017</v>
      </c>
      <c r="D3947">
        <v>10</v>
      </c>
    </row>
    <row r="3948" spans="1:4" x14ac:dyDescent="0.25">
      <c r="A3948" s="1">
        <v>43029</v>
      </c>
      <c r="B3948">
        <v>7.34321</v>
      </c>
      <c r="C3948">
        <v>2017</v>
      </c>
      <c r="D3948">
        <v>10</v>
      </c>
    </row>
    <row r="3949" spans="1:4" x14ac:dyDescent="0.25">
      <c r="A3949" s="1">
        <v>43030</v>
      </c>
      <c r="B3949">
        <v>7.34321</v>
      </c>
      <c r="C3949">
        <v>2017</v>
      </c>
      <c r="D3949">
        <v>10</v>
      </c>
    </row>
    <row r="3950" spans="1:4" x14ac:dyDescent="0.2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2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2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2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2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2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2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2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2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2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2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2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2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2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2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25">
      <c r="A3965" s="1">
        <v>43046</v>
      </c>
      <c r="B3965">
        <v>7.33413</v>
      </c>
      <c r="C3965">
        <v>2017</v>
      </c>
      <c r="D3965">
        <v>11</v>
      </c>
    </row>
    <row r="3966" spans="1:4" x14ac:dyDescent="0.2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2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2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2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2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2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2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2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2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25">
      <c r="A3975" s="1">
        <v>43056</v>
      </c>
      <c r="B3975">
        <v>7.32897</v>
      </c>
      <c r="C3975">
        <v>2017</v>
      </c>
      <c r="D3975">
        <v>11</v>
      </c>
    </row>
    <row r="3976" spans="1:4" x14ac:dyDescent="0.25">
      <c r="A3976" s="1">
        <v>43057</v>
      </c>
      <c r="B3976">
        <v>7.32897</v>
      </c>
      <c r="C3976">
        <v>2017</v>
      </c>
      <c r="D3976">
        <v>11</v>
      </c>
    </row>
    <row r="3977" spans="1:4" x14ac:dyDescent="0.25">
      <c r="A3977" s="1">
        <v>43058</v>
      </c>
      <c r="B3977">
        <v>7.32897</v>
      </c>
      <c r="C3977">
        <v>2017</v>
      </c>
      <c r="D3977">
        <v>11</v>
      </c>
    </row>
    <row r="3978" spans="1:4" x14ac:dyDescent="0.2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2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2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2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2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2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2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2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2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25">
      <c r="A3987" s="1">
        <v>43068</v>
      </c>
      <c r="B3987">
        <v>7.34178</v>
      </c>
      <c r="C3987">
        <v>2017</v>
      </c>
      <c r="D3987">
        <v>11</v>
      </c>
    </row>
    <row r="3988" spans="1:4" x14ac:dyDescent="0.2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2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2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2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2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2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2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2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2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2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2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2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2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2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2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2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2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2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2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2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25">
      <c r="A4008" s="1">
        <v>43089</v>
      </c>
      <c r="B4008">
        <v>7.34152</v>
      </c>
      <c r="C4008">
        <v>2017</v>
      </c>
      <c r="D4008">
        <v>12</v>
      </c>
    </row>
    <row r="4009" spans="1:4" x14ac:dyDescent="0.2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25">
      <c r="A4010" s="1">
        <v>43091</v>
      </c>
      <c r="B4010">
        <v>7.34253</v>
      </c>
      <c r="C4010">
        <v>2017</v>
      </c>
      <c r="D4010">
        <v>12</v>
      </c>
    </row>
    <row r="4011" spans="1:4" x14ac:dyDescent="0.25">
      <c r="A4011" s="1">
        <v>43092</v>
      </c>
      <c r="B4011">
        <v>7.34253</v>
      </c>
      <c r="C4011">
        <v>2017</v>
      </c>
      <c r="D4011">
        <v>12</v>
      </c>
    </row>
    <row r="4012" spans="1:4" x14ac:dyDescent="0.25">
      <c r="A4012" s="1">
        <v>43093</v>
      </c>
      <c r="B4012">
        <v>7.34253</v>
      </c>
      <c r="C4012">
        <v>2017</v>
      </c>
      <c r="D4012">
        <v>12</v>
      </c>
    </row>
    <row r="4013" spans="1:4" x14ac:dyDescent="0.25">
      <c r="A4013" s="1">
        <v>43094</v>
      </c>
      <c r="B4013">
        <v>7.34253</v>
      </c>
      <c r="C4013">
        <v>2017</v>
      </c>
      <c r="D4013">
        <v>12</v>
      </c>
    </row>
    <row r="4014" spans="1:4" x14ac:dyDescent="0.2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2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2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2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2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2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2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2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2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2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2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2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2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25">
      <c r="A4027" s="1">
        <v>43108</v>
      </c>
      <c r="B4027">
        <v>7.34077</v>
      </c>
      <c r="C4027">
        <v>2018</v>
      </c>
      <c r="D4027">
        <v>1</v>
      </c>
    </row>
    <row r="4028" spans="1:4" x14ac:dyDescent="0.2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25">
      <c r="A4029" s="1">
        <v>43110</v>
      </c>
      <c r="B4029">
        <v>7.34239</v>
      </c>
      <c r="C4029">
        <v>2018</v>
      </c>
      <c r="D4029">
        <v>1</v>
      </c>
    </row>
    <row r="4030" spans="1:4" x14ac:dyDescent="0.2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2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2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2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2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2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2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2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2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2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2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2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2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2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2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2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2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2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2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2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2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2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2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2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2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2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2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2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2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2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2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2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2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2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2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25">
      <c r="A4065" s="1">
        <v>43146</v>
      </c>
      <c r="B4065">
        <v>7.35764</v>
      </c>
      <c r="C4065">
        <v>2018</v>
      </c>
      <c r="D4065">
        <v>2</v>
      </c>
    </row>
    <row r="4066" spans="1:4" x14ac:dyDescent="0.2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2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2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2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2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2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2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2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2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2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2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2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2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2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2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2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2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25">
      <c r="A4083" s="1">
        <v>43164</v>
      </c>
      <c r="B4083">
        <v>7.37723</v>
      </c>
      <c r="C4083">
        <v>2018</v>
      </c>
      <c r="D4083">
        <v>3</v>
      </c>
    </row>
    <row r="4084" spans="1:4" x14ac:dyDescent="0.2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25">
      <c r="A4085" s="1">
        <v>43166</v>
      </c>
      <c r="B4085">
        <v>7.38002</v>
      </c>
      <c r="C4085">
        <v>2018</v>
      </c>
      <c r="D4085">
        <v>3</v>
      </c>
    </row>
    <row r="4086" spans="1:4" x14ac:dyDescent="0.2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25">
      <c r="A4087" s="1">
        <v>43168</v>
      </c>
      <c r="B4087">
        <v>7.38842</v>
      </c>
      <c r="C4087">
        <v>2018</v>
      </c>
      <c r="D4087">
        <v>3</v>
      </c>
    </row>
    <row r="4088" spans="1:4" x14ac:dyDescent="0.25">
      <c r="A4088" s="1">
        <v>43169</v>
      </c>
      <c r="B4088">
        <v>7.38842</v>
      </c>
      <c r="C4088">
        <v>2018</v>
      </c>
      <c r="D4088">
        <v>3</v>
      </c>
    </row>
    <row r="4089" spans="1:4" x14ac:dyDescent="0.25">
      <c r="A4089" s="1">
        <v>43170</v>
      </c>
      <c r="B4089">
        <v>7.38842</v>
      </c>
      <c r="C4089">
        <v>2018</v>
      </c>
      <c r="D4089">
        <v>3</v>
      </c>
    </row>
    <row r="4090" spans="1:4" x14ac:dyDescent="0.2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2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2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25">
      <c r="A4093" s="1">
        <v>43174</v>
      </c>
      <c r="B4093">
        <v>7.39907</v>
      </c>
      <c r="C4093">
        <v>2018</v>
      </c>
      <c r="D4093">
        <v>3</v>
      </c>
    </row>
    <row r="4094" spans="1:4" x14ac:dyDescent="0.2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2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2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2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2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2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2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2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2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2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2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25">
      <c r="A4105" s="1">
        <v>43186</v>
      </c>
      <c r="B4105">
        <v>7.39778</v>
      </c>
      <c r="C4105">
        <v>2018</v>
      </c>
      <c r="D4105">
        <v>3</v>
      </c>
    </row>
    <row r="4106" spans="1:4" x14ac:dyDescent="0.2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2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2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2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2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2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2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2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2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2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2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2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2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2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2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2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2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2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2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2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2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2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2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25">
      <c r="A4129" s="1">
        <v>43210</v>
      </c>
      <c r="B4129">
        <v>7.40069</v>
      </c>
      <c r="C4129">
        <v>2018</v>
      </c>
      <c r="D4129">
        <v>4</v>
      </c>
    </row>
    <row r="4130" spans="1:4" x14ac:dyDescent="0.25">
      <c r="A4130" s="1">
        <v>43211</v>
      </c>
      <c r="B4130">
        <v>7.40069</v>
      </c>
      <c r="C4130">
        <v>2018</v>
      </c>
      <c r="D4130">
        <v>4</v>
      </c>
    </row>
    <row r="4131" spans="1:4" x14ac:dyDescent="0.25">
      <c r="A4131" s="1">
        <v>43212</v>
      </c>
      <c r="B4131">
        <v>7.40069</v>
      </c>
      <c r="C4131">
        <v>2018</v>
      </c>
      <c r="D4131">
        <v>4</v>
      </c>
    </row>
    <row r="4132" spans="1:4" x14ac:dyDescent="0.2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2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2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2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2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2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2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2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2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2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2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2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2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2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2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2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25">
      <c r="A4148" s="1">
        <v>43229</v>
      </c>
      <c r="B4148">
        <v>7.42103</v>
      </c>
      <c r="C4148">
        <v>2018</v>
      </c>
      <c r="D4148">
        <v>5</v>
      </c>
    </row>
    <row r="4149" spans="1:4" x14ac:dyDescent="0.25">
      <c r="A4149" s="1">
        <v>43230</v>
      </c>
      <c r="B4149">
        <v>7.42502</v>
      </c>
      <c r="C4149">
        <v>2018</v>
      </c>
      <c r="D4149">
        <v>5</v>
      </c>
    </row>
    <row r="4150" spans="1:4" x14ac:dyDescent="0.2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2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2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2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2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2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2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2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2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2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2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2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2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2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2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2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2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2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2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2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2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2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2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2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2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2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2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2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2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2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2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2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25">
      <c r="A4182" s="1">
        <v>43263</v>
      </c>
      <c r="B4182">
        <v>7.48109</v>
      </c>
      <c r="C4182">
        <v>2018</v>
      </c>
      <c r="D4182">
        <v>6</v>
      </c>
    </row>
    <row r="4183" spans="1:4" x14ac:dyDescent="0.2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25">
      <c r="A4184" s="1">
        <v>43265</v>
      </c>
      <c r="B4184">
        <v>7.48332</v>
      </c>
      <c r="C4184">
        <v>2018</v>
      </c>
      <c r="D4184">
        <v>6</v>
      </c>
    </row>
    <row r="4185" spans="1:4" x14ac:dyDescent="0.2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2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2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2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2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2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25">
      <c r="A4191" s="1">
        <v>43272</v>
      </c>
      <c r="B4191">
        <v>7.48813</v>
      </c>
      <c r="C4191">
        <v>2018</v>
      </c>
      <c r="D4191">
        <v>6</v>
      </c>
    </row>
    <row r="4192" spans="1:4" x14ac:dyDescent="0.25">
      <c r="A4192" s="1">
        <v>43273</v>
      </c>
      <c r="B4192">
        <v>7.48996</v>
      </c>
      <c r="C4192">
        <v>2018</v>
      </c>
      <c r="D4192">
        <v>6</v>
      </c>
    </row>
    <row r="4193" spans="1:4" x14ac:dyDescent="0.25">
      <c r="A4193" s="1">
        <v>43274</v>
      </c>
      <c r="B4193">
        <v>7.48996</v>
      </c>
      <c r="C4193">
        <v>2018</v>
      </c>
      <c r="D4193">
        <v>6</v>
      </c>
    </row>
    <row r="4194" spans="1:4" x14ac:dyDescent="0.25">
      <c r="A4194" s="1">
        <v>43275</v>
      </c>
      <c r="B4194">
        <v>7.48996</v>
      </c>
      <c r="C4194">
        <v>2018</v>
      </c>
      <c r="D4194">
        <v>6</v>
      </c>
    </row>
    <row r="4195" spans="1:4" x14ac:dyDescent="0.2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2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2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2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2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2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2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2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2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2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2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2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2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2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25">
      <c r="A4209" s="1">
        <v>43290</v>
      </c>
      <c r="B4209">
        <v>7.48759</v>
      </c>
      <c r="C4209">
        <v>2018</v>
      </c>
      <c r="D4209">
        <v>7</v>
      </c>
    </row>
    <row r="4210" spans="1:4" x14ac:dyDescent="0.2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2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25">
      <c r="A4212" s="1">
        <v>43293</v>
      </c>
      <c r="B4212">
        <v>7.4855</v>
      </c>
      <c r="C4212">
        <v>2018</v>
      </c>
      <c r="D4212">
        <v>7</v>
      </c>
    </row>
    <row r="4213" spans="1:4" x14ac:dyDescent="0.25">
      <c r="A4213" s="1">
        <v>43294</v>
      </c>
      <c r="B4213">
        <v>7.48203</v>
      </c>
      <c r="C4213">
        <v>2018</v>
      </c>
      <c r="D4213">
        <v>7</v>
      </c>
    </row>
    <row r="4214" spans="1:4" x14ac:dyDescent="0.25">
      <c r="A4214" s="1">
        <v>43295</v>
      </c>
      <c r="B4214">
        <v>7.48203</v>
      </c>
      <c r="C4214">
        <v>2018</v>
      </c>
      <c r="D4214">
        <v>7</v>
      </c>
    </row>
    <row r="4215" spans="1:4" x14ac:dyDescent="0.25">
      <c r="A4215" s="1">
        <v>43296</v>
      </c>
      <c r="B4215">
        <v>7.48203</v>
      </c>
      <c r="C4215">
        <v>2018</v>
      </c>
      <c r="D4215">
        <v>7</v>
      </c>
    </row>
    <row r="4216" spans="1:4" x14ac:dyDescent="0.2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2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2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2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2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2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2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2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2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2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2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2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2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2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2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2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2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2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2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2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2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25">
      <c r="A4237" s="1">
        <v>43318</v>
      </c>
      <c r="B4237">
        <v>7.48536</v>
      </c>
      <c r="C4237">
        <v>2018</v>
      </c>
      <c r="D4237">
        <v>8</v>
      </c>
    </row>
    <row r="4238" spans="1:4" x14ac:dyDescent="0.2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2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2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25">
      <c r="A4241" s="1">
        <v>43322</v>
      </c>
      <c r="B4241">
        <v>7.48332</v>
      </c>
      <c r="C4241">
        <v>2018</v>
      </c>
      <c r="D4241">
        <v>8</v>
      </c>
    </row>
    <row r="4242" spans="1:4" x14ac:dyDescent="0.25">
      <c r="A4242" s="1">
        <v>43323</v>
      </c>
      <c r="B4242">
        <v>7.48332</v>
      </c>
      <c r="C4242">
        <v>2018</v>
      </c>
      <c r="D4242">
        <v>8</v>
      </c>
    </row>
    <row r="4243" spans="1:4" x14ac:dyDescent="0.25">
      <c r="A4243" s="1">
        <v>43324</v>
      </c>
      <c r="B4243">
        <v>7.48332</v>
      </c>
      <c r="C4243">
        <v>2018</v>
      </c>
      <c r="D4243">
        <v>8</v>
      </c>
    </row>
    <row r="4244" spans="1:4" x14ac:dyDescent="0.25">
      <c r="A4244" s="1">
        <v>43325</v>
      </c>
      <c r="B4244">
        <v>7.48156</v>
      </c>
      <c r="C4244">
        <v>2018</v>
      </c>
      <c r="D4244">
        <v>8</v>
      </c>
    </row>
    <row r="4245" spans="1:4" x14ac:dyDescent="0.2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2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2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2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2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2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2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2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2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2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2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2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2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2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2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2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2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2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2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2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2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2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2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2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25">
      <c r="A4269" s="1">
        <v>43350</v>
      </c>
      <c r="B4269">
        <v>7.62148</v>
      </c>
      <c r="C4269">
        <v>2018</v>
      </c>
      <c r="D4269">
        <v>9</v>
      </c>
    </row>
    <row r="4270" spans="1:4" x14ac:dyDescent="0.25">
      <c r="A4270" s="1">
        <v>43351</v>
      </c>
      <c r="B4270">
        <v>7.62148</v>
      </c>
      <c r="C4270">
        <v>2018</v>
      </c>
      <c r="D4270">
        <v>9</v>
      </c>
    </row>
    <row r="4271" spans="1:4" x14ac:dyDescent="0.25">
      <c r="A4271" s="1">
        <v>43352</v>
      </c>
      <c r="B4271">
        <v>7.62148</v>
      </c>
      <c r="C4271">
        <v>2018</v>
      </c>
      <c r="D4271">
        <v>9</v>
      </c>
    </row>
    <row r="4272" spans="1:4" x14ac:dyDescent="0.2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2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2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2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2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2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2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25">
      <c r="A4279" s="1">
        <v>43360</v>
      </c>
      <c r="B4279">
        <v>7.65951</v>
      </c>
      <c r="C4279">
        <v>2018</v>
      </c>
      <c r="D4279">
        <v>9</v>
      </c>
    </row>
    <row r="4280" spans="1:4" x14ac:dyDescent="0.2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2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2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2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2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2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2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2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2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2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2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2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2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2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2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25">
      <c r="A4295" s="1">
        <v>43376</v>
      </c>
      <c r="B4295">
        <v>7.70059</v>
      </c>
      <c r="C4295">
        <v>2018</v>
      </c>
      <c r="D4295">
        <v>10</v>
      </c>
    </row>
    <row r="4296" spans="1:4" x14ac:dyDescent="0.25">
      <c r="A4296" s="1">
        <v>43377</v>
      </c>
      <c r="B4296">
        <v>7.69991</v>
      </c>
      <c r="C4296">
        <v>2018</v>
      </c>
      <c r="D4296">
        <v>10</v>
      </c>
    </row>
    <row r="4297" spans="1:4" x14ac:dyDescent="0.2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2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2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25">
      <c r="A4300" s="1">
        <v>43381</v>
      </c>
      <c r="B4300">
        <v>7.70017</v>
      </c>
      <c r="C4300">
        <v>2018</v>
      </c>
      <c r="D4300">
        <v>10</v>
      </c>
    </row>
    <row r="4301" spans="1:4" x14ac:dyDescent="0.2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2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2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2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2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2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2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2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2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2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2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2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2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2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25">
      <c r="A4315" s="1">
        <v>43396</v>
      </c>
      <c r="B4315">
        <v>7.7462</v>
      </c>
      <c r="C4315">
        <v>2018</v>
      </c>
      <c r="D4315">
        <v>10</v>
      </c>
    </row>
    <row r="4316" spans="1:4" x14ac:dyDescent="0.2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2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2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2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2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2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2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2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2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2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2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2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2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25">
      <c r="A4329" s="1">
        <v>43410</v>
      </c>
      <c r="B4329">
        <v>7.70913</v>
      </c>
      <c r="C4329">
        <v>2018</v>
      </c>
      <c r="D4329">
        <v>11</v>
      </c>
    </row>
    <row r="4330" spans="1:4" x14ac:dyDescent="0.2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2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25">
      <c r="A4332" s="1">
        <v>43413</v>
      </c>
      <c r="B4332">
        <v>7.69015</v>
      </c>
      <c r="C4332">
        <v>2018</v>
      </c>
      <c r="D4332">
        <v>11</v>
      </c>
    </row>
    <row r="4333" spans="1:4" x14ac:dyDescent="0.25">
      <c r="A4333" s="1">
        <v>43414</v>
      </c>
      <c r="B4333">
        <v>7.69015</v>
      </c>
      <c r="C4333">
        <v>2018</v>
      </c>
      <c r="D4333">
        <v>11</v>
      </c>
    </row>
    <row r="4334" spans="1:4" x14ac:dyDescent="0.25">
      <c r="A4334" s="1">
        <v>43415</v>
      </c>
      <c r="B4334">
        <v>7.69015</v>
      </c>
      <c r="C4334">
        <v>2018</v>
      </c>
      <c r="D4334">
        <v>11</v>
      </c>
    </row>
    <row r="4335" spans="1:4" x14ac:dyDescent="0.2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2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2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2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2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2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2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2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2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2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2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2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2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2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25">
      <c r="A4349" s="1">
        <v>43430</v>
      </c>
      <c r="B4349">
        <v>7.69313</v>
      </c>
      <c r="C4349">
        <v>2018</v>
      </c>
      <c r="D4349">
        <v>11</v>
      </c>
    </row>
    <row r="4350" spans="1:4" x14ac:dyDescent="0.2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2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2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2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2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2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2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2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2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25">
      <c r="A4359" s="1">
        <v>43440</v>
      </c>
      <c r="B4359">
        <v>7.72058</v>
      </c>
      <c r="C4359">
        <v>2018</v>
      </c>
      <c r="D4359">
        <v>12</v>
      </c>
    </row>
    <row r="4360" spans="1:4" x14ac:dyDescent="0.2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2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2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2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2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2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2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2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2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2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2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2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2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2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2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2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2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2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2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2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2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2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2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2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2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2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2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25">
      <c r="A4387" s="1">
        <v>43468</v>
      </c>
      <c r="B4387">
        <v>7.7302</v>
      </c>
      <c r="C4387">
        <v>2019</v>
      </c>
      <c r="D4387">
        <v>1</v>
      </c>
    </row>
    <row r="4388" spans="1:4" x14ac:dyDescent="0.2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2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2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2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2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2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25">
      <c r="A4394" s="1">
        <v>43475</v>
      </c>
      <c r="B4394">
        <v>7.72621</v>
      </c>
      <c r="C4394">
        <v>2019</v>
      </c>
      <c r="D4394">
        <v>1</v>
      </c>
    </row>
    <row r="4395" spans="1:4" x14ac:dyDescent="0.2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2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2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2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2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2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2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2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2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2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2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2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2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2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2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2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2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2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2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25">
      <c r="A4414" s="1">
        <v>43495</v>
      </c>
      <c r="B4414">
        <v>7.74444</v>
      </c>
      <c r="C4414">
        <v>2019</v>
      </c>
      <c r="D4414">
        <v>1</v>
      </c>
    </row>
    <row r="4415" spans="1:4" x14ac:dyDescent="0.2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2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2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2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2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2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2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2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25">
      <c r="A4423" s="1">
        <v>43504</v>
      </c>
      <c r="B4423">
        <v>7.75143</v>
      </c>
      <c r="C4423">
        <v>2019</v>
      </c>
      <c r="D4423">
        <v>2</v>
      </c>
    </row>
    <row r="4424" spans="1:4" x14ac:dyDescent="0.25">
      <c r="A4424" s="1">
        <v>43505</v>
      </c>
      <c r="B4424">
        <v>7.75143</v>
      </c>
      <c r="C4424">
        <v>2019</v>
      </c>
      <c r="D4424">
        <v>2</v>
      </c>
    </row>
    <row r="4425" spans="1:4" x14ac:dyDescent="0.25">
      <c r="A4425" s="1">
        <v>43506</v>
      </c>
      <c r="B4425">
        <v>7.75143</v>
      </c>
      <c r="C4425">
        <v>2019</v>
      </c>
      <c r="D4425">
        <v>2</v>
      </c>
    </row>
    <row r="4426" spans="1:4" x14ac:dyDescent="0.2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2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2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25">
      <c r="A4429" s="1">
        <v>43510</v>
      </c>
      <c r="B4429">
        <v>7.74017</v>
      </c>
      <c r="C4429">
        <v>2019</v>
      </c>
      <c r="D4429">
        <v>2</v>
      </c>
    </row>
    <row r="4430" spans="1:4" x14ac:dyDescent="0.2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2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2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2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2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2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2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2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2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2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2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2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2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2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2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2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2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2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2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2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2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2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2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2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2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2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2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2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2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2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2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2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2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2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2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2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2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2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25">
      <c r="A4468" s="1">
        <v>43549</v>
      </c>
      <c r="B4468">
        <v>7.67577</v>
      </c>
      <c r="C4468">
        <v>2019</v>
      </c>
      <c r="D4468">
        <v>3</v>
      </c>
    </row>
    <row r="4469" spans="1:4" x14ac:dyDescent="0.2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2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2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2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2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2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2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2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2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25">
      <c r="A4478" s="1">
        <v>43559</v>
      </c>
      <c r="B4478">
        <v>7.66934</v>
      </c>
      <c r="C4478">
        <v>2019</v>
      </c>
      <c r="D4478">
        <v>4</v>
      </c>
    </row>
    <row r="4479" spans="1:4" x14ac:dyDescent="0.2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2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2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2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2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2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2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2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2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2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25">
      <c r="A4489" s="1">
        <v>43570</v>
      </c>
      <c r="B4489">
        <v>7.63429</v>
      </c>
      <c r="C4489">
        <v>2019</v>
      </c>
      <c r="D4489">
        <v>4</v>
      </c>
    </row>
    <row r="4490" spans="1:4" x14ac:dyDescent="0.2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2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2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2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2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2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2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2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2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2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2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2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2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2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25">
      <c r="A4504" s="1">
        <v>43585</v>
      </c>
      <c r="B4504">
        <v>7.65219</v>
      </c>
      <c r="C4504">
        <v>2019</v>
      </c>
      <c r="D4504">
        <v>4</v>
      </c>
    </row>
    <row r="4505" spans="1:4" x14ac:dyDescent="0.2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2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2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2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2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25">
      <c r="A4510" s="1">
        <v>43591</v>
      </c>
      <c r="B4510">
        <v>7.65604</v>
      </c>
      <c r="C4510">
        <v>2019</v>
      </c>
      <c r="D4510">
        <v>5</v>
      </c>
    </row>
    <row r="4511" spans="1:4" x14ac:dyDescent="0.2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2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2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2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2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2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2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2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2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2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2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2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2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2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2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2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2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2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2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2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2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2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2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2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2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2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2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2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2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2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2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2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2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2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2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2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2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25">
      <c r="A4548" s="1">
        <v>43629</v>
      </c>
      <c r="B4548">
        <v>7.69442</v>
      </c>
      <c r="C4548">
        <v>2019</v>
      </c>
      <c r="D4548">
        <v>6</v>
      </c>
    </row>
    <row r="4549" spans="1:4" x14ac:dyDescent="0.2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2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2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25">
      <c r="A4552" s="1">
        <v>43633</v>
      </c>
      <c r="B4552">
        <v>7.69217</v>
      </c>
      <c r="C4552">
        <v>2019</v>
      </c>
      <c r="D4552">
        <v>6</v>
      </c>
    </row>
    <row r="4553" spans="1:4" x14ac:dyDescent="0.2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2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2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25">
      <c r="A4556" s="1">
        <v>43637</v>
      </c>
      <c r="B4556">
        <v>7.70228</v>
      </c>
      <c r="C4556">
        <v>2019</v>
      </c>
      <c r="D4556">
        <v>6</v>
      </c>
    </row>
    <row r="4557" spans="1:4" x14ac:dyDescent="0.25">
      <c r="A4557" s="1">
        <v>43638</v>
      </c>
      <c r="B4557">
        <v>7.70228</v>
      </c>
      <c r="C4557">
        <v>2019</v>
      </c>
      <c r="D4557">
        <v>6</v>
      </c>
    </row>
    <row r="4558" spans="1:4" x14ac:dyDescent="0.25">
      <c r="A4558" s="1">
        <v>43639</v>
      </c>
      <c r="B4558">
        <v>7.70228</v>
      </c>
      <c r="C4558">
        <v>2019</v>
      </c>
      <c r="D4558">
        <v>6</v>
      </c>
    </row>
    <row r="4559" spans="1:4" x14ac:dyDescent="0.2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2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2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25">
      <c r="A4562" s="1">
        <v>43643</v>
      </c>
      <c r="B4562">
        <v>7.71455</v>
      </c>
      <c r="C4562">
        <v>2019</v>
      </c>
      <c r="D4562">
        <v>6</v>
      </c>
    </row>
    <row r="4563" spans="1:4" x14ac:dyDescent="0.2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2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2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2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2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2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2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2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2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2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25">
      <c r="A4573" s="1">
        <v>43654</v>
      </c>
      <c r="B4573">
        <v>7.68757</v>
      </c>
      <c r="C4573">
        <v>2019</v>
      </c>
      <c r="D4573">
        <v>7</v>
      </c>
    </row>
    <row r="4574" spans="1:4" x14ac:dyDescent="0.2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2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2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2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2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2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2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2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2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2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2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2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2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2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2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2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2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2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2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2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25">
      <c r="A4594" s="1">
        <v>43675</v>
      </c>
      <c r="B4594">
        <v>7.6795</v>
      </c>
      <c r="C4594">
        <v>2019</v>
      </c>
      <c r="D4594">
        <v>7</v>
      </c>
    </row>
    <row r="4595" spans="1:4" x14ac:dyDescent="0.2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25">
      <c r="A4596" s="1">
        <v>43677</v>
      </c>
      <c r="B4596">
        <v>7.68161</v>
      </c>
      <c r="C4596">
        <v>2019</v>
      </c>
      <c r="D4596">
        <v>7</v>
      </c>
    </row>
    <row r="4597" spans="1:4" x14ac:dyDescent="0.2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2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2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2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2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2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2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2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2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2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2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2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2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2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2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2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2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2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2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2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2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25">
      <c r="A4618" s="1">
        <v>43699</v>
      </c>
      <c r="B4618">
        <v>7.67178</v>
      </c>
      <c r="C4618">
        <v>2019</v>
      </c>
      <c r="D4618">
        <v>8</v>
      </c>
    </row>
    <row r="4619" spans="1:4" x14ac:dyDescent="0.2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2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2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25">
      <c r="A4622" s="1">
        <v>43703</v>
      </c>
      <c r="B4622">
        <v>7.66866</v>
      </c>
      <c r="C4622">
        <v>2019</v>
      </c>
      <c r="D4622">
        <v>8</v>
      </c>
    </row>
    <row r="4623" spans="1:4" x14ac:dyDescent="0.2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2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2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2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2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2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2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2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2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2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2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2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2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2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2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2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2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2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2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2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2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2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2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2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2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2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2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2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2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2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2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25">
      <c r="A4654" s="1">
        <v>43735</v>
      </c>
      <c r="B4654">
        <v>7.7317</v>
      </c>
      <c r="C4654">
        <v>2019</v>
      </c>
      <c r="D4654">
        <v>9</v>
      </c>
    </row>
    <row r="4655" spans="1:4" x14ac:dyDescent="0.25">
      <c r="A4655" s="1">
        <v>43736</v>
      </c>
      <c r="B4655">
        <v>7.7317</v>
      </c>
      <c r="C4655">
        <v>2019</v>
      </c>
      <c r="D4655">
        <v>9</v>
      </c>
    </row>
    <row r="4656" spans="1:4" x14ac:dyDescent="0.25">
      <c r="A4656" s="1">
        <v>43737</v>
      </c>
      <c r="B4656">
        <v>7.7317</v>
      </c>
      <c r="C4656">
        <v>2019</v>
      </c>
      <c r="D4656">
        <v>9</v>
      </c>
    </row>
    <row r="4657" spans="1:4" x14ac:dyDescent="0.2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2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2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2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2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2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2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2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2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2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2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2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2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2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2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2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2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2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25">
      <c r="A4675" s="1">
        <v>43756</v>
      </c>
      <c r="B4675">
        <v>7.77074</v>
      </c>
      <c r="C4675">
        <v>2019</v>
      </c>
      <c r="D4675">
        <v>10</v>
      </c>
    </row>
    <row r="4676" spans="1:4" x14ac:dyDescent="0.25">
      <c r="A4676" s="1">
        <v>43757</v>
      </c>
      <c r="B4676">
        <v>7.77074</v>
      </c>
      <c r="C4676">
        <v>2019</v>
      </c>
      <c r="D4676">
        <v>10</v>
      </c>
    </row>
    <row r="4677" spans="1:4" x14ac:dyDescent="0.25">
      <c r="A4677" s="1">
        <v>43758</v>
      </c>
      <c r="B4677">
        <v>7.77074</v>
      </c>
      <c r="C4677">
        <v>2019</v>
      </c>
      <c r="D4677">
        <v>10</v>
      </c>
    </row>
    <row r="4678" spans="1:4" x14ac:dyDescent="0.25">
      <c r="A4678" s="1">
        <v>43759</v>
      </c>
      <c r="B4678">
        <v>7.77074</v>
      </c>
      <c r="C4678">
        <v>2019</v>
      </c>
      <c r="D4678">
        <v>10</v>
      </c>
    </row>
    <row r="4679" spans="1:4" x14ac:dyDescent="0.2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2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2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2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2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2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2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2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2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2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2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2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2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2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25">
      <c r="A4693" s="1">
        <v>43774</v>
      </c>
      <c r="B4693">
        <v>7.69841</v>
      </c>
      <c r="C4693">
        <v>2019</v>
      </c>
      <c r="D4693">
        <v>11</v>
      </c>
    </row>
    <row r="4694" spans="1:4" x14ac:dyDescent="0.2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2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25">
      <c r="A4696" s="1">
        <v>43777</v>
      </c>
      <c r="B4696">
        <v>7.69679</v>
      </c>
      <c r="C4696">
        <v>2019</v>
      </c>
      <c r="D4696">
        <v>11</v>
      </c>
    </row>
    <row r="4697" spans="1:4" x14ac:dyDescent="0.25">
      <c r="A4697" s="1">
        <v>43778</v>
      </c>
      <c r="B4697">
        <v>7.69679</v>
      </c>
      <c r="C4697">
        <v>2019</v>
      </c>
      <c r="D4697">
        <v>11</v>
      </c>
    </row>
    <row r="4698" spans="1:4" x14ac:dyDescent="0.25">
      <c r="A4698" s="1">
        <v>43779</v>
      </c>
      <c r="B4698">
        <v>7.69679</v>
      </c>
      <c r="C4698">
        <v>2019</v>
      </c>
      <c r="D4698">
        <v>11</v>
      </c>
    </row>
    <row r="4699" spans="1:4" x14ac:dyDescent="0.2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25">
      <c r="A4700" s="1">
        <v>43781</v>
      </c>
      <c r="B4700">
        <v>7.71584</v>
      </c>
      <c r="C4700">
        <v>2019</v>
      </c>
      <c r="D4700">
        <v>11</v>
      </c>
    </row>
    <row r="4701" spans="1:4" x14ac:dyDescent="0.2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2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2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2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2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2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25">
      <c r="A4707" s="1">
        <v>43788</v>
      </c>
      <c r="B4707">
        <v>7.7035</v>
      </c>
      <c r="C4707">
        <v>2019</v>
      </c>
      <c r="D4707">
        <v>11</v>
      </c>
    </row>
    <row r="4708" spans="1:4" x14ac:dyDescent="0.2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2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2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2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2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2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2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2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2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2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2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2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2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2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2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2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2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2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2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2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25">
      <c r="A4728" s="1">
        <v>43809</v>
      </c>
      <c r="B4728">
        <v>7.66967</v>
      </c>
      <c r="C4728">
        <v>2019</v>
      </c>
      <c r="D4728">
        <v>12</v>
      </c>
    </row>
    <row r="4729" spans="1:4" x14ac:dyDescent="0.2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2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2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2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2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2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2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2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2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2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2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2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2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2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2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2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25">
      <c r="A4745" s="1">
        <v>43826</v>
      </c>
      <c r="B4745">
        <v>7.69862</v>
      </c>
      <c r="C4745">
        <v>2019</v>
      </c>
      <c r="D4745">
        <v>12</v>
      </c>
    </row>
    <row r="4746" spans="1:4" x14ac:dyDescent="0.25">
      <c r="A4746" s="1">
        <v>43827</v>
      </c>
      <c r="B4746">
        <v>7.69862</v>
      </c>
      <c r="C4746">
        <v>2019</v>
      </c>
      <c r="D4746">
        <v>12</v>
      </c>
    </row>
    <row r="4747" spans="1:4" x14ac:dyDescent="0.25">
      <c r="A4747" s="1">
        <v>43828</v>
      </c>
      <c r="B4747">
        <v>7.69862</v>
      </c>
      <c r="C4747">
        <v>2019</v>
      </c>
      <c r="D4747">
        <v>12</v>
      </c>
    </row>
    <row r="4748" spans="1:4" x14ac:dyDescent="0.2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2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2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2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2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2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2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2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2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2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25">
      <c r="A4758" s="1">
        <v>43839</v>
      </c>
      <c r="B4758">
        <v>7.71434</v>
      </c>
      <c r="C4758">
        <v>2020</v>
      </c>
      <c r="D4758">
        <v>1</v>
      </c>
    </row>
    <row r="4759" spans="1:4" x14ac:dyDescent="0.2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2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2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2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2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2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2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2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2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2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25">
      <c r="A4769" s="1">
        <v>43850</v>
      </c>
      <c r="B4769">
        <v>7.69116</v>
      </c>
      <c r="C4769">
        <v>2020</v>
      </c>
      <c r="D4769">
        <v>1</v>
      </c>
    </row>
    <row r="4770" spans="1:4" x14ac:dyDescent="0.2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2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2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2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2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2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2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2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25">
      <c r="A4778" s="1">
        <v>43859</v>
      </c>
      <c r="B4778">
        <v>7.67272</v>
      </c>
      <c r="C4778">
        <v>2020</v>
      </c>
      <c r="D4778">
        <v>1</v>
      </c>
    </row>
    <row r="4779" spans="1:4" x14ac:dyDescent="0.2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2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2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2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2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2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2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2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2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2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2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2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25">
      <c r="A4791" s="1">
        <v>43872</v>
      </c>
      <c r="B4791">
        <v>7.64377</v>
      </c>
      <c r="C4791">
        <v>2020</v>
      </c>
      <c r="D4791">
        <v>2</v>
      </c>
    </row>
    <row r="4792" spans="1:4" x14ac:dyDescent="0.2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2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2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2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2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2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25">
      <c r="A4798" s="1">
        <v>43879</v>
      </c>
      <c r="B4798">
        <v>7.6391</v>
      </c>
      <c r="C4798">
        <v>2020</v>
      </c>
      <c r="D4798">
        <v>2</v>
      </c>
    </row>
    <row r="4799" spans="1:4" x14ac:dyDescent="0.2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2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2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2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2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2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2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2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2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2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2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2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25">
      <c r="A4811" s="1">
        <v>43892</v>
      </c>
      <c r="B4811">
        <v>7.68058</v>
      </c>
      <c r="C4811">
        <v>2020</v>
      </c>
      <c r="D4811">
        <v>3</v>
      </c>
    </row>
    <row r="4812" spans="1:4" x14ac:dyDescent="0.2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25">
      <c r="A4813" s="1">
        <v>43894</v>
      </c>
      <c r="B4813">
        <v>7.67279</v>
      </c>
      <c r="C4813">
        <v>2020</v>
      </c>
      <c r="D4813">
        <v>3</v>
      </c>
    </row>
    <row r="4814" spans="1:4" x14ac:dyDescent="0.2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2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2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2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2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2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2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2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2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2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2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2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2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2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2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2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2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2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2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2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2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25">
      <c r="A4835" s="1">
        <v>43916</v>
      </c>
      <c r="B4835">
        <v>7.79488</v>
      </c>
      <c r="C4835">
        <v>2020</v>
      </c>
      <c r="D4835">
        <v>3</v>
      </c>
    </row>
    <row r="4836" spans="1:4" x14ac:dyDescent="0.2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2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2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25">
      <c r="A4839" s="1">
        <v>43920</v>
      </c>
      <c r="B4839">
        <v>7.71441</v>
      </c>
      <c r="C4839">
        <v>2020</v>
      </c>
      <c r="D4839">
        <v>3</v>
      </c>
    </row>
    <row r="4840" spans="1:4" x14ac:dyDescent="0.2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2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2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2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2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2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2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2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2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2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2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2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2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2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2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2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2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2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2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2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2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2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2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2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2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2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2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2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2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2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25">
      <c r="A4870" s="1">
        <v>43951</v>
      </c>
      <c r="B4870">
        <v>7.71244</v>
      </c>
      <c r="C4870">
        <v>2020</v>
      </c>
      <c r="D4870">
        <v>4</v>
      </c>
    </row>
    <row r="4871" spans="1:4" x14ac:dyDescent="0.25">
      <c r="A4871" s="1">
        <v>43952</v>
      </c>
      <c r="B4871">
        <v>7.71244</v>
      </c>
      <c r="C4871">
        <v>2020</v>
      </c>
      <c r="D4871">
        <v>5</v>
      </c>
    </row>
    <row r="4872" spans="1:4" x14ac:dyDescent="0.25">
      <c r="A4872" s="1">
        <v>43953</v>
      </c>
      <c r="B4872">
        <v>7.71244</v>
      </c>
      <c r="C4872">
        <v>2020</v>
      </c>
      <c r="D4872">
        <v>5</v>
      </c>
    </row>
    <row r="4873" spans="1:4" x14ac:dyDescent="0.25">
      <c r="A4873" s="1">
        <v>43954</v>
      </c>
      <c r="B4873">
        <v>7.71244</v>
      </c>
      <c r="C4873">
        <v>2020</v>
      </c>
      <c r="D4873">
        <v>5</v>
      </c>
    </row>
    <row r="4874" spans="1:4" x14ac:dyDescent="0.2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2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2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2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2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2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2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2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2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2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2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2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2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2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2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2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2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2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2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2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2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2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2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2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2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2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2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2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2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2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2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2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2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2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2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2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2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2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2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2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2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2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2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2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2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2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2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2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2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2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2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2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2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2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2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2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2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2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2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2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2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2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2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2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2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2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2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2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2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2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2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2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2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2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2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2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2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2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2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2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25">
      <c r="A4954" s="1">
        <v>44035</v>
      </c>
      <c r="B4954">
        <v>7.69095</v>
      </c>
      <c r="C4954">
        <v>2020</v>
      </c>
      <c r="D4954">
        <v>7</v>
      </c>
    </row>
    <row r="4955" spans="1:4" x14ac:dyDescent="0.2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2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2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2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2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2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2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25">
      <c r="A4962" s="1">
        <v>44043</v>
      </c>
      <c r="B4962">
        <v>7.70871</v>
      </c>
      <c r="C4962">
        <v>2020</v>
      </c>
      <c r="D4962">
        <v>7</v>
      </c>
    </row>
    <row r="4963" spans="1:4" x14ac:dyDescent="0.25">
      <c r="A4963" s="1">
        <v>44044</v>
      </c>
      <c r="B4963">
        <v>7.70871</v>
      </c>
      <c r="C4963">
        <v>2020</v>
      </c>
      <c r="D4963">
        <v>8</v>
      </c>
    </row>
    <row r="4964" spans="1:4" x14ac:dyDescent="0.25">
      <c r="A4964" s="1">
        <v>44045</v>
      </c>
      <c r="B4964">
        <v>7.70871</v>
      </c>
      <c r="C4964">
        <v>2020</v>
      </c>
      <c r="D4964">
        <v>8</v>
      </c>
    </row>
    <row r="4965" spans="1:4" x14ac:dyDescent="0.2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2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2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2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2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2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2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2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2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25">
      <c r="A4974" s="1">
        <v>44055</v>
      </c>
      <c r="B4974">
        <v>7.70296</v>
      </c>
      <c r="C4974">
        <v>2020</v>
      </c>
      <c r="D4974">
        <v>8</v>
      </c>
    </row>
    <row r="4975" spans="1:4" x14ac:dyDescent="0.2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2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2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2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25">
      <c r="A4979" s="1">
        <v>44060</v>
      </c>
      <c r="B4979">
        <v>7.70024</v>
      </c>
      <c r="C4979">
        <v>2020</v>
      </c>
      <c r="D4979">
        <v>8</v>
      </c>
    </row>
    <row r="4980" spans="1:4" x14ac:dyDescent="0.2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2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25">
      <c r="A4982" s="1">
        <v>44063</v>
      </c>
      <c r="B4982">
        <v>7.69998</v>
      </c>
      <c r="C4982">
        <v>2020</v>
      </c>
      <c r="D4982">
        <v>8</v>
      </c>
    </row>
    <row r="4983" spans="1:4" x14ac:dyDescent="0.2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2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2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2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2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2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2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2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2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2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2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2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2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2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2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2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2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2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2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2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2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2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2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2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2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2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2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25">
      <c r="A5010" s="1">
        <v>44091</v>
      </c>
      <c r="B5010">
        <v>7.7565</v>
      </c>
      <c r="C5010">
        <v>2020</v>
      </c>
      <c r="D5010">
        <v>9</v>
      </c>
    </row>
    <row r="5011" spans="1:4" x14ac:dyDescent="0.2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2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2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2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2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2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2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2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2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2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2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2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2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2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2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2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2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2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2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2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2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2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2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2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2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25">
      <c r="A5036" s="1">
        <v>44117</v>
      </c>
      <c r="B5036">
        <v>7.78165</v>
      </c>
      <c r="C5036">
        <v>2020</v>
      </c>
      <c r="D5036">
        <v>10</v>
      </c>
    </row>
    <row r="5037" spans="1:4" x14ac:dyDescent="0.2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2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2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2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2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25">
      <c r="A5042" s="1">
        <v>44123</v>
      </c>
      <c r="B5042">
        <v>7.78355</v>
      </c>
      <c r="C5042">
        <v>2020</v>
      </c>
      <c r="D5042">
        <v>10</v>
      </c>
    </row>
    <row r="5043" spans="1:4" x14ac:dyDescent="0.25">
      <c r="A5043" s="1">
        <v>44124</v>
      </c>
      <c r="B5043">
        <v>7.78355</v>
      </c>
      <c r="C5043">
        <v>2020</v>
      </c>
      <c r="D5043">
        <v>10</v>
      </c>
    </row>
    <row r="5044" spans="1:4" x14ac:dyDescent="0.2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2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2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2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2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2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2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2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2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2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2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2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2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2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2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2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2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2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2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2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2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2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2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25">
      <c r="A5067" s="1">
        <v>44148</v>
      </c>
      <c r="B5067">
        <v>7.77684</v>
      </c>
      <c r="C5067">
        <v>2020</v>
      </c>
      <c r="D5067">
        <v>11</v>
      </c>
    </row>
    <row r="5068" spans="1:4" x14ac:dyDescent="0.25">
      <c r="A5068" s="1">
        <v>44149</v>
      </c>
      <c r="B5068">
        <v>7.77684</v>
      </c>
      <c r="C5068">
        <v>2020</v>
      </c>
      <c r="D5068">
        <v>11</v>
      </c>
    </row>
    <row r="5069" spans="1:4" x14ac:dyDescent="0.25">
      <c r="A5069" s="1">
        <v>44150</v>
      </c>
      <c r="B5069">
        <v>7.77684</v>
      </c>
      <c r="C5069">
        <v>2020</v>
      </c>
      <c r="D5069">
        <v>11</v>
      </c>
    </row>
    <row r="5070" spans="1:4" x14ac:dyDescent="0.2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25">
      <c r="A5071" s="1">
        <v>44152</v>
      </c>
      <c r="B5071">
        <v>7.77956</v>
      </c>
      <c r="C5071">
        <v>2020</v>
      </c>
      <c r="D5071">
        <v>11</v>
      </c>
    </row>
    <row r="5072" spans="1:4" x14ac:dyDescent="0.25">
      <c r="A5072" s="1">
        <v>44153</v>
      </c>
      <c r="B5072">
        <v>7.78</v>
      </c>
      <c r="C5072">
        <v>2020</v>
      </c>
      <c r="D5072">
        <v>11</v>
      </c>
    </row>
    <row r="5073" spans="1:4" x14ac:dyDescent="0.2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25">
      <c r="A5074" s="1">
        <v>44155</v>
      </c>
      <c r="B5074">
        <v>7.78348</v>
      </c>
      <c r="C5074">
        <v>2020</v>
      </c>
      <c r="D5074">
        <v>11</v>
      </c>
    </row>
    <row r="5075" spans="1:4" x14ac:dyDescent="0.25">
      <c r="A5075" s="1">
        <v>44156</v>
      </c>
      <c r="B5075">
        <v>7.78348</v>
      </c>
      <c r="C5075">
        <v>2020</v>
      </c>
      <c r="D5075">
        <v>11</v>
      </c>
    </row>
    <row r="5076" spans="1:4" x14ac:dyDescent="0.25">
      <c r="A5076" s="1">
        <v>44157</v>
      </c>
      <c r="B5076">
        <v>7.78348</v>
      </c>
      <c r="C5076">
        <v>2020</v>
      </c>
      <c r="D5076">
        <v>11</v>
      </c>
    </row>
    <row r="5077" spans="1:4" x14ac:dyDescent="0.2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2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2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2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2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2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2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2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2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2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2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2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2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2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2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2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2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2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2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2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2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2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25">
      <c r="A5099" s="1">
        <v>44180</v>
      </c>
      <c r="B5099">
        <v>7.79678</v>
      </c>
      <c r="C5099">
        <v>2020</v>
      </c>
      <c r="D5099">
        <v>12</v>
      </c>
    </row>
    <row r="5100" spans="1:4" x14ac:dyDescent="0.2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25">
      <c r="A5101" s="1">
        <v>44182</v>
      </c>
      <c r="B5101">
        <v>7.79413</v>
      </c>
      <c r="C5101">
        <v>2020</v>
      </c>
      <c r="D5101">
        <v>12</v>
      </c>
    </row>
    <row r="5102" spans="1:4" x14ac:dyDescent="0.2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2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2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2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2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2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2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2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2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2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2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2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2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2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2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2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2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2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2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2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2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2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2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2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2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2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2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2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2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2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2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2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25">
      <c r="A5134" s="1">
        <v>44215</v>
      </c>
      <c r="B5134">
        <v>7.79345</v>
      </c>
      <c r="C5134">
        <v>2021</v>
      </c>
      <c r="D5134">
        <v>1</v>
      </c>
    </row>
    <row r="5135" spans="1:4" x14ac:dyDescent="0.2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2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2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2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2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2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2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2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2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2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2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2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25">
      <c r="A5147" s="1">
        <v>44228</v>
      </c>
      <c r="B5147">
        <v>7.78003</v>
      </c>
      <c r="C5147">
        <v>2021</v>
      </c>
      <c r="D5147">
        <v>2</v>
      </c>
    </row>
    <row r="5148" spans="1:4" x14ac:dyDescent="0.2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2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2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2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2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2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2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2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2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2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2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2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2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2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2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2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25">
      <c r="A5164" s="1">
        <v>44245</v>
      </c>
      <c r="B5164">
        <v>7.73698</v>
      </c>
      <c r="C5164">
        <v>2021</v>
      </c>
      <c r="D5164">
        <v>2</v>
      </c>
    </row>
    <row r="5165" spans="1:4" x14ac:dyDescent="0.2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2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2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25">
      <c r="A5168" s="1">
        <v>44249</v>
      </c>
      <c r="B5168">
        <v>7.71868</v>
      </c>
      <c r="C5168">
        <v>2021</v>
      </c>
      <c r="D5168">
        <v>2</v>
      </c>
    </row>
    <row r="5169" spans="1:4" x14ac:dyDescent="0.2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2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2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2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2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2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2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2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25">
      <c r="A5177" s="1">
        <v>44258</v>
      </c>
      <c r="B5177">
        <v>7.70784</v>
      </c>
      <c r="C5177">
        <v>2021</v>
      </c>
      <c r="D5177">
        <v>3</v>
      </c>
    </row>
    <row r="5178" spans="1:4" x14ac:dyDescent="0.25">
      <c r="A5178" s="1">
        <v>44259</v>
      </c>
      <c r="B5178">
        <v>7.71007</v>
      </c>
      <c r="C5178">
        <v>2021</v>
      </c>
      <c r="D5178">
        <v>3</v>
      </c>
    </row>
    <row r="5179" spans="1:4" x14ac:dyDescent="0.2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2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2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2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2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2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2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2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2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2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2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2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2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2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2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2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2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2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2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2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2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2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2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2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2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25">
      <c r="A5204" s="1">
        <v>44285</v>
      </c>
      <c r="B5204">
        <v>7.7199</v>
      </c>
      <c r="C5204">
        <v>2021</v>
      </c>
      <c r="D5204">
        <v>3</v>
      </c>
    </row>
    <row r="5205" spans="1:4" x14ac:dyDescent="0.2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2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2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2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2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2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2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2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2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2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2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2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2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2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2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2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2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2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2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2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2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2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2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2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2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2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2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2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2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2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2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2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2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2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2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2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2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2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2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2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2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2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2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2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2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2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2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2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2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2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2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2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2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2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2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2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2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2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2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2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2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2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2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2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2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25">
      <c r="A5270" s="1">
        <v>44351</v>
      </c>
      <c r="B5270">
        <v>7.72994</v>
      </c>
      <c r="C5270">
        <v>2021</v>
      </c>
      <c r="D5270">
        <v>6</v>
      </c>
    </row>
    <row r="5271" spans="1:4" x14ac:dyDescent="0.25">
      <c r="A5271" s="1">
        <v>44352</v>
      </c>
      <c r="B5271">
        <v>7.72994</v>
      </c>
      <c r="C5271">
        <v>2021</v>
      </c>
      <c r="D5271">
        <v>6</v>
      </c>
    </row>
    <row r="5272" spans="1:4" x14ac:dyDescent="0.25">
      <c r="A5272" s="1">
        <v>44353</v>
      </c>
      <c r="B5272">
        <v>7.72994</v>
      </c>
      <c r="C5272">
        <v>2021</v>
      </c>
      <c r="D5272">
        <v>6</v>
      </c>
    </row>
    <row r="5273" spans="1:4" x14ac:dyDescent="0.2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2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2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2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2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2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2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2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2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2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25">
      <c r="A5283" s="1">
        <v>44364</v>
      </c>
      <c r="B5283">
        <v>7.74153</v>
      </c>
      <c r="C5283">
        <v>2021</v>
      </c>
      <c r="D5283">
        <v>6</v>
      </c>
    </row>
    <row r="5284" spans="1:4" x14ac:dyDescent="0.2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2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2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2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2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2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2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2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2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2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2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2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25">
      <c r="A5296" s="1">
        <v>44377</v>
      </c>
      <c r="B5296">
        <v>7.74404</v>
      </c>
      <c r="C5296">
        <v>2021</v>
      </c>
      <c r="D5296">
        <v>6</v>
      </c>
    </row>
    <row r="5297" spans="1:4" x14ac:dyDescent="0.2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2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2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2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2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2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2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2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2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2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2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2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2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2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2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2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2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2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2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2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2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2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2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2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2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2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2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2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2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2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2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2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2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2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2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2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2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2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2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2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2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2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2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2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2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2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2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2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25">
      <c r="A5345" s="1">
        <v>44426</v>
      </c>
      <c r="B5345">
        <v>7.73522</v>
      </c>
      <c r="C5345">
        <v>2021</v>
      </c>
      <c r="D5345">
        <v>8</v>
      </c>
    </row>
    <row r="5346" spans="1:4" x14ac:dyDescent="0.2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2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2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2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2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2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2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2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2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2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2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2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2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2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2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2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2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2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2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2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2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2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2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2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2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2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2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2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2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2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2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2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2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2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2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2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2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2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2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2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2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2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2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2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2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2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2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2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25">
      <c r="A5394" s="1">
        <v>44475</v>
      </c>
      <c r="B5394">
        <v>7.73116</v>
      </c>
      <c r="C5394">
        <v>2021</v>
      </c>
      <c r="D5394">
        <v>10</v>
      </c>
    </row>
    <row r="5395" spans="1:4" x14ac:dyDescent="0.2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2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2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2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25">
      <c r="A5399" s="1">
        <v>44480</v>
      </c>
      <c r="B5399">
        <v>7.72898</v>
      </c>
      <c r="C5399">
        <v>2021</v>
      </c>
      <c r="D5399">
        <v>10</v>
      </c>
    </row>
    <row r="5400" spans="1:4" x14ac:dyDescent="0.25">
      <c r="A5400" s="1">
        <v>44481</v>
      </c>
      <c r="B5400">
        <v>7.72898</v>
      </c>
      <c r="C5400">
        <v>2021</v>
      </c>
      <c r="D5400">
        <v>10</v>
      </c>
    </row>
    <row r="5401" spans="1:4" x14ac:dyDescent="0.25">
      <c r="A5401" s="1">
        <v>44482</v>
      </c>
      <c r="B5401">
        <v>7.73177</v>
      </c>
      <c r="C5401">
        <v>2021</v>
      </c>
      <c r="D5401">
        <v>10</v>
      </c>
    </row>
    <row r="5402" spans="1:4" x14ac:dyDescent="0.2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2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2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2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2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2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2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2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25">
      <c r="A5410" s="1">
        <v>44491</v>
      </c>
      <c r="B5410">
        <v>7.73264</v>
      </c>
      <c r="C5410">
        <v>2021</v>
      </c>
      <c r="D5410">
        <v>10</v>
      </c>
    </row>
    <row r="5411" spans="1:4" x14ac:dyDescent="0.25">
      <c r="A5411" s="1">
        <v>44492</v>
      </c>
      <c r="B5411">
        <v>7.73264</v>
      </c>
      <c r="C5411">
        <v>2021</v>
      </c>
      <c r="D5411">
        <v>10</v>
      </c>
    </row>
    <row r="5412" spans="1:4" x14ac:dyDescent="0.25">
      <c r="A5412" s="1">
        <v>44493</v>
      </c>
      <c r="B5412">
        <v>7.73264</v>
      </c>
      <c r="C5412">
        <v>2021</v>
      </c>
      <c r="D5412">
        <v>10</v>
      </c>
    </row>
    <row r="5413" spans="1:4" x14ac:dyDescent="0.2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2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2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2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2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2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2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2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2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2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2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2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2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2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2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25">
      <c r="A5428" s="1">
        <v>44509</v>
      </c>
      <c r="B5428">
        <v>7.72837</v>
      </c>
      <c r="C5428">
        <v>2021</v>
      </c>
      <c r="D5428">
        <v>11</v>
      </c>
    </row>
    <row r="5429" spans="1:4" x14ac:dyDescent="0.2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25">
      <c r="A5430" s="1">
        <v>44511</v>
      </c>
      <c r="B5430">
        <v>7.7275</v>
      </c>
      <c r="C5430">
        <v>2021</v>
      </c>
      <c r="D5430">
        <v>11</v>
      </c>
    </row>
    <row r="5431" spans="1:4" x14ac:dyDescent="0.2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2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2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2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2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2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25">
      <c r="A5437" s="1">
        <v>44518</v>
      </c>
      <c r="B5437">
        <v>7.73088</v>
      </c>
      <c r="C5437">
        <v>2021</v>
      </c>
      <c r="D5437">
        <v>11</v>
      </c>
    </row>
    <row r="5438" spans="1:4" x14ac:dyDescent="0.2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2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2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2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2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2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2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2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2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2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25">
      <c r="A5448" s="1">
        <v>44529</v>
      </c>
      <c r="B5448">
        <v>7.73149</v>
      </c>
      <c r="C5448">
        <v>2021</v>
      </c>
      <c r="D5448">
        <v>11</v>
      </c>
    </row>
    <row r="5449" spans="1:4" x14ac:dyDescent="0.2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2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2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2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2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2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2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2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25">
      <c r="A5457" s="1">
        <v>44538</v>
      </c>
      <c r="B5457">
        <v>7.7317</v>
      </c>
      <c r="C5457">
        <v>2021</v>
      </c>
      <c r="D5457">
        <v>12</v>
      </c>
    </row>
    <row r="5458" spans="1:4" x14ac:dyDescent="0.2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2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2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2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2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25">
      <c r="A5463" s="1">
        <v>44544</v>
      </c>
      <c r="B5463">
        <v>7.72471</v>
      </c>
      <c r="C5463">
        <v>2021</v>
      </c>
      <c r="D5463">
        <v>12</v>
      </c>
    </row>
    <row r="5464" spans="1:4" x14ac:dyDescent="0.25">
      <c r="A5464" s="1">
        <v>44545</v>
      </c>
      <c r="B5464">
        <v>7.72525</v>
      </c>
      <c r="C5464">
        <v>2021</v>
      </c>
      <c r="D5464">
        <v>12</v>
      </c>
    </row>
    <row r="5465" spans="1:4" x14ac:dyDescent="0.2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25">
      <c r="A5466" s="1">
        <v>44547</v>
      </c>
      <c r="B5466">
        <v>7.72464</v>
      </c>
      <c r="C5466">
        <v>2021</v>
      </c>
      <c r="D5466">
        <v>12</v>
      </c>
    </row>
    <row r="5467" spans="1:4" x14ac:dyDescent="0.25">
      <c r="A5467" s="1">
        <v>44548</v>
      </c>
      <c r="B5467">
        <v>7.72464</v>
      </c>
      <c r="C5467">
        <v>2021</v>
      </c>
      <c r="D5467">
        <v>12</v>
      </c>
    </row>
    <row r="5468" spans="1:4" x14ac:dyDescent="0.25">
      <c r="A5468" s="1">
        <v>44549</v>
      </c>
      <c r="B5468">
        <v>7.72464</v>
      </c>
      <c r="C5468">
        <v>2021</v>
      </c>
      <c r="D5468">
        <v>12</v>
      </c>
    </row>
    <row r="5469" spans="1:4" x14ac:dyDescent="0.2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2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2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2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2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2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2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2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2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2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2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2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2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2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2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2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2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2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2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2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2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2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2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2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2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25">
      <c r="A5494" s="1">
        <v>44575</v>
      </c>
      <c r="B5494">
        <v>7.70777</v>
      </c>
      <c r="C5494">
        <v>2022</v>
      </c>
      <c r="D5494">
        <v>1</v>
      </c>
    </row>
    <row r="5495" spans="1:4" x14ac:dyDescent="0.25">
      <c r="A5495" s="1">
        <v>44576</v>
      </c>
      <c r="B5495">
        <v>7.70777</v>
      </c>
      <c r="C5495">
        <v>2022</v>
      </c>
      <c r="D5495">
        <v>1</v>
      </c>
    </row>
    <row r="5496" spans="1:4" x14ac:dyDescent="0.25">
      <c r="A5496" s="1">
        <v>44577</v>
      </c>
      <c r="B5496">
        <v>7.70777</v>
      </c>
      <c r="C5496">
        <v>2022</v>
      </c>
      <c r="D5496">
        <v>1</v>
      </c>
    </row>
    <row r="5497" spans="1:4" x14ac:dyDescent="0.2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2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2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2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2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2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2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2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25">
      <c r="A5505" s="1">
        <v>44586</v>
      </c>
      <c r="B5505">
        <v>7.68581</v>
      </c>
      <c r="C5505">
        <v>2022</v>
      </c>
      <c r="D5505">
        <v>1</v>
      </c>
    </row>
    <row r="5506" spans="1:4" x14ac:dyDescent="0.2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25">
      <c r="A5507" s="1">
        <v>44588</v>
      </c>
      <c r="B5507">
        <v>7.68649</v>
      </c>
      <c r="C5507">
        <v>2022</v>
      </c>
      <c r="D5507">
        <v>1</v>
      </c>
    </row>
    <row r="5508" spans="1:4" x14ac:dyDescent="0.2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2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2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2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2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2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2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2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2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2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2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2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2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2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2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2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2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2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2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2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2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2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2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2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2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2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2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2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2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2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2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2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2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2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2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2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2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2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2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2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2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2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2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2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2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2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2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2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2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2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2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2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2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2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25">
      <c r="A5562" s="1">
        <v>44643</v>
      </c>
      <c r="B5562">
        <v>7.68438</v>
      </c>
      <c r="C5562">
        <v>2022</v>
      </c>
      <c r="D5562">
        <v>3</v>
      </c>
    </row>
    <row r="5563" spans="1:4" x14ac:dyDescent="0.2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2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2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2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25">
      <c r="A5567" s="1">
        <v>44648</v>
      </c>
      <c r="B5567">
        <v>7.67889</v>
      </c>
      <c r="C5567">
        <v>2022</v>
      </c>
      <c r="D5567">
        <v>3</v>
      </c>
    </row>
    <row r="5568" spans="1:4" x14ac:dyDescent="0.2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2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25">
      <c r="A5570" s="1">
        <v>44651</v>
      </c>
      <c r="B5570">
        <v>7.68025</v>
      </c>
      <c r="C5570">
        <v>2022</v>
      </c>
      <c r="D5570">
        <v>3</v>
      </c>
    </row>
    <row r="5571" spans="1:4" x14ac:dyDescent="0.2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2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2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2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2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2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2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2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2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2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2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2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2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2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2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2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2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2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2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2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2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2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2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2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25">
      <c r="A5595" s="1">
        <v>44676</v>
      </c>
      <c r="B5595">
        <v>7.6509</v>
      </c>
      <c r="C5595">
        <v>2022</v>
      </c>
      <c r="D5595">
        <v>4</v>
      </c>
    </row>
    <row r="5596" spans="1:4" x14ac:dyDescent="0.25">
      <c r="A5596" s="1">
        <v>44677</v>
      </c>
      <c r="B5596">
        <v>7.65144</v>
      </c>
      <c r="C5596">
        <v>2022</v>
      </c>
      <c r="D5596">
        <v>4</v>
      </c>
    </row>
    <row r="5597" spans="1:4" x14ac:dyDescent="0.2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2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2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2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2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2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2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2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25">
      <c r="A5605" s="1">
        <v>44686</v>
      </c>
      <c r="B5605">
        <v>7.67075</v>
      </c>
      <c r="C5605">
        <v>2022</v>
      </c>
      <c r="D5605">
        <v>5</v>
      </c>
    </row>
    <row r="5606" spans="1:4" x14ac:dyDescent="0.2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2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2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2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2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2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2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2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2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2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2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2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2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2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2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2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2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2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2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25">
      <c r="A5625" s="1">
        <v>44706</v>
      </c>
      <c r="B5625">
        <v>7.67577</v>
      </c>
      <c r="C5625">
        <v>2022</v>
      </c>
      <c r="D5625">
        <v>5</v>
      </c>
    </row>
    <row r="5626" spans="1:4" x14ac:dyDescent="0.2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2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2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2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2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2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2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2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2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2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2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2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2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2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2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2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2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2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2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2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2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2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2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2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2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2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2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2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2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2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2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2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2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2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2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2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2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2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2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2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2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25">
      <c r="A5667" s="1">
        <v>44748</v>
      </c>
      <c r="B5667">
        <v>7.74979</v>
      </c>
      <c r="C5667">
        <v>2022</v>
      </c>
      <c r="D5667">
        <v>7</v>
      </c>
    </row>
    <row r="5668" spans="1:4" x14ac:dyDescent="0.2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2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2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2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2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2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2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2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2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2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2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2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2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2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2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2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2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2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2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2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2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2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2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2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2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2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2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25">
      <c r="A5695" s="1">
        <v>44776</v>
      </c>
      <c r="B5695">
        <v>7.73292</v>
      </c>
      <c r="C5695">
        <v>2022</v>
      </c>
      <c r="D5695">
        <v>8</v>
      </c>
    </row>
    <row r="5696" spans="1:4" x14ac:dyDescent="0.2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2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2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2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2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2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2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2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25">
      <c r="A5704" s="1">
        <v>44785</v>
      </c>
      <c r="B5704">
        <v>7.734</v>
      </c>
      <c r="C5704">
        <v>2022</v>
      </c>
      <c r="D5704">
        <v>8</v>
      </c>
    </row>
    <row r="5705" spans="1:4" x14ac:dyDescent="0.25">
      <c r="A5705" s="1">
        <v>44786</v>
      </c>
      <c r="B5705">
        <v>7.734</v>
      </c>
      <c r="C5705">
        <v>2022</v>
      </c>
      <c r="D5705">
        <v>8</v>
      </c>
    </row>
    <row r="5706" spans="1:4" x14ac:dyDescent="0.25">
      <c r="A5706" s="1">
        <v>44787</v>
      </c>
      <c r="B5706">
        <v>7.734</v>
      </c>
      <c r="C5706">
        <v>2022</v>
      </c>
      <c r="D5706">
        <v>8</v>
      </c>
    </row>
    <row r="5707" spans="1:4" x14ac:dyDescent="0.25">
      <c r="A5707" s="1">
        <v>44788</v>
      </c>
      <c r="B5707">
        <v>7.734</v>
      </c>
      <c r="C5707">
        <v>2022</v>
      </c>
      <c r="D5707">
        <v>8</v>
      </c>
    </row>
    <row r="5708" spans="1:4" x14ac:dyDescent="0.2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25">
      <c r="A5709" s="1">
        <v>44790</v>
      </c>
      <c r="B5709">
        <v>7.72851</v>
      </c>
      <c r="C5709">
        <v>2022</v>
      </c>
      <c r="D5709">
        <v>8</v>
      </c>
    </row>
    <row r="5710" spans="1:4" x14ac:dyDescent="0.25">
      <c r="A5710" s="1">
        <v>44791</v>
      </c>
      <c r="B5710">
        <v>7.73095</v>
      </c>
      <c r="C5710">
        <v>2022</v>
      </c>
      <c r="D5710">
        <v>8</v>
      </c>
    </row>
    <row r="5711" spans="1:4" x14ac:dyDescent="0.2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2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2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2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2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2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2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2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2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2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2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2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2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2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25">
      <c r="A5725" s="1">
        <v>44806</v>
      </c>
      <c r="B5725">
        <v>7.74268</v>
      </c>
      <c r="C5725">
        <v>2022</v>
      </c>
      <c r="D5725">
        <v>9</v>
      </c>
    </row>
    <row r="5726" spans="1:4" x14ac:dyDescent="0.25">
      <c r="A5726" s="1">
        <v>44807</v>
      </c>
      <c r="B5726">
        <v>7.74268</v>
      </c>
      <c r="C5726">
        <v>2022</v>
      </c>
      <c r="D5726">
        <v>9</v>
      </c>
    </row>
    <row r="5727" spans="1:4" x14ac:dyDescent="0.25">
      <c r="A5727" s="1">
        <v>44808</v>
      </c>
      <c r="B5727">
        <v>7.74268</v>
      </c>
      <c r="C5727">
        <v>2022</v>
      </c>
      <c r="D5727">
        <v>9</v>
      </c>
    </row>
    <row r="5728" spans="1:4" x14ac:dyDescent="0.2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2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2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2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2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2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2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2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2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2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2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2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2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2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2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25">
      <c r="A5743" s="1">
        <v>44824</v>
      </c>
      <c r="B5743">
        <v>7.80091</v>
      </c>
      <c r="C5743">
        <v>2022</v>
      </c>
      <c r="D5743">
        <v>9</v>
      </c>
    </row>
    <row r="5744" spans="1:4" x14ac:dyDescent="0.2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2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2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2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2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2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2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25">
      <c r="A5751" s="1">
        <v>44832</v>
      </c>
      <c r="B5751">
        <v>7.85501</v>
      </c>
      <c r="C5751">
        <v>2022</v>
      </c>
      <c r="D5751">
        <v>9</v>
      </c>
    </row>
    <row r="5752" spans="1:4" x14ac:dyDescent="0.2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25">
      <c r="A5753" s="1">
        <v>44834</v>
      </c>
      <c r="B5753">
        <v>7.88368</v>
      </c>
      <c r="C5753">
        <v>2022</v>
      </c>
      <c r="D5753">
        <v>9</v>
      </c>
    </row>
    <row r="5754" spans="1:4" x14ac:dyDescent="0.25">
      <c r="A5754" s="1">
        <v>44835</v>
      </c>
      <c r="B5754">
        <v>7.88368</v>
      </c>
      <c r="C5754">
        <v>2022</v>
      </c>
      <c r="D5754">
        <v>10</v>
      </c>
    </row>
    <row r="5755" spans="1:4" x14ac:dyDescent="0.25">
      <c r="A5755" s="1">
        <v>44836</v>
      </c>
      <c r="B5755">
        <v>7.88368</v>
      </c>
      <c r="C5755">
        <v>2022</v>
      </c>
      <c r="D5755">
        <v>10</v>
      </c>
    </row>
    <row r="5756" spans="1:4" x14ac:dyDescent="0.2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2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2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2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2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2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2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25">
      <c r="A5763" s="1">
        <v>44844</v>
      </c>
      <c r="B5763">
        <v>7.87662</v>
      </c>
      <c r="C5763">
        <v>2022</v>
      </c>
      <c r="D5763">
        <v>10</v>
      </c>
    </row>
    <row r="5764" spans="1:4" x14ac:dyDescent="0.2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2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25">
      <c r="A5766" s="1">
        <v>44847</v>
      </c>
      <c r="B5766">
        <v>7.86625</v>
      </c>
      <c r="C5766">
        <v>2022</v>
      </c>
      <c r="D5766">
        <v>10</v>
      </c>
    </row>
    <row r="5767" spans="1:4" x14ac:dyDescent="0.25">
      <c r="A5767" s="1">
        <v>44848</v>
      </c>
      <c r="B5767">
        <v>7.86252</v>
      </c>
      <c r="C5767">
        <v>2022</v>
      </c>
      <c r="D5767">
        <v>10</v>
      </c>
    </row>
    <row r="5768" spans="1:4" x14ac:dyDescent="0.25">
      <c r="A5768" s="1">
        <v>44849</v>
      </c>
      <c r="B5768">
        <v>7.86252</v>
      </c>
      <c r="C5768">
        <v>2022</v>
      </c>
      <c r="D5768">
        <v>10</v>
      </c>
    </row>
    <row r="5769" spans="1:4" x14ac:dyDescent="0.25">
      <c r="A5769" s="1">
        <v>44850</v>
      </c>
      <c r="B5769">
        <v>7.86252</v>
      </c>
      <c r="C5769">
        <v>2022</v>
      </c>
      <c r="D5769">
        <v>10</v>
      </c>
    </row>
    <row r="5770" spans="1:4" x14ac:dyDescent="0.2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2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2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2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2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2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2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2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25">
      <c r="A5778" s="1">
        <v>44859</v>
      </c>
      <c r="B5778">
        <v>7.84511</v>
      </c>
      <c r="C5778">
        <v>2022</v>
      </c>
      <c r="D5778">
        <v>10</v>
      </c>
    </row>
    <row r="5779" spans="1:4" x14ac:dyDescent="0.2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2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25">
      <c r="A5781" s="1">
        <v>44862</v>
      </c>
      <c r="B5781">
        <v>7.83772</v>
      </c>
      <c r="C5781">
        <v>2022</v>
      </c>
      <c r="D5781">
        <v>10</v>
      </c>
    </row>
    <row r="5782" spans="1:4" x14ac:dyDescent="0.25">
      <c r="A5782" s="1">
        <v>44863</v>
      </c>
      <c r="B5782">
        <v>7.83772</v>
      </c>
      <c r="C5782">
        <v>2022</v>
      </c>
      <c r="D5782">
        <v>10</v>
      </c>
    </row>
    <row r="5783" spans="1:4" x14ac:dyDescent="0.25">
      <c r="A5783" s="1">
        <v>44864</v>
      </c>
      <c r="B5783">
        <v>7.83772</v>
      </c>
      <c r="C5783">
        <v>2022</v>
      </c>
      <c r="D5783">
        <v>10</v>
      </c>
    </row>
    <row r="5784" spans="1:4" x14ac:dyDescent="0.25">
      <c r="A5784" s="1">
        <v>44865</v>
      </c>
      <c r="B5784">
        <v>7.82857</v>
      </c>
      <c r="C5784">
        <v>2022</v>
      </c>
      <c r="D5784">
        <v>10</v>
      </c>
    </row>
    <row r="5785" spans="1:4" x14ac:dyDescent="0.25">
      <c r="A5785" s="1">
        <v>44866</v>
      </c>
      <c r="B5785">
        <v>7.82857</v>
      </c>
      <c r="C5785">
        <v>2022</v>
      </c>
      <c r="D5785">
        <v>11</v>
      </c>
    </row>
    <row r="5786" spans="1:4" x14ac:dyDescent="0.2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2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2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2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2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2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2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2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2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2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2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2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2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2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2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2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2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2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2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2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25">
      <c r="A5806" s="1">
        <v>44887</v>
      </c>
      <c r="B5806">
        <v>7.80497</v>
      </c>
      <c r="C5806">
        <v>2022</v>
      </c>
      <c r="D5806">
        <v>11</v>
      </c>
    </row>
    <row r="5807" spans="1:4" x14ac:dyDescent="0.2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2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2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2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2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2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2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2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2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2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2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2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2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2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2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2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2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2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2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2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2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2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2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2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2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2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2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2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25">
      <c r="A5835" s="1">
        <v>44916</v>
      </c>
      <c r="B5835">
        <v>7.85419</v>
      </c>
      <c r="C5835">
        <v>2022</v>
      </c>
      <c r="D5835">
        <v>12</v>
      </c>
    </row>
    <row r="5836" spans="1:4" x14ac:dyDescent="0.25">
      <c r="A5836" s="1">
        <v>44917</v>
      </c>
      <c r="B5836">
        <v>7.85527</v>
      </c>
      <c r="C5836">
        <v>2022</v>
      </c>
      <c r="D5836">
        <v>12</v>
      </c>
    </row>
    <row r="5837" spans="1:4" x14ac:dyDescent="0.2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2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2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2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2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2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25">
      <c r="A5843" s="1">
        <v>44924</v>
      </c>
      <c r="B5843">
        <v>7.85222</v>
      </c>
      <c r="C5843">
        <v>2022</v>
      </c>
      <c r="D5843">
        <v>12</v>
      </c>
    </row>
    <row r="5844" spans="1:4" x14ac:dyDescent="0.25">
      <c r="A5844" s="1">
        <v>44925</v>
      </c>
      <c r="B5844">
        <v>7.85222</v>
      </c>
      <c r="C5844">
        <v>2022</v>
      </c>
      <c r="D5844">
        <v>12</v>
      </c>
    </row>
    <row r="5845" spans="1:4" x14ac:dyDescent="0.25">
      <c r="A5845" s="1">
        <v>44926</v>
      </c>
      <c r="B5845">
        <v>7.85222</v>
      </c>
      <c r="C5845">
        <v>2022</v>
      </c>
      <c r="D5845">
        <v>12</v>
      </c>
    </row>
    <row r="5846" spans="1:4" x14ac:dyDescent="0.25">
      <c r="A5846" s="1">
        <v>44927</v>
      </c>
      <c r="B5846">
        <v>7.85222</v>
      </c>
      <c r="C5846">
        <v>2023</v>
      </c>
      <c r="D5846">
        <v>1</v>
      </c>
    </row>
    <row r="5847" spans="1:4" x14ac:dyDescent="0.25">
      <c r="A5847" s="1">
        <v>44928</v>
      </c>
      <c r="B5847">
        <v>7.85222</v>
      </c>
      <c r="C5847">
        <v>2023</v>
      </c>
      <c r="D5847">
        <v>1</v>
      </c>
    </row>
    <row r="5848" spans="1:4" x14ac:dyDescent="0.2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2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2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25">
      <c r="A5851" s="1">
        <v>44932</v>
      </c>
      <c r="B5851">
        <v>7.84856</v>
      </c>
      <c r="C5851">
        <v>2023</v>
      </c>
      <c r="D5851">
        <v>1</v>
      </c>
    </row>
    <row r="5852" spans="1:4" x14ac:dyDescent="0.25">
      <c r="A5852" s="1">
        <v>44933</v>
      </c>
      <c r="B5852">
        <v>7.84856</v>
      </c>
      <c r="C5852">
        <v>2023</v>
      </c>
      <c r="D5852">
        <v>1</v>
      </c>
    </row>
    <row r="5853" spans="1:4" x14ac:dyDescent="0.25">
      <c r="A5853" s="1">
        <v>44934</v>
      </c>
      <c r="B5853">
        <v>7.84856</v>
      </c>
      <c r="C5853">
        <v>2023</v>
      </c>
      <c r="D5853">
        <v>1</v>
      </c>
    </row>
    <row r="5854" spans="1:4" x14ac:dyDescent="0.2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2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2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25">
      <c r="A5857" s="1">
        <v>44938</v>
      </c>
      <c r="B5857">
        <v>7.85</v>
      </c>
      <c r="C5857">
        <v>2023</v>
      </c>
      <c r="D5857">
        <v>1</v>
      </c>
    </row>
    <row r="5858" spans="1:4" x14ac:dyDescent="0.2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2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2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2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25">
      <c r="A5862" s="1">
        <v>44943</v>
      </c>
      <c r="B5862">
        <v>7.84762</v>
      </c>
      <c r="C5862">
        <v>2023</v>
      </c>
      <c r="D5862">
        <v>1</v>
      </c>
    </row>
    <row r="5863" spans="1:4" x14ac:dyDescent="0.2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2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2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2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2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2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2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2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2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2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2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2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2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2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2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2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2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2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2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2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2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2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2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2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2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2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2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25">
      <c r="A5890" s="1">
        <v>44971</v>
      </c>
      <c r="B5890">
        <v>7.83256</v>
      </c>
      <c r="C5890">
        <v>2023</v>
      </c>
      <c r="D5890">
        <v>2</v>
      </c>
    </row>
    <row r="5891" spans="1:4" x14ac:dyDescent="0.2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25">
      <c r="A5892" s="1">
        <v>44973</v>
      </c>
      <c r="B5892">
        <v>7.82864</v>
      </c>
      <c r="C5892">
        <v>2023</v>
      </c>
      <c r="D5892">
        <v>2</v>
      </c>
    </row>
    <row r="5893" spans="1:4" x14ac:dyDescent="0.2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2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2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2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2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2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2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2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2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2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2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2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2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2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2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2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2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2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2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2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2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25">
      <c r="A5914" s="1">
        <v>44995</v>
      </c>
      <c r="B5914">
        <v>7.80715</v>
      </c>
      <c r="C5914">
        <v>2023</v>
      </c>
      <c r="D5914">
        <v>3</v>
      </c>
    </row>
    <row r="5915" spans="1:4" x14ac:dyDescent="0.25">
      <c r="A5915" s="1">
        <v>44996</v>
      </c>
      <c r="B5915">
        <v>7.80715</v>
      </c>
      <c r="C5915">
        <v>2023</v>
      </c>
      <c r="D5915">
        <v>3</v>
      </c>
    </row>
    <row r="5916" spans="1:4" x14ac:dyDescent="0.25">
      <c r="A5916" s="1">
        <v>44997</v>
      </c>
      <c r="B5916">
        <v>7.80715</v>
      </c>
      <c r="C5916">
        <v>2023</v>
      </c>
      <c r="D5916">
        <v>3</v>
      </c>
    </row>
    <row r="5917" spans="1:4" x14ac:dyDescent="0.2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2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2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2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2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2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2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2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25">
      <c r="A5925" s="1">
        <v>45006</v>
      </c>
      <c r="B5925">
        <v>7.79352</v>
      </c>
      <c r="C5925">
        <v>2023</v>
      </c>
      <c r="D5925">
        <v>3</v>
      </c>
    </row>
    <row r="5926" spans="1:4" x14ac:dyDescent="0.2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2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25">
      <c r="A5928" s="1">
        <v>45009</v>
      </c>
      <c r="B5928">
        <v>7.80518</v>
      </c>
      <c r="C5928">
        <v>2023</v>
      </c>
      <c r="D5928">
        <v>3</v>
      </c>
    </row>
    <row r="5929" spans="1:4" x14ac:dyDescent="0.25">
      <c r="A5929" s="1">
        <v>45010</v>
      </c>
      <c r="B5929">
        <v>7.80518</v>
      </c>
      <c r="C5929">
        <v>2023</v>
      </c>
      <c r="D5929">
        <v>3</v>
      </c>
    </row>
    <row r="5930" spans="1:4" x14ac:dyDescent="0.25">
      <c r="A5930" s="1">
        <v>45011</v>
      </c>
      <c r="B5930">
        <v>7.80518</v>
      </c>
      <c r="C5930">
        <v>2023</v>
      </c>
      <c r="D5930">
        <v>3</v>
      </c>
    </row>
    <row r="5931" spans="1:4" x14ac:dyDescent="0.2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2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2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2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25">
      <c r="A5935" s="1">
        <v>45016</v>
      </c>
      <c r="B5935">
        <v>7.80335</v>
      </c>
      <c r="C5935">
        <v>2023</v>
      </c>
      <c r="D5935">
        <v>3</v>
      </c>
    </row>
    <row r="5936" spans="1:4" x14ac:dyDescent="0.25">
      <c r="A5936" s="1">
        <v>45017</v>
      </c>
      <c r="B5936">
        <v>7.80335</v>
      </c>
      <c r="C5936">
        <v>2023</v>
      </c>
      <c r="D5936">
        <v>4</v>
      </c>
    </row>
    <row r="5937" spans="1:4" x14ac:dyDescent="0.25">
      <c r="A5937" s="1">
        <v>45018</v>
      </c>
      <c r="B5937">
        <v>7.80335</v>
      </c>
      <c r="C5937">
        <v>2023</v>
      </c>
      <c r="D5937">
        <v>4</v>
      </c>
    </row>
    <row r="5938" spans="1:4" x14ac:dyDescent="0.2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2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2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2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2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2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2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2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2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2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2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2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2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2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2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2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2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2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2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2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2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2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2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2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2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2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2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2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2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2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2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25">
      <c r="A5969" s="1">
        <v>45050</v>
      </c>
      <c r="B5969">
        <v>7.80938</v>
      </c>
      <c r="C5969">
        <v>2023</v>
      </c>
      <c r="D5969">
        <v>5</v>
      </c>
    </row>
    <row r="5970" spans="1:4" x14ac:dyDescent="0.2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2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2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2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2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2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2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2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2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2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2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2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2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2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2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2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2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2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2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2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2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2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2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2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25">
      <c r="A5994" s="1">
        <v>45075</v>
      </c>
      <c r="B5994">
        <v>7.82029</v>
      </c>
      <c r="C5994">
        <v>2023</v>
      </c>
      <c r="D5994">
        <v>5</v>
      </c>
    </row>
    <row r="5995" spans="1:4" x14ac:dyDescent="0.2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2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2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2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2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2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2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2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2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2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2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2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2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25">
      <c r="A6008" s="1">
        <v>45089</v>
      </c>
      <c r="B6008">
        <v>7.83317</v>
      </c>
      <c r="C6008">
        <v>2023</v>
      </c>
      <c r="D6008">
        <v>6</v>
      </c>
    </row>
    <row r="6009" spans="1:4" x14ac:dyDescent="0.2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2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2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2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2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2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2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2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2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2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2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2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2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2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2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2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2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2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2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2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2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2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2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2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2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2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2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2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2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2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25">
      <c r="A6039" s="1">
        <v>45120</v>
      </c>
      <c r="B6039">
        <v>7.84314</v>
      </c>
      <c r="C6039">
        <v>2023</v>
      </c>
      <c r="D6039">
        <v>7</v>
      </c>
    </row>
    <row r="6040" spans="1:4" x14ac:dyDescent="0.2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2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2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2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2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25">
      <c r="A6045" s="1">
        <v>45126</v>
      </c>
      <c r="B6045">
        <v>7.84612</v>
      </c>
      <c r="C6045">
        <v>2023</v>
      </c>
      <c r="D6045">
        <v>7</v>
      </c>
    </row>
    <row r="6046" spans="1:4" x14ac:dyDescent="0.2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2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2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2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2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2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2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2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2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2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2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2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2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2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2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2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2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2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2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2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25">
      <c r="A6066" s="1">
        <v>45147</v>
      </c>
      <c r="B6066">
        <v>7.86111</v>
      </c>
      <c r="C6066">
        <v>2023</v>
      </c>
      <c r="D6066">
        <v>8</v>
      </c>
    </row>
    <row r="6067" spans="1:4" x14ac:dyDescent="0.2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2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2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2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2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2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25">
      <c r="A6073" s="1">
        <v>45154</v>
      </c>
      <c r="B6073">
        <v>7.84999</v>
      </c>
      <c r="C6073">
        <v>2023</v>
      </c>
      <c r="D6073">
        <v>8</v>
      </c>
    </row>
    <row r="6074" spans="1:4" x14ac:dyDescent="0.2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2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2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2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2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2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2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2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2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2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2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2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25">
      <c r="A6086" s="1">
        <v>45167</v>
      </c>
      <c r="B6086">
        <v>7.86456</v>
      </c>
      <c r="C6086">
        <v>2023</v>
      </c>
      <c r="D6086">
        <v>8</v>
      </c>
    </row>
    <row r="6087" spans="1:4" x14ac:dyDescent="0.25">
      <c r="A6087" s="1">
        <v>45168</v>
      </c>
      <c r="B6087">
        <v>7.86564</v>
      </c>
      <c r="C6087">
        <v>2023</v>
      </c>
      <c r="D6087">
        <v>8</v>
      </c>
    </row>
    <row r="6088" spans="1:4" x14ac:dyDescent="0.2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2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2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2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2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25">
      <c r="A6093" s="1">
        <v>45174</v>
      </c>
      <c r="B6093">
        <v>7.87296</v>
      </c>
      <c r="C6093">
        <v>2023</v>
      </c>
      <c r="D6093">
        <v>9</v>
      </c>
    </row>
    <row r="6094" spans="1:4" x14ac:dyDescent="0.2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25">
      <c r="A6095" s="1">
        <v>45176</v>
      </c>
      <c r="B6095">
        <v>7.86869</v>
      </c>
      <c r="C6095">
        <v>2023</v>
      </c>
      <c r="D6095">
        <v>9</v>
      </c>
    </row>
    <row r="6096" spans="1:4" x14ac:dyDescent="0.25">
      <c r="A6096" s="1">
        <v>45177</v>
      </c>
      <c r="B6096">
        <v>7.87425</v>
      </c>
      <c r="C6096">
        <v>2023</v>
      </c>
      <c r="D6096">
        <v>9</v>
      </c>
    </row>
    <row r="6097" spans="1:4" x14ac:dyDescent="0.25">
      <c r="A6097" s="1">
        <v>45178</v>
      </c>
      <c r="B6097">
        <v>7.87425</v>
      </c>
      <c r="C6097">
        <v>2023</v>
      </c>
      <c r="D6097">
        <v>9</v>
      </c>
    </row>
    <row r="6098" spans="1:4" x14ac:dyDescent="0.25">
      <c r="A6098" s="1">
        <v>45179</v>
      </c>
      <c r="B6098">
        <v>7.87425</v>
      </c>
      <c r="C6098">
        <v>2023</v>
      </c>
      <c r="D6098">
        <v>9</v>
      </c>
    </row>
    <row r="6099" spans="1:4" x14ac:dyDescent="0.2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2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2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2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2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2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2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2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2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2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2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2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2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2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25">
      <c r="A6113" s="1">
        <v>45194</v>
      </c>
      <c r="B6113">
        <v>7.86259</v>
      </c>
      <c r="C6113">
        <v>2023</v>
      </c>
      <c r="D6113">
        <v>9</v>
      </c>
    </row>
    <row r="6114" spans="1:4" x14ac:dyDescent="0.2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2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2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2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2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2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2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2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2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2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25">
      <c r="A6124" s="1">
        <v>45205</v>
      </c>
      <c r="B6124">
        <v>7.84518</v>
      </c>
      <c r="C6124">
        <v>2023</v>
      </c>
      <c r="D6124">
        <v>10</v>
      </c>
    </row>
    <row r="6125" spans="1:4" x14ac:dyDescent="0.25">
      <c r="A6125" s="1">
        <v>45206</v>
      </c>
      <c r="B6125">
        <v>7.84518</v>
      </c>
      <c r="C6125">
        <v>2023</v>
      </c>
      <c r="D6125">
        <v>10</v>
      </c>
    </row>
    <row r="6126" spans="1:4" x14ac:dyDescent="0.25">
      <c r="A6126" s="1">
        <v>45207</v>
      </c>
      <c r="B6126">
        <v>7.84518</v>
      </c>
      <c r="C6126">
        <v>2023</v>
      </c>
      <c r="D6126">
        <v>10</v>
      </c>
    </row>
    <row r="6127" spans="1:4" x14ac:dyDescent="0.2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25">
      <c r="A6128" s="1">
        <v>45209</v>
      </c>
      <c r="B6128">
        <v>7.85032</v>
      </c>
      <c r="C6128">
        <v>2023</v>
      </c>
      <c r="D6128">
        <v>10</v>
      </c>
    </row>
    <row r="6129" spans="1:4" x14ac:dyDescent="0.2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2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25">
      <c r="A6131" s="1">
        <v>45212</v>
      </c>
      <c r="B6131">
        <v>7.84314</v>
      </c>
      <c r="C6131">
        <v>2023</v>
      </c>
      <c r="D6131">
        <v>10</v>
      </c>
    </row>
    <row r="6132" spans="1:4" x14ac:dyDescent="0.25">
      <c r="A6132" s="1">
        <v>45213</v>
      </c>
      <c r="B6132">
        <v>7.84314</v>
      </c>
      <c r="C6132">
        <v>2023</v>
      </c>
      <c r="D6132">
        <v>10</v>
      </c>
    </row>
    <row r="6133" spans="1:4" x14ac:dyDescent="0.25">
      <c r="A6133" s="1">
        <v>45214</v>
      </c>
      <c r="B6133">
        <v>7.84314</v>
      </c>
      <c r="C6133">
        <v>2023</v>
      </c>
      <c r="D6133">
        <v>10</v>
      </c>
    </row>
    <row r="6134" spans="1:4" x14ac:dyDescent="0.2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2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2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2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2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2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2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2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2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2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25">
      <c r="A6144" s="1">
        <v>45225</v>
      </c>
      <c r="B6144">
        <v>7.84253</v>
      </c>
      <c r="C6144">
        <v>2023</v>
      </c>
      <c r="D6144">
        <v>10</v>
      </c>
    </row>
    <row r="6145" spans="1:4" x14ac:dyDescent="0.25">
      <c r="A6145" s="1">
        <v>45226</v>
      </c>
      <c r="B6145">
        <v>7.84232</v>
      </c>
      <c r="C6145">
        <v>2023</v>
      </c>
      <c r="D6145">
        <v>10</v>
      </c>
    </row>
    <row r="6146" spans="1:4" x14ac:dyDescent="0.25">
      <c r="A6146" s="1">
        <v>45227</v>
      </c>
      <c r="B6146">
        <v>7.84232</v>
      </c>
      <c r="C6146">
        <v>2023</v>
      </c>
      <c r="D6146">
        <v>10</v>
      </c>
    </row>
    <row r="6147" spans="1:4" x14ac:dyDescent="0.25">
      <c r="A6147" s="1">
        <v>45228</v>
      </c>
      <c r="B6147">
        <v>7.84232</v>
      </c>
      <c r="C6147">
        <v>2023</v>
      </c>
      <c r="D6147">
        <v>10</v>
      </c>
    </row>
    <row r="6148" spans="1:4" x14ac:dyDescent="0.2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2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2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2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25">
      <c r="A6152" s="1">
        <v>45233</v>
      </c>
      <c r="B6152">
        <v>7.83155</v>
      </c>
      <c r="C6152">
        <v>2023</v>
      </c>
      <c r="D6152">
        <v>11</v>
      </c>
    </row>
    <row r="6153" spans="1:4" x14ac:dyDescent="0.25">
      <c r="A6153" s="1">
        <v>45234</v>
      </c>
      <c r="B6153">
        <v>7.83155</v>
      </c>
      <c r="C6153">
        <v>2023</v>
      </c>
      <c r="D6153">
        <v>11</v>
      </c>
    </row>
    <row r="6154" spans="1:4" x14ac:dyDescent="0.25">
      <c r="A6154" s="1">
        <v>45235</v>
      </c>
      <c r="B6154">
        <v>7.83155</v>
      </c>
      <c r="C6154">
        <v>2023</v>
      </c>
      <c r="D6154">
        <v>11</v>
      </c>
    </row>
    <row r="6155" spans="1:4" x14ac:dyDescent="0.2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2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25">
      <c r="A6157" s="1">
        <v>45238</v>
      </c>
      <c r="B6157">
        <v>7.82423</v>
      </c>
      <c r="C6157">
        <v>2023</v>
      </c>
      <c r="D6157">
        <v>11</v>
      </c>
    </row>
    <row r="6158" spans="1:4" x14ac:dyDescent="0.2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2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2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2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2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25">
      <c r="A6163" s="1">
        <v>45244</v>
      </c>
      <c r="B6163">
        <v>7.82179</v>
      </c>
      <c r="C6163">
        <v>2023</v>
      </c>
      <c r="D6163">
        <v>11</v>
      </c>
    </row>
    <row r="6164" spans="1:4" x14ac:dyDescent="0.2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25">
      <c r="A6165" s="1">
        <v>45246</v>
      </c>
      <c r="B6165">
        <v>7.82592</v>
      </c>
      <c r="C6165">
        <v>2023</v>
      </c>
      <c r="D6165">
        <v>11</v>
      </c>
    </row>
    <row r="6166" spans="1:4" x14ac:dyDescent="0.2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2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2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2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25">
      <c r="A6170" s="1">
        <v>45251</v>
      </c>
      <c r="B6170">
        <v>7.82524</v>
      </c>
      <c r="C6170">
        <v>2023</v>
      </c>
      <c r="D6170">
        <v>11</v>
      </c>
    </row>
    <row r="6171" spans="1:4" x14ac:dyDescent="0.2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2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2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2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2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2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2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2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25">
      <c r="A6179" s="1">
        <v>45260</v>
      </c>
      <c r="B6179">
        <v>7.82836</v>
      </c>
      <c r="C6179">
        <v>2023</v>
      </c>
      <c r="D6179">
        <v>11</v>
      </c>
    </row>
    <row r="6180" spans="1:4" x14ac:dyDescent="0.2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2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2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2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25">
      <c r="A6184" s="1">
        <v>45265</v>
      </c>
      <c r="B6184">
        <v>7.8243</v>
      </c>
      <c r="C6184">
        <v>2023</v>
      </c>
      <c r="D6184">
        <v>12</v>
      </c>
    </row>
    <row r="6185" spans="1:4" x14ac:dyDescent="0.2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2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2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2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2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2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2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2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25">
      <c r="A6193" s="1">
        <v>45274</v>
      </c>
      <c r="B6193">
        <v>7.82158</v>
      </c>
      <c r="C6193">
        <v>2023</v>
      </c>
      <c r="D6193">
        <v>12</v>
      </c>
    </row>
    <row r="6194" spans="1:4" x14ac:dyDescent="0.2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2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2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2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2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2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2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2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2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2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2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2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2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2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2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2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2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2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2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2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25">
      <c r="A6214" s="1">
        <v>45295</v>
      </c>
      <c r="B6214">
        <v>7.82409</v>
      </c>
      <c r="C6214">
        <v>2024</v>
      </c>
      <c r="D6214">
        <v>1</v>
      </c>
    </row>
    <row r="6215" spans="1:4" x14ac:dyDescent="0.2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2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2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2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2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2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2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2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2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2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2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2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2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2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2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2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2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25">
      <c r="A6232" s="1">
        <v>45313</v>
      </c>
      <c r="B6232">
        <v>7.81494</v>
      </c>
      <c r="C6232">
        <v>2024</v>
      </c>
      <c r="D6232">
        <v>1</v>
      </c>
    </row>
    <row r="6233" spans="1:4" x14ac:dyDescent="0.25">
      <c r="A6233" s="1">
        <v>45314</v>
      </c>
      <c r="B6233">
        <v>7.81473</v>
      </c>
      <c r="C6233">
        <v>2024</v>
      </c>
      <c r="D6233">
        <v>1</v>
      </c>
    </row>
    <row r="6234" spans="1:4" x14ac:dyDescent="0.2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2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25">
      <c r="A6236" s="1">
        <v>45317</v>
      </c>
      <c r="B6236">
        <v>7.81541</v>
      </c>
      <c r="C6236">
        <v>2024</v>
      </c>
      <c r="D6236">
        <v>1</v>
      </c>
    </row>
    <row r="6237" spans="1:4" x14ac:dyDescent="0.25">
      <c r="A6237" s="1">
        <v>45318</v>
      </c>
      <c r="B6237">
        <v>7.81541</v>
      </c>
      <c r="C6237">
        <v>2024</v>
      </c>
      <c r="D6237">
        <v>1</v>
      </c>
    </row>
    <row r="6238" spans="1:4" x14ac:dyDescent="0.25">
      <c r="A6238" s="1">
        <v>45319</v>
      </c>
      <c r="B6238">
        <v>7.81541</v>
      </c>
      <c r="C6238">
        <v>2024</v>
      </c>
      <c r="D6238">
        <v>1</v>
      </c>
    </row>
    <row r="6239" spans="1:4" x14ac:dyDescent="0.2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25">
      <c r="A6240" s="1">
        <v>45321</v>
      </c>
      <c r="B6240">
        <v>7.81142</v>
      </c>
      <c r="C6240">
        <v>2024</v>
      </c>
      <c r="D6240">
        <v>1</v>
      </c>
    </row>
    <row r="6241" spans="1:4" x14ac:dyDescent="0.25">
      <c r="A6241" s="1">
        <v>45322</v>
      </c>
      <c r="B6241">
        <v>7.81454</v>
      </c>
      <c r="C6241">
        <v>2024</v>
      </c>
      <c r="D6241">
        <v>1</v>
      </c>
    </row>
    <row r="6242" spans="1:4" x14ac:dyDescent="0.2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2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2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2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2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25">
      <c r="A6247" s="1">
        <v>45328</v>
      </c>
      <c r="B6247">
        <v>7.81149</v>
      </c>
      <c r="C6247">
        <v>2024</v>
      </c>
      <c r="D6247">
        <v>2</v>
      </c>
    </row>
    <row r="6248" spans="1:4" x14ac:dyDescent="0.2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2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25">
      <c r="A6250" s="1">
        <v>45331</v>
      </c>
      <c r="B6250">
        <v>7.80938</v>
      </c>
      <c r="C6250">
        <v>2024</v>
      </c>
      <c r="D6250">
        <v>2</v>
      </c>
    </row>
    <row r="6251" spans="1:4" x14ac:dyDescent="0.25">
      <c r="A6251" s="1">
        <v>45332</v>
      </c>
      <c r="B6251">
        <v>7.80938</v>
      </c>
      <c r="C6251">
        <v>2024</v>
      </c>
      <c r="D6251">
        <v>2</v>
      </c>
    </row>
    <row r="6252" spans="1:4" x14ac:dyDescent="0.25">
      <c r="A6252" s="1">
        <v>45333</v>
      </c>
      <c r="B6252">
        <v>7.80938</v>
      </c>
      <c r="C6252">
        <v>2024</v>
      </c>
      <c r="D6252">
        <v>2</v>
      </c>
    </row>
    <row r="6253" spans="1:4" x14ac:dyDescent="0.25">
      <c r="A6253" s="1">
        <v>45334</v>
      </c>
      <c r="B6253">
        <v>7.80661</v>
      </c>
      <c r="C6253">
        <v>2024</v>
      </c>
      <c r="D6253">
        <v>2</v>
      </c>
    </row>
    <row r="6254" spans="1:4" x14ac:dyDescent="0.2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2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2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25">
      <c r="A6257" s="1">
        <v>45338</v>
      </c>
      <c r="B6257">
        <v>7.81128</v>
      </c>
      <c r="C6257">
        <v>2024</v>
      </c>
      <c r="D6257">
        <v>2</v>
      </c>
    </row>
    <row r="6258" spans="1:4" x14ac:dyDescent="0.25">
      <c r="A6258" s="1">
        <v>45339</v>
      </c>
      <c r="B6258">
        <v>7.81128</v>
      </c>
      <c r="C6258">
        <v>2024</v>
      </c>
      <c r="D6258">
        <v>2</v>
      </c>
    </row>
    <row r="6259" spans="1:4" x14ac:dyDescent="0.25">
      <c r="A6259" s="1">
        <v>45340</v>
      </c>
      <c r="B6259">
        <v>7.81128</v>
      </c>
      <c r="C6259">
        <v>2024</v>
      </c>
      <c r="D6259">
        <v>2</v>
      </c>
    </row>
    <row r="6260" spans="1:4" x14ac:dyDescent="0.2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25">
      <c r="A6261" s="1">
        <v>45342</v>
      </c>
      <c r="B6261">
        <v>7.81046</v>
      </c>
      <c r="C6261">
        <v>2024</v>
      </c>
      <c r="D6261">
        <v>2</v>
      </c>
    </row>
    <row r="6262" spans="1:4" x14ac:dyDescent="0.2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2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2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2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2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2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2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25">
      <c r="A6269" s="1">
        <v>45350</v>
      </c>
      <c r="B6269">
        <v>7.81473</v>
      </c>
      <c r="C6269">
        <v>2024</v>
      </c>
      <c r="D6269">
        <v>2</v>
      </c>
    </row>
    <row r="6270" spans="1:4" x14ac:dyDescent="0.2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2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2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2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2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2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2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2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2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2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2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2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2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2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2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2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2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2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2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2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2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2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2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2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2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25">
      <c r="A6295" s="1">
        <v>45376</v>
      </c>
      <c r="B6295">
        <v>7.79277</v>
      </c>
      <c r="C6295">
        <v>2024</v>
      </c>
      <c r="D6295">
        <v>3</v>
      </c>
    </row>
    <row r="6296" spans="1:4" x14ac:dyDescent="0.2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2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2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2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2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2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2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2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2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2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2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2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2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25">
      <c r="A6309" s="1">
        <v>45390</v>
      </c>
      <c r="B6309">
        <v>7.78505</v>
      </c>
      <c r="C6309">
        <v>2024</v>
      </c>
      <c r="D6309">
        <v>4</v>
      </c>
    </row>
    <row r="6310" spans="1:4" x14ac:dyDescent="0.2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2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2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2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2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2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2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2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2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25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25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25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25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25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25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25">
      <c r="A6325" s="1">
        <v>45406</v>
      </c>
      <c r="B6325">
        <v>7.78057</v>
      </c>
      <c r="C6325">
        <v>2024</v>
      </c>
      <c r="D6325">
        <v>4</v>
      </c>
    </row>
    <row r="6326" spans="1:4" x14ac:dyDescent="0.25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25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25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25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25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25">
      <c r="A6331" s="1">
        <v>45412</v>
      </c>
      <c r="B6331">
        <v>7.77182</v>
      </c>
      <c r="C6331">
        <v>2024</v>
      </c>
      <c r="D6331">
        <v>4</v>
      </c>
    </row>
    <row r="6332" spans="1:4" x14ac:dyDescent="0.25">
      <c r="A6332" s="1">
        <v>45413</v>
      </c>
      <c r="B6332">
        <v>7.77182</v>
      </c>
      <c r="C6332">
        <v>2024</v>
      </c>
      <c r="D6332">
        <v>5</v>
      </c>
    </row>
    <row r="6333" spans="1:4" x14ac:dyDescent="0.25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25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25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25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25">
      <c r="A6337" s="1">
        <v>45418</v>
      </c>
      <c r="B6337">
        <v>7.76736</v>
      </c>
      <c r="C6337">
        <v>2024</v>
      </c>
      <c r="D6337">
        <v>5</v>
      </c>
    </row>
    <row r="6338" spans="1:4" x14ac:dyDescent="0.25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25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25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25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25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25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25">
      <c r="A6344" s="1">
        <v>45425</v>
      </c>
      <c r="B6344">
        <v>7.76288</v>
      </c>
      <c r="C6344">
        <v>2024</v>
      </c>
      <c r="D6344">
        <v>5</v>
      </c>
    </row>
    <row r="6345" spans="1:4" x14ac:dyDescent="0.25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25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25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25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25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25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25">
      <c r="A6351" s="1">
        <v>45432</v>
      </c>
      <c r="B6351">
        <v>7.75929</v>
      </c>
      <c r="C6351">
        <v>2024</v>
      </c>
      <c r="D6351">
        <v>5</v>
      </c>
    </row>
    <row r="6352" spans="1:4" x14ac:dyDescent="0.25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25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25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25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25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25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25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25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25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25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25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25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25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25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25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25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25">
      <c r="A6368" s="1">
        <v>45449</v>
      </c>
      <c r="B6368">
        <v>7.76844</v>
      </c>
      <c r="C6368">
        <v>2024</v>
      </c>
      <c r="D6368">
        <v>6</v>
      </c>
    </row>
    <row r="6369" spans="1:4" x14ac:dyDescent="0.25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25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25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25">
      <c r="A6372" s="1">
        <v>45453</v>
      </c>
      <c r="B6372">
        <v>7.76241</v>
      </c>
      <c r="C6372">
        <v>2024</v>
      </c>
      <c r="D6372">
        <v>6</v>
      </c>
    </row>
    <row r="6373" spans="1:4" x14ac:dyDescent="0.25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25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25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25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25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25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25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25">
      <c r="A6380" s="1">
        <v>45461</v>
      </c>
      <c r="B6380">
        <v>7.75549</v>
      </c>
      <c r="C6380">
        <v>2024</v>
      </c>
      <c r="D6380">
        <v>6</v>
      </c>
    </row>
    <row r="6381" spans="1:4" x14ac:dyDescent="0.25">
      <c r="A6381" s="1">
        <v>45462</v>
      </c>
      <c r="B6381">
        <v>7.7547800000000002</v>
      </c>
      <c r="C6381">
        <v>2024</v>
      </c>
      <c r="D6381">
        <v>6</v>
      </c>
    </row>
    <row r="6382" spans="1:4" x14ac:dyDescent="0.25">
      <c r="A6382" s="1">
        <v>45463</v>
      </c>
      <c r="B6382">
        <v>7.7635399999999999</v>
      </c>
      <c r="C6382">
        <v>2024</v>
      </c>
      <c r="D6382">
        <v>6</v>
      </c>
    </row>
    <row r="6383" spans="1:4" x14ac:dyDescent="0.25">
      <c r="A6383" s="1">
        <v>45464</v>
      </c>
      <c r="B6383">
        <v>7.7656000000000001</v>
      </c>
      <c r="C6383">
        <v>2024</v>
      </c>
      <c r="D6383">
        <v>6</v>
      </c>
    </row>
    <row r="6384" spans="1:4" x14ac:dyDescent="0.25">
      <c r="A6384" s="1">
        <v>45465</v>
      </c>
      <c r="B6384">
        <v>7.7656000000000001</v>
      </c>
      <c r="C6384">
        <v>2024</v>
      </c>
      <c r="D6384">
        <v>6</v>
      </c>
    </row>
    <row r="6385" spans="1:4" x14ac:dyDescent="0.25">
      <c r="A6385" s="1">
        <v>45466</v>
      </c>
      <c r="B6385">
        <v>7.7656000000000001</v>
      </c>
      <c r="C6385">
        <v>2024</v>
      </c>
      <c r="D6385">
        <v>6</v>
      </c>
    </row>
    <row r="6386" spans="1:4" x14ac:dyDescent="0.25">
      <c r="A6386" s="1">
        <v>45467</v>
      </c>
      <c r="B6386">
        <v>7.7570399999999999</v>
      </c>
      <c r="C6386">
        <v>2024</v>
      </c>
      <c r="D6386">
        <v>6</v>
      </c>
    </row>
    <row r="6387" spans="1:4" x14ac:dyDescent="0.25">
      <c r="A6387" s="1">
        <v>45468</v>
      </c>
      <c r="B6387">
        <v>7.7652700000000001</v>
      </c>
      <c r="C6387">
        <v>2024</v>
      </c>
      <c r="D6387">
        <v>6</v>
      </c>
    </row>
    <row r="6388" spans="1:4" x14ac:dyDescent="0.25">
      <c r="A6388" s="1">
        <v>45469</v>
      </c>
      <c r="B6388">
        <v>7.7652900000000002</v>
      </c>
      <c r="C6388">
        <v>2024</v>
      </c>
      <c r="D6388">
        <v>6</v>
      </c>
    </row>
    <row r="6389" spans="1:4" x14ac:dyDescent="0.25">
      <c r="A6389" s="1">
        <v>45470</v>
      </c>
      <c r="B6389">
        <v>7.7687400000000002</v>
      </c>
      <c r="C6389">
        <v>2024</v>
      </c>
      <c r="D6389">
        <v>6</v>
      </c>
    </row>
    <row r="6390" spans="1:4" x14ac:dyDescent="0.25">
      <c r="A6390" s="1">
        <v>45471</v>
      </c>
      <c r="B6390">
        <v>7.7687400000000002</v>
      </c>
      <c r="C6390">
        <v>2024</v>
      </c>
      <c r="D6390">
        <v>6</v>
      </c>
    </row>
    <row r="6391" spans="1:4" x14ac:dyDescent="0.25">
      <c r="A6391" s="1">
        <v>45472</v>
      </c>
      <c r="B6391">
        <v>7.7687400000000002</v>
      </c>
      <c r="C6391">
        <v>2024</v>
      </c>
      <c r="D6391">
        <v>6</v>
      </c>
    </row>
    <row r="6392" spans="1:4" x14ac:dyDescent="0.25">
      <c r="A6392" s="1">
        <v>45473</v>
      </c>
      <c r="B6392">
        <v>7.7687400000000002</v>
      </c>
      <c r="C6392">
        <v>2024</v>
      </c>
      <c r="D6392">
        <v>6</v>
      </c>
    </row>
    <row r="6393" spans="1:4" x14ac:dyDescent="0.25">
      <c r="A6393" s="1">
        <v>45474</v>
      </c>
      <c r="B6393">
        <v>7.7687400000000002</v>
      </c>
      <c r="C6393">
        <v>2024</v>
      </c>
      <c r="D6393">
        <v>7</v>
      </c>
    </row>
    <row r="6394" spans="1:4" x14ac:dyDescent="0.25">
      <c r="A6394" s="1">
        <v>45475</v>
      </c>
      <c r="B6394">
        <v>7.7607100000000004</v>
      </c>
      <c r="C6394">
        <v>2024</v>
      </c>
      <c r="D6394">
        <v>7</v>
      </c>
    </row>
    <row r="6395" spans="1:4" x14ac:dyDescent="0.25">
      <c r="A6395" s="1">
        <v>45476</v>
      </c>
      <c r="B6395">
        <v>7.7648799999999998</v>
      </c>
      <c r="C6395">
        <v>2024</v>
      </c>
      <c r="D6395">
        <v>7</v>
      </c>
    </row>
    <row r="6396" spans="1:4" x14ac:dyDescent="0.25">
      <c r="A6396" s="1">
        <v>45477</v>
      </c>
      <c r="B6396">
        <v>7.7651399999999997</v>
      </c>
      <c r="C6396">
        <v>2024</v>
      </c>
      <c r="D6396">
        <v>7</v>
      </c>
    </row>
    <row r="6397" spans="1:4" x14ac:dyDescent="0.25">
      <c r="A6397" s="1">
        <v>45478</v>
      </c>
      <c r="B6397">
        <v>7.7623499999999996</v>
      </c>
      <c r="C6397">
        <v>2024</v>
      </c>
      <c r="D6397">
        <v>7</v>
      </c>
    </row>
    <row r="6398" spans="1:4" x14ac:dyDescent="0.25">
      <c r="A6398" s="1">
        <v>45479</v>
      </c>
      <c r="B6398">
        <v>7.7623499999999996</v>
      </c>
      <c r="C6398">
        <v>2024</v>
      </c>
      <c r="D6398">
        <v>7</v>
      </c>
    </row>
    <row r="6399" spans="1:4" x14ac:dyDescent="0.25">
      <c r="A6399" s="1">
        <v>45480</v>
      </c>
      <c r="B6399">
        <v>7.7623499999999996</v>
      </c>
      <c r="C6399">
        <v>2024</v>
      </c>
      <c r="D6399">
        <v>7</v>
      </c>
    </row>
    <row r="6400" spans="1:4" x14ac:dyDescent="0.25">
      <c r="A6400" s="1">
        <v>45481</v>
      </c>
      <c r="B6400">
        <v>7.7554800000000004</v>
      </c>
      <c r="C6400">
        <v>2024</v>
      </c>
      <c r="D6400">
        <v>7</v>
      </c>
    </row>
    <row r="6401" spans="1:4" x14ac:dyDescent="0.25">
      <c r="A6401" s="1">
        <v>45482</v>
      </c>
      <c r="B6401">
        <v>7.7539600000000002</v>
      </c>
      <c r="C6401">
        <v>2024</v>
      </c>
      <c r="D6401">
        <v>7</v>
      </c>
    </row>
    <row r="6402" spans="1:4" x14ac:dyDescent="0.25">
      <c r="A6402" s="1">
        <v>45483</v>
      </c>
      <c r="B6402">
        <v>7.7563199999999997</v>
      </c>
      <c r="C6402">
        <v>2024</v>
      </c>
      <c r="D6402">
        <v>7</v>
      </c>
    </row>
    <row r="6403" spans="1:4" x14ac:dyDescent="0.25">
      <c r="A6403" s="1">
        <v>45484</v>
      </c>
      <c r="B6403">
        <v>7.7647500000000003</v>
      </c>
      <c r="C6403">
        <v>2024</v>
      </c>
      <c r="D6403">
        <v>7</v>
      </c>
    </row>
    <row r="6404" spans="1:4" x14ac:dyDescent="0.25">
      <c r="A6404" s="1">
        <v>45485</v>
      </c>
      <c r="B6404">
        <v>7.7571899999999996</v>
      </c>
      <c r="C6404">
        <v>2024</v>
      </c>
      <c r="D6404">
        <v>7</v>
      </c>
    </row>
    <row r="6405" spans="1:4" x14ac:dyDescent="0.25">
      <c r="A6405" s="1">
        <v>45486</v>
      </c>
      <c r="B6405">
        <v>7.7571899999999996</v>
      </c>
      <c r="C6405">
        <v>2024</v>
      </c>
      <c r="D6405">
        <v>7</v>
      </c>
    </row>
    <row r="6406" spans="1:4" x14ac:dyDescent="0.25">
      <c r="A6406" s="1">
        <v>45487</v>
      </c>
      <c r="B6406">
        <v>7.7571899999999996</v>
      </c>
      <c r="C6406">
        <v>2024</v>
      </c>
      <c r="D6406">
        <v>7</v>
      </c>
    </row>
    <row r="6407" spans="1:4" x14ac:dyDescent="0.25">
      <c r="A6407" s="1">
        <v>45488</v>
      </c>
      <c r="B6407">
        <v>7.7496600000000004</v>
      </c>
      <c r="C6407">
        <v>2024</v>
      </c>
      <c r="D6407">
        <v>7</v>
      </c>
    </row>
    <row r="6408" spans="1:4" x14ac:dyDescent="0.25">
      <c r="A6408" s="1">
        <v>45489</v>
      </c>
      <c r="B6408">
        <v>7.7492999999999999</v>
      </c>
      <c r="C6408">
        <v>2024</v>
      </c>
      <c r="D6408">
        <v>7</v>
      </c>
    </row>
    <row r="6409" spans="1:4" x14ac:dyDescent="0.25">
      <c r="A6409" s="1">
        <v>45490</v>
      </c>
      <c r="B6409">
        <v>7.75223</v>
      </c>
      <c r="C6409">
        <v>2024</v>
      </c>
      <c r="D6409">
        <v>7</v>
      </c>
    </row>
    <row r="6410" spans="1:4" x14ac:dyDescent="0.25">
      <c r="A6410" s="1">
        <v>45491</v>
      </c>
      <c r="B6410">
        <v>7.75657</v>
      </c>
      <c r="C6410">
        <v>2024</v>
      </c>
      <c r="D6410">
        <v>7</v>
      </c>
    </row>
    <row r="6411" spans="1:4" x14ac:dyDescent="0.25">
      <c r="A6411" s="1">
        <v>45492</v>
      </c>
      <c r="B6411">
        <v>7.7558999999999996</v>
      </c>
      <c r="C6411">
        <v>2024</v>
      </c>
      <c r="D6411">
        <v>7</v>
      </c>
    </row>
    <row r="6412" spans="1:4" x14ac:dyDescent="0.25">
      <c r="A6412" s="1">
        <v>45493</v>
      </c>
      <c r="B6412">
        <v>7.7558999999999996</v>
      </c>
      <c r="C6412">
        <v>2024</v>
      </c>
      <c r="D6412">
        <v>7</v>
      </c>
    </row>
    <row r="6413" spans="1:4" x14ac:dyDescent="0.25">
      <c r="A6413" s="1">
        <v>45494</v>
      </c>
      <c r="B6413">
        <v>7.7558999999999996</v>
      </c>
      <c r="C6413">
        <v>2024</v>
      </c>
      <c r="D6413">
        <v>7</v>
      </c>
    </row>
    <row r="6414" spans="1:4" x14ac:dyDescent="0.25">
      <c r="A6414" s="1">
        <v>45495</v>
      </c>
      <c r="B6414">
        <v>7.7480500000000001</v>
      </c>
      <c r="C6414">
        <v>2024</v>
      </c>
      <c r="D6414">
        <v>7</v>
      </c>
    </row>
    <row r="6415" spans="1:4" x14ac:dyDescent="0.25">
      <c r="A6415" s="1">
        <v>45496</v>
      </c>
      <c r="B6415">
        <v>7.7502199999999997</v>
      </c>
      <c r="C6415">
        <v>2024</v>
      </c>
      <c r="D6415">
        <v>7</v>
      </c>
    </row>
    <row r="6416" spans="1:4" x14ac:dyDescent="0.25">
      <c r="A6416" s="1">
        <v>45497</v>
      </c>
      <c r="B6416">
        <v>7.74953</v>
      </c>
      <c r="C6416">
        <v>2024</v>
      </c>
      <c r="D6416">
        <v>7</v>
      </c>
    </row>
    <row r="6417" spans="1:4" x14ac:dyDescent="0.25">
      <c r="A6417" s="1">
        <v>45498</v>
      </c>
      <c r="B6417">
        <v>7.7496999999999998</v>
      </c>
      <c r="C6417">
        <v>2024</v>
      </c>
      <c r="D6417">
        <v>7</v>
      </c>
    </row>
    <row r="6418" spans="1:4" x14ac:dyDescent="0.25">
      <c r="A6418" s="1">
        <v>45499</v>
      </c>
      <c r="B6418">
        <v>7.7497299999999996</v>
      </c>
      <c r="C6418">
        <v>2024</v>
      </c>
      <c r="D6418">
        <v>7</v>
      </c>
    </row>
    <row r="6419" spans="1:4" x14ac:dyDescent="0.25">
      <c r="A6419" s="1">
        <v>45500</v>
      </c>
      <c r="B6419">
        <v>7.7497299999999996</v>
      </c>
      <c r="C6419">
        <v>2024</v>
      </c>
      <c r="D6419">
        <v>7</v>
      </c>
    </row>
    <row r="6420" spans="1:4" x14ac:dyDescent="0.25">
      <c r="A6420" s="1">
        <v>45501</v>
      </c>
      <c r="B6420">
        <v>7.7497299999999996</v>
      </c>
      <c r="C6420">
        <v>2024</v>
      </c>
      <c r="D6420">
        <v>7</v>
      </c>
    </row>
    <row r="6421" spans="1:4" x14ac:dyDescent="0.25">
      <c r="A6421" s="1">
        <v>45502</v>
      </c>
      <c r="B6421">
        <v>7.7472899999999996</v>
      </c>
      <c r="C6421">
        <v>2024</v>
      </c>
      <c r="D6421">
        <v>7</v>
      </c>
    </row>
    <row r="6422" spans="1:4" x14ac:dyDescent="0.25">
      <c r="A6422" s="1">
        <v>45503</v>
      </c>
      <c r="B6422">
        <v>7.7469799999999998</v>
      </c>
      <c r="C6422">
        <v>2024</v>
      </c>
      <c r="D6422">
        <v>7</v>
      </c>
    </row>
    <row r="6423" spans="1:4" x14ac:dyDescent="0.25">
      <c r="A6423" s="1">
        <v>45504</v>
      </c>
      <c r="B6423">
        <v>7.7457799999999999</v>
      </c>
      <c r="C6423">
        <v>2024</v>
      </c>
      <c r="D6423">
        <v>7</v>
      </c>
    </row>
    <row r="6424" spans="1:4" x14ac:dyDescent="0.25">
      <c r="A6424" s="1">
        <v>45505</v>
      </c>
      <c r="B6424">
        <v>7.7480000000000002</v>
      </c>
      <c r="C6424">
        <v>2024</v>
      </c>
      <c r="D6424">
        <v>8</v>
      </c>
    </row>
    <row r="6425" spans="1:4" x14ac:dyDescent="0.25">
      <c r="A6425" s="1">
        <v>45506</v>
      </c>
      <c r="B6425">
        <v>7.7481</v>
      </c>
      <c r="C6425">
        <v>2024</v>
      </c>
      <c r="D6425">
        <v>8</v>
      </c>
    </row>
    <row r="6426" spans="1:4" x14ac:dyDescent="0.25">
      <c r="A6426" s="1">
        <v>45507</v>
      </c>
      <c r="B6426">
        <v>7.7481</v>
      </c>
      <c r="C6426">
        <v>2024</v>
      </c>
      <c r="D6426">
        <v>8</v>
      </c>
    </row>
    <row r="6427" spans="1:4" x14ac:dyDescent="0.25">
      <c r="A6427" s="1">
        <v>45508</v>
      </c>
      <c r="B6427">
        <v>7.7481</v>
      </c>
      <c r="C6427">
        <v>2024</v>
      </c>
      <c r="D6427">
        <v>8</v>
      </c>
    </row>
    <row r="6428" spans="1:4" x14ac:dyDescent="0.25">
      <c r="A6428" s="1">
        <v>45509</v>
      </c>
      <c r="B6428">
        <v>7.7402300000000004</v>
      </c>
      <c r="C6428">
        <v>2024</v>
      </c>
      <c r="D6428">
        <v>8</v>
      </c>
    </row>
    <row r="6429" spans="1:4" x14ac:dyDescent="0.25">
      <c r="A6429" s="1">
        <v>45510</v>
      </c>
      <c r="B6429">
        <v>7.7456199999999997</v>
      </c>
      <c r="C6429">
        <v>2024</v>
      </c>
      <c r="D6429">
        <v>8</v>
      </c>
    </row>
    <row r="6430" spans="1:4" x14ac:dyDescent="0.25">
      <c r="A6430" s="1">
        <v>45511</v>
      </c>
      <c r="B6430">
        <v>7.7440199999999999</v>
      </c>
      <c r="C6430">
        <v>2024</v>
      </c>
      <c r="D6430">
        <v>8</v>
      </c>
    </row>
    <row r="6431" spans="1:4" x14ac:dyDescent="0.25">
      <c r="A6431" s="1">
        <v>45512</v>
      </c>
      <c r="B6431">
        <v>7.7451400000000001</v>
      </c>
      <c r="C6431">
        <v>2024</v>
      </c>
      <c r="D6431">
        <v>8</v>
      </c>
    </row>
    <row r="6432" spans="1:4" x14ac:dyDescent="0.25">
      <c r="A6432" s="1">
        <v>45513</v>
      </c>
      <c r="B6432">
        <v>7.74681</v>
      </c>
      <c r="C6432">
        <v>2024</v>
      </c>
      <c r="D6432">
        <v>8</v>
      </c>
    </row>
    <row r="6433" spans="1:4" x14ac:dyDescent="0.25">
      <c r="A6433" s="1">
        <v>45514</v>
      </c>
      <c r="B6433">
        <v>7.74681</v>
      </c>
      <c r="C6433">
        <v>2024</v>
      </c>
      <c r="D6433">
        <v>8</v>
      </c>
    </row>
    <row r="6434" spans="1:4" x14ac:dyDescent="0.25">
      <c r="A6434" s="1">
        <v>45515</v>
      </c>
      <c r="B6434">
        <v>7.74681</v>
      </c>
      <c r="C6434">
        <v>2024</v>
      </c>
      <c r="D6434">
        <v>8</v>
      </c>
    </row>
    <row r="6435" spans="1:4" x14ac:dyDescent="0.25">
      <c r="A6435" s="1">
        <v>45516</v>
      </c>
      <c r="B6435">
        <v>7.7355400000000003</v>
      </c>
      <c r="C6435">
        <v>2024</v>
      </c>
      <c r="D6435">
        <v>8</v>
      </c>
    </row>
    <row r="6436" spans="1:4" x14ac:dyDescent="0.25">
      <c r="A6436" s="1">
        <v>45517</v>
      </c>
      <c r="B6436">
        <v>7.73543</v>
      </c>
      <c r="C6436">
        <v>2024</v>
      </c>
      <c r="D6436">
        <v>8</v>
      </c>
    </row>
    <row r="6437" spans="1:4" x14ac:dyDescent="0.25">
      <c r="A6437" s="1">
        <v>45518</v>
      </c>
      <c r="B6437">
        <v>7.7408200000000003</v>
      </c>
      <c r="C6437">
        <v>2024</v>
      </c>
      <c r="D6437">
        <v>8</v>
      </c>
    </row>
    <row r="6438" spans="1:4" x14ac:dyDescent="0.25">
      <c r="A6438" s="1">
        <v>45519</v>
      </c>
      <c r="B6438">
        <v>7.7408200000000003</v>
      </c>
      <c r="C6438">
        <v>2024</v>
      </c>
      <c r="D6438">
        <v>8</v>
      </c>
    </row>
    <row r="6439" spans="1:4" x14ac:dyDescent="0.25">
      <c r="A6439" s="1">
        <v>45520</v>
      </c>
      <c r="B6439">
        <v>7.7343200000000003</v>
      </c>
      <c r="C6439">
        <v>2024</v>
      </c>
      <c r="D6439">
        <v>8</v>
      </c>
    </row>
    <row r="6440" spans="1:4" x14ac:dyDescent="0.25">
      <c r="A6440" s="1">
        <v>45521</v>
      </c>
      <c r="B6440">
        <v>7.7343200000000003</v>
      </c>
      <c r="C6440">
        <v>2024</v>
      </c>
      <c r="D6440">
        <v>8</v>
      </c>
    </row>
    <row r="6441" spans="1:4" x14ac:dyDescent="0.25">
      <c r="A6441" s="1">
        <v>45522</v>
      </c>
      <c r="B6441">
        <v>7.7343200000000003</v>
      </c>
      <c r="C6441">
        <v>2024</v>
      </c>
      <c r="D6441">
        <v>8</v>
      </c>
    </row>
    <row r="6442" spans="1:4" x14ac:dyDescent="0.25">
      <c r="A6442" s="1">
        <v>45523</v>
      </c>
      <c r="B6442">
        <v>7.7312500000000002</v>
      </c>
      <c r="C6442">
        <v>2024</v>
      </c>
      <c r="D6442">
        <v>8</v>
      </c>
    </row>
    <row r="6443" spans="1:4" x14ac:dyDescent="0.25">
      <c r="A6443" s="1">
        <v>45524</v>
      </c>
      <c r="B6443">
        <v>7.7332599999999996</v>
      </c>
      <c r="C6443">
        <v>2024</v>
      </c>
      <c r="D6443">
        <v>8</v>
      </c>
    </row>
    <row r="6444" spans="1:4" x14ac:dyDescent="0.25">
      <c r="A6444" s="1">
        <v>45525</v>
      </c>
      <c r="B6444">
        <v>7.73353</v>
      </c>
      <c r="C6444">
        <v>2024</v>
      </c>
      <c r="D6444">
        <v>8</v>
      </c>
    </row>
    <row r="6445" spans="1:4" x14ac:dyDescent="0.25">
      <c r="A6445" s="1">
        <v>45526</v>
      </c>
      <c r="B6445">
        <v>7.7316500000000001</v>
      </c>
      <c r="C6445">
        <v>2024</v>
      </c>
      <c r="D6445">
        <v>8</v>
      </c>
    </row>
    <row r="6446" spans="1:4" x14ac:dyDescent="0.25">
      <c r="A6446" s="1">
        <v>45527</v>
      </c>
      <c r="B6446">
        <v>7.73339</v>
      </c>
      <c r="C6446">
        <v>2024</v>
      </c>
      <c r="D6446">
        <v>8</v>
      </c>
    </row>
    <row r="6447" spans="1:4" x14ac:dyDescent="0.25">
      <c r="A6447" s="1">
        <v>45528</v>
      </c>
      <c r="B6447">
        <v>7.73339</v>
      </c>
      <c r="C6447">
        <v>2024</v>
      </c>
      <c r="D6447">
        <v>8</v>
      </c>
    </row>
    <row r="6448" spans="1:4" x14ac:dyDescent="0.25">
      <c r="A6448" s="1">
        <v>45529</v>
      </c>
      <c r="B6448">
        <v>7.73339</v>
      </c>
      <c r="C6448">
        <v>2024</v>
      </c>
      <c r="D6448">
        <v>8</v>
      </c>
    </row>
    <row r="6449" spans="1:4" x14ac:dyDescent="0.25">
      <c r="A6449" s="1">
        <v>45530</v>
      </c>
      <c r="B6449">
        <v>7.7289700000000003</v>
      </c>
      <c r="C6449">
        <v>2024</v>
      </c>
      <c r="D6449">
        <v>8</v>
      </c>
    </row>
    <row r="6450" spans="1:4" x14ac:dyDescent="0.25">
      <c r="A6450" s="1">
        <v>45531</v>
      </c>
      <c r="B6450">
        <v>7.7274200000000004</v>
      </c>
      <c r="C6450">
        <v>2024</v>
      </c>
      <c r="D6450">
        <v>8</v>
      </c>
    </row>
    <row r="6451" spans="1:4" x14ac:dyDescent="0.25">
      <c r="A6451" s="1">
        <v>45532</v>
      </c>
      <c r="B6451">
        <v>7.7281500000000003</v>
      </c>
      <c r="C6451">
        <v>2024</v>
      </c>
      <c r="D6451">
        <v>8</v>
      </c>
    </row>
    <row r="6452" spans="1:4" x14ac:dyDescent="0.25">
      <c r="A6452" s="1">
        <v>45533</v>
      </c>
      <c r="B6452">
        <v>7.7331399999999997</v>
      </c>
      <c r="C6452">
        <v>2024</v>
      </c>
      <c r="D6452">
        <v>8</v>
      </c>
    </row>
    <row r="6453" spans="1:4" x14ac:dyDescent="0.25">
      <c r="A6453" s="1">
        <v>45534</v>
      </c>
      <c r="B6453">
        <v>7.7290999999999999</v>
      </c>
      <c r="C6453">
        <v>2024</v>
      </c>
      <c r="D6453">
        <v>8</v>
      </c>
    </row>
    <row r="6454" spans="1:4" x14ac:dyDescent="0.25">
      <c r="A6454" s="1">
        <v>45535</v>
      </c>
      <c r="B6454">
        <v>7.7290999999999999</v>
      </c>
      <c r="C6454">
        <v>2024</v>
      </c>
      <c r="D6454">
        <v>8</v>
      </c>
    </row>
    <row r="6455" spans="1:4" x14ac:dyDescent="0.25">
      <c r="A6455" s="1">
        <v>45536</v>
      </c>
      <c r="B6455">
        <v>7.7290999999999999</v>
      </c>
      <c r="C6455">
        <v>2024</v>
      </c>
      <c r="D6455">
        <v>9</v>
      </c>
    </row>
    <row r="6456" spans="1:4" x14ac:dyDescent="0.25">
      <c r="A6456" s="1">
        <v>45537</v>
      </c>
      <c r="B6456">
        <v>7.7224300000000001</v>
      </c>
      <c r="C6456">
        <v>2024</v>
      </c>
      <c r="D6456">
        <v>9</v>
      </c>
    </row>
    <row r="6457" spans="1:4" x14ac:dyDescent="0.25">
      <c r="A6457" s="1">
        <v>45538</v>
      </c>
      <c r="B6457">
        <v>7.7346000000000004</v>
      </c>
      <c r="C6457">
        <v>2024</v>
      </c>
      <c r="D6457">
        <v>9</v>
      </c>
    </row>
    <row r="6458" spans="1:4" x14ac:dyDescent="0.25">
      <c r="A6458" s="1">
        <v>45539</v>
      </c>
      <c r="B6458">
        <v>7.7320000000000002</v>
      </c>
      <c r="C6458">
        <v>2024</v>
      </c>
      <c r="D6458">
        <v>9</v>
      </c>
    </row>
    <row r="6459" spans="1:4" x14ac:dyDescent="0.25">
      <c r="A6459" s="1">
        <v>45540</v>
      </c>
      <c r="B6459">
        <v>7.7328000000000001</v>
      </c>
      <c r="C6459">
        <v>2024</v>
      </c>
      <c r="D6459">
        <v>9</v>
      </c>
    </row>
    <row r="6460" spans="1:4" x14ac:dyDescent="0.25">
      <c r="A6460" s="1">
        <v>45541</v>
      </c>
      <c r="B6460">
        <v>7.7320000000000002</v>
      </c>
      <c r="C6460">
        <v>2024</v>
      </c>
      <c r="D6460">
        <v>9</v>
      </c>
    </row>
    <row r="6461" spans="1:4" x14ac:dyDescent="0.25">
      <c r="A6461" s="1">
        <v>45542</v>
      </c>
      <c r="B6461">
        <v>7.7320000000000002</v>
      </c>
      <c r="C6461">
        <v>2024</v>
      </c>
      <c r="D6461">
        <v>9</v>
      </c>
    </row>
    <row r="6462" spans="1:4" x14ac:dyDescent="0.25">
      <c r="A6462" s="1">
        <v>45543</v>
      </c>
      <c r="B6462">
        <v>7.7320000000000002</v>
      </c>
      <c r="C6462">
        <v>2024</v>
      </c>
      <c r="D6462">
        <v>9</v>
      </c>
    </row>
    <row r="6463" spans="1:4" x14ac:dyDescent="0.25">
      <c r="A6463" s="1">
        <v>45544</v>
      </c>
      <c r="B6463">
        <v>7.7295499999999997</v>
      </c>
      <c r="C6463">
        <v>2024</v>
      </c>
      <c r="D6463">
        <v>9</v>
      </c>
    </row>
    <row r="6464" spans="1:4" x14ac:dyDescent="0.25">
      <c r="A6464" s="1">
        <v>45545</v>
      </c>
      <c r="B6464">
        <v>7.7258899999999997</v>
      </c>
      <c r="C6464">
        <v>2024</v>
      </c>
      <c r="D6464">
        <v>9</v>
      </c>
    </row>
    <row r="6465" spans="1:4" x14ac:dyDescent="0.25">
      <c r="A6465" s="1">
        <v>45546</v>
      </c>
      <c r="B6465">
        <v>7.7329800000000004</v>
      </c>
      <c r="C6465">
        <v>2024</v>
      </c>
      <c r="D6465">
        <v>9</v>
      </c>
    </row>
    <row r="6466" spans="1:4" x14ac:dyDescent="0.25">
      <c r="A6466" s="1">
        <v>45547</v>
      </c>
      <c r="B6466">
        <v>7.7310499999999998</v>
      </c>
      <c r="C6466">
        <v>2024</v>
      </c>
      <c r="D6466">
        <v>9</v>
      </c>
    </row>
    <row r="6467" spans="1:4" x14ac:dyDescent="0.25">
      <c r="A6467" s="1">
        <v>45548</v>
      </c>
      <c r="B6467">
        <v>7.7292800000000002</v>
      </c>
      <c r="C6467">
        <v>2024</v>
      </c>
      <c r="D6467">
        <v>9</v>
      </c>
    </row>
    <row r="6468" spans="1:4" x14ac:dyDescent="0.25">
      <c r="A6468" s="1">
        <v>45549</v>
      </c>
      <c r="B6468">
        <v>7.7292800000000002</v>
      </c>
      <c r="C6468">
        <v>2024</v>
      </c>
      <c r="D6468">
        <v>9</v>
      </c>
    </row>
    <row r="6469" spans="1:4" x14ac:dyDescent="0.25">
      <c r="A6469" s="1">
        <v>45550</v>
      </c>
      <c r="B6469">
        <v>7.7292800000000002</v>
      </c>
      <c r="C6469">
        <v>2024</v>
      </c>
      <c r="D6469">
        <v>9</v>
      </c>
    </row>
    <row r="6470" spans="1:4" x14ac:dyDescent="0.25">
      <c r="A6470" s="1">
        <v>45551</v>
      </c>
      <c r="B6470">
        <v>7.7292800000000002</v>
      </c>
      <c r="C6470">
        <v>2024</v>
      </c>
      <c r="D6470">
        <v>9</v>
      </c>
    </row>
    <row r="6471" spans="1:4" x14ac:dyDescent="0.25">
      <c r="A6471" s="1">
        <v>45552</v>
      </c>
      <c r="B6471">
        <v>7.7222400000000002</v>
      </c>
      <c r="C6471">
        <v>2024</v>
      </c>
      <c r="D6471">
        <v>9</v>
      </c>
    </row>
    <row r="6472" spans="1:4" x14ac:dyDescent="0.25">
      <c r="A6472" s="1">
        <v>45553</v>
      </c>
      <c r="B6472">
        <v>7.7282500000000001</v>
      </c>
      <c r="C6472">
        <v>2024</v>
      </c>
      <c r="D6472">
        <v>9</v>
      </c>
    </row>
    <row r="6473" spans="1:4" x14ac:dyDescent="0.25">
      <c r="A6473" s="1">
        <v>45554</v>
      </c>
      <c r="B6473">
        <v>7.7287499999999998</v>
      </c>
      <c r="C6473">
        <v>2024</v>
      </c>
      <c r="D6473">
        <v>9</v>
      </c>
    </row>
    <row r="6474" spans="1:4" x14ac:dyDescent="0.25">
      <c r="A6474" s="1">
        <v>45555</v>
      </c>
      <c r="B6474">
        <v>7.7285899999999996</v>
      </c>
      <c r="C6474">
        <v>2024</v>
      </c>
      <c r="D6474">
        <v>9</v>
      </c>
    </row>
    <row r="6475" spans="1:4" x14ac:dyDescent="0.25">
      <c r="A6475" s="1">
        <v>45556</v>
      </c>
      <c r="B6475">
        <v>7.7285899999999996</v>
      </c>
      <c r="C6475">
        <v>2024</v>
      </c>
      <c r="D6475">
        <v>9</v>
      </c>
    </row>
    <row r="6476" spans="1:4" x14ac:dyDescent="0.25">
      <c r="A6476" s="1">
        <v>45557</v>
      </c>
      <c r="B6476">
        <v>7.7285899999999996</v>
      </c>
      <c r="C6476">
        <v>2024</v>
      </c>
      <c r="D6476">
        <v>9</v>
      </c>
    </row>
    <row r="6477" spans="1:4" x14ac:dyDescent="0.25">
      <c r="A6477" s="1">
        <v>45558</v>
      </c>
      <c r="B6477">
        <v>7.7290000000000001</v>
      </c>
      <c r="C6477">
        <v>2024</v>
      </c>
      <c r="D6477">
        <v>9</v>
      </c>
    </row>
    <row r="6478" spans="1:4" x14ac:dyDescent="0.25">
      <c r="A6478" s="1">
        <v>45559</v>
      </c>
      <c r="B6478">
        <v>7.7254199999999997</v>
      </c>
      <c r="C6478">
        <v>2024</v>
      </c>
      <c r="D6478">
        <v>9</v>
      </c>
    </row>
    <row r="6479" spans="1:4" x14ac:dyDescent="0.25">
      <c r="A6479" s="1">
        <v>45560</v>
      </c>
      <c r="B6479">
        <v>7.7282799999999998</v>
      </c>
      <c r="C6479">
        <v>2024</v>
      </c>
      <c r="D6479">
        <v>9</v>
      </c>
    </row>
    <row r="6480" spans="1:4" x14ac:dyDescent="0.25">
      <c r="A6480" s="1">
        <v>45561</v>
      </c>
      <c r="B6480">
        <v>7.7313999999999998</v>
      </c>
      <c r="C6480">
        <v>2024</v>
      </c>
      <c r="D6480">
        <v>9</v>
      </c>
    </row>
    <row r="6481" spans="1:4" x14ac:dyDescent="0.25">
      <c r="A6481" s="1">
        <v>45562</v>
      </c>
      <c r="B6481">
        <v>7.73184</v>
      </c>
      <c r="C6481">
        <v>2024</v>
      </c>
      <c r="D6481">
        <v>9</v>
      </c>
    </row>
    <row r="6482" spans="1:4" x14ac:dyDescent="0.25">
      <c r="A6482" s="1">
        <v>45563</v>
      </c>
      <c r="B6482">
        <v>7.73184</v>
      </c>
      <c r="C6482">
        <v>2024</v>
      </c>
      <c r="D6482">
        <v>9</v>
      </c>
    </row>
    <row r="6483" spans="1:4" x14ac:dyDescent="0.25">
      <c r="A6483" s="1">
        <v>45564</v>
      </c>
      <c r="B6483">
        <v>7.73184</v>
      </c>
      <c r="C6483">
        <v>2024</v>
      </c>
      <c r="D6483">
        <v>9</v>
      </c>
    </row>
    <row r="6484" spans="1:4" x14ac:dyDescent="0.25">
      <c r="A6484" s="1">
        <v>45565</v>
      </c>
      <c r="B6484">
        <v>7.7234800000000003</v>
      </c>
      <c r="C6484">
        <v>2024</v>
      </c>
      <c r="D6484">
        <v>9</v>
      </c>
    </row>
    <row r="6485" spans="1:4" x14ac:dyDescent="0.25">
      <c r="A6485" s="1">
        <v>45566</v>
      </c>
      <c r="B6485">
        <v>7.7279799999999996</v>
      </c>
      <c r="C6485">
        <v>2024</v>
      </c>
      <c r="D6485">
        <v>10</v>
      </c>
    </row>
    <row r="6486" spans="1:4" x14ac:dyDescent="0.25">
      <c r="A6486" s="1">
        <v>45567</v>
      </c>
      <c r="B6486">
        <v>7.7323000000000004</v>
      </c>
      <c r="C6486">
        <v>2024</v>
      </c>
      <c r="D6486">
        <v>10</v>
      </c>
    </row>
    <row r="6487" spans="1:4" x14ac:dyDescent="0.25">
      <c r="A6487" s="1">
        <v>45568</v>
      </c>
      <c r="B6487">
        <v>7.7313599999999996</v>
      </c>
      <c r="C6487">
        <v>2024</v>
      </c>
      <c r="D6487">
        <v>10</v>
      </c>
    </row>
    <row r="6488" spans="1:4" x14ac:dyDescent="0.25">
      <c r="A6488" s="1">
        <v>45569</v>
      </c>
      <c r="B6488">
        <v>7.7307899999999998</v>
      </c>
      <c r="C6488">
        <v>2024</v>
      </c>
      <c r="D6488">
        <v>10</v>
      </c>
    </row>
    <row r="6489" spans="1:4" x14ac:dyDescent="0.25">
      <c r="A6489" s="1">
        <v>45570</v>
      </c>
      <c r="B6489">
        <v>7.7307899999999998</v>
      </c>
      <c r="C6489">
        <v>2024</v>
      </c>
      <c r="D6489">
        <v>10</v>
      </c>
    </row>
    <row r="6490" spans="1:4" x14ac:dyDescent="0.25">
      <c r="A6490" s="1">
        <v>45571</v>
      </c>
      <c r="B6490">
        <v>7.7307899999999998</v>
      </c>
      <c r="C6490">
        <v>2024</v>
      </c>
      <c r="D6490">
        <v>10</v>
      </c>
    </row>
    <row r="6491" spans="1:4" x14ac:dyDescent="0.25">
      <c r="A6491" s="1">
        <v>45572</v>
      </c>
      <c r="B6491">
        <v>7.7264600000000003</v>
      </c>
      <c r="C6491">
        <v>2024</v>
      </c>
      <c r="D6491">
        <v>10</v>
      </c>
    </row>
    <row r="6492" spans="1:4" x14ac:dyDescent="0.25">
      <c r="A6492" s="1">
        <v>45573</v>
      </c>
      <c r="B6492">
        <v>7.7253999999999996</v>
      </c>
      <c r="C6492">
        <v>2024</v>
      </c>
      <c r="D6492">
        <v>10</v>
      </c>
    </row>
    <row r="6493" spans="1:4" x14ac:dyDescent="0.25">
      <c r="A6493" s="1">
        <v>45574</v>
      </c>
      <c r="B6493">
        <v>7.7271799999999997</v>
      </c>
      <c r="C6493">
        <v>2024</v>
      </c>
      <c r="D6493">
        <v>10</v>
      </c>
    </row>
    <row r="6494" spans="1:4" x14ac:dyDescent="0.25">
      <c r="A6494" s="1">
        <v>45575</v>
      </c>
      <c r="B6494">
        <v>7.7279499999999999</v>
      </c>
      <c r="C6494">
        <v>2024</v>
      </c>
      <c r="D6494">
        <v>10</v>
      </c>
    </row>
    <row r="6495" spans="1:4" x14ac:dyDescent="0.25">
      <c r="A6495" s="1">
        <v>45576</v>
      </c>
      <c r="B6495">
        <v>7.7279499999999999</v>
      </c>
      <c r="C6495">
        <v>2024</v>
      </c>
      <c r="D6495">
        <v>10</v>
      </c>
    </row>
    <row r="6496" spans="1:4" x14ac:dyDescent="0.25">
      <c r="A6496" s="1">
        <v>45577</v>
      </c>
      <c r="B6496">
        <v>7.7279499999999999</v>
      </c>
      <c r="C6496">
        <v>2024</v>
      </c>
      <c r="D6496">
        <v>10</v>
      </c>
    </row>
    <row r="6497" spans="1:4" x14ac:dyDescent="0.25">
      <c r="A6497" s="1">
        <v>45578</v>
      </c>
      <c r="B6497">
        <v>7.7279499999999999</v>
      </c>
      <c r="C6497">
        <v>2024</v>
      </c>
      <c r="D6497">
        <v>10</v>
      </c>
    </row>
    <row r="6498" spans="1:4" x14ac:dyDescent="0.25">
      <c r="A6498" s="1">
        <v>45579</v>
      </c>
      <c r="B6498">
        <v>7.7253299999999996</v>
      </c>
      <c r="C6498">
        <v>2024</v>
      </c>
      <c r="D6498">
        <v>10</v>
      </c>
    </row>
    <row r="6499" spans="1:4" x14ac:dyDescent="0.25">
      <c r="A6499" s="1">
        <v>45580</v>
      </c>
      <c r="B6499">
        <v>7.7307399999999999</v>
      </c>
      <c r="C6499">
        <v>2024</v>
      </c>
      <c r="D6499">
        <v>10</v>
      </c>
    </row>
    <row r="6500" spans="1:4" x14ac:dyDescent="0.25">
      <c r="A6500" s="1">
        <v>45581</v>
      </c>
      <c r="B6500">
        <v>7.7264299999999997</v>
      </c>
      <c r="C6500">
        <v>2024</v>
      </c>
      <c r="D6500">
        <v>10</v>
      </c>
    </row>
    <row r="6501" spans="1:4" x14ac:dyDescent="0.25">
      <c r="A6501" s="1">
        <v>45582</v>
      </c>
      <c r="B6501">
        <v>7.7278500000000001</v>
      </c>
      <c r="C6501">
        <v>2024</v>
      </c>
      <c r="D6501">
        <v>10</v>
      </c>
    </row>
    <row r="6502" spans="1:4" x14ac:dyDescent="0.25">
      <c r="A6502" s="1">
        <v>45583</v>
      </c>
      <c r="B6502">
        <v>7.7276999999999996</v>
      </c>
      <c r="C6502">
        <v>2024</v>
      </c>
      <c r="D6502">
        <v>10</v>
      </c>
    </row>
    <row r="6503" spans="1:4" x14ac:dyDescent="0.25">
      <c r="A6503" s="1">
        <v>45584</v>
      </c>
      <c r="B6503">
        <v>7.7276999999999996</v>
      </c>
      <c r="C6503">
        <v>2024</v>
      </c>
      <c r="D6503">
        <v>10</v>
      </c>
    </row>
    <row r="6504" spans="1:4" x14ac:dyDescent="0.25">
      <c r="A6504" s="1">
        <v>45585</v>
      </c>
      <c r="B6504">
        <v>7.7276999999999996</v>
      </c>
      <c r="C6504">
        <v>2024</v>
      </c>
      <c r="D6504">
        <v>10</v>
      </c>
    </row>
    <row r="6505" spans="1:4" x14ac:dyDescent="0.25">
      <c r="A6505" s="1">
        <v>45586</v>
      </c>
      <c r="B6505">
        <v>7.7276999999999996</v>
      </c>
      <c r="C6505">
        <v>2024</v>
      </c>
      <c r="D6505">
        <v>10</v>
      </c>
    </row>
    <row r="6506" spans="1:4" x14ac:dyDescent="0.25">
      <c r="A6506" s="1">
        <v>45587</v>
      </c>
      <c r="B6506">
        <v>7.7253600000000002</v>
      </c>
      <c r="C6506">
        <v>2024</v>
      </c>
      <c r="D6506">
        <v>10</v>
      </c>
    </row>
    <row r="6507" spans="1:4" x14ac:dyDescent="0.25">
      <c r="A6507" s="1">
        <v>45588</v>
      </c>
      <c r="B6507">
        <v>7.72628</v>
      </c>
      <c r="C6507">
        <v>2024</v>
      </c>
      <c r="D6507">
        <v>10</v>
      </c>
    </row>
    <row r="6508" spans="1:4" x14ac:dyDescent="0.25">
      <c r="A6508" s="1">
        <v>45589</v>
      </c>
      <c r="B6508">
        <v>7.7310800000000004</v>
      </c>
      <c r="C6508">
        <v>2024</v>
      </c>
      <c r="D6508">
        <v>10</v>
      </c>
    </row>
    <row r="6509" spans="1:4" x14ac:dyDescent="0.25">
      <c r="A6509" s="1">
        <v>45590</v>
      </c>
      <c r="B6509">
        <v>7.7256499999999999</v>
      </c>
      <c r="C6509">
        <v>2024</v>
      </c>
      <c r="D6509">
        <v>10</v>
      </c>
    </row>
    <row r="6510" spans="1:4" x14ac:dyDescent="0.25">
      <c r="A6510" s="1">
        <v>45591</v>
      </c>
      <c r="B6510">
        <v>7.7256499999999999</v>
      </c>
      <c r="C6510">
        <v>2024</v>
      </c>
      <c r="D6510">
        <v>10</v>
      </c>
    </row>
    <row r="6511" spans="1:4" x14ac:dyDescent="0.25">
      <c r="A6511" s="1">
        <v>45592</v>
      </c>
      <c r="B6511">
        <v>7.7256499999999999</v>
      </c>
      <c r="C6511">
        <v>2024</v>
      </c>
      <c r="D6511">
        <v>10</v>
      </c>
    </row>
    <row r="6512" spans="1:4" x14ac:dyDescent="0.25">
      <c r="A6512" s="1">
        <v>45593</v>
      </c>
      <c r="B6512">
        <v>7.7241200000000001</v>
      </c>
      <c r="C6512">
        <v>2024</v>
      </c>
      <c r="D6512">
        <v>10</v>
      </c>
    </row>
    <row r="6513" spans="1:4" x14ac:dyDescent="0.25">
      <c r="A6513" s="1">
        <v>45594</v>
      </c>
      <c r="B6513">
        <v>7.7220000000000004</v>
      </c>
      <c r="C6513">
        <v>2024</v>
      </c>
      <c r="D6513">
        <v>10</v>
      </c>
    </row>
    <row r="6514" spans="1:4" x14ac:dyDescent="0.25">
      <c r="A6514" s="1">
        <v>45595</v>
      </c>
      <c r="B6514">
        <v>7.7235399999999998</v>
      </c>
      <c r="C6514">
        <v>2024</v>
      </c>
      <c r="D6514">
        <v>10</v>
      </c>
    </row>
    <row r="6515" spans="1:4" x14ac:dyDescent="0.25">
      <c r="A6515" s="1">
        <v>45596</v>
      </c>
      <c r="B6515">
        <v>7.7250500000000004</v>
      </c>
      <c r="C6515">
        <v>2024</v>
      </c>
      <c r="D6515">
        <v>10</v>
      </c>
    </row>
    <row r="6516" spans="1:4" x14ac:dyDescent="0.25">
      <c r="A6516" s="1">
        <v>45597</v>
      </c>
      <c r="B6516">
        <v>7.7250500000000004</v>
      </c>
      <c r="C6516">
        <v>2024</v>
      </c>
      <c r="D6516">
        <v>11</v>
      </c>
    </row>
    <row r="6517" spans="1:4" x14ac:dyDescent="0.25">
      <c r="A6517" s="1">
        <v>45598</v>
      </c>
      <c r="B6517">
        <v>7.7250500000000004</v>
      </c>
      <c r="C6517">
        <v>2024</v>
      </c>
      <c r="D6517">
        <v>11</v>
      </c>
    </row>
    <row r="6518" spans="1:4" x14ac:dyDescent="0.25">
      <c r="A6518" s="1">
        <v>45599</v>
      </c>
      <c r="B6518">
        <v>7.7250500000000004</v>
      </c>
      <c r="C6518">
        <v>2024</v>
      </c>
      <c r="D6518">
        <v>11</v>
      </c>
    </row>
    <row r="6519" spans="1:4" x14ac:dyDescent="0.25">
      <c r="A6519" s="1">
        <v>45600</v>
      </c>
      <c r="B6519">
        <v>7.72288</v>
      </c>
      <c r="C6519">
        <v>2024</v>
      </c>
      <c r="D6519">
        <v>11</v>
      </c>
    </row>
    <row r="6520" spans="1:4" x14ac:dyDescent="0.25">
      <c r="A6520" s="1">
        <v>45601</v>
      </c>
      <c r="B6520">
        <v>7.7225299999999999</v>
      </c>
      <c r="C6520">
        <v>2024</v>
      </c>
      <c r="D6520">
        <v>11</v>
      </c>
    </row>
    <row r="6521" spans="1:4" x14ac:dyDescent="0.25">
      <c r="A6521" s="1">
        <v>45602</v>
      </c>
      <c r="B6521">
        <v>7.7222</v>
      </c>
      <c r="C6521">
        <v>2024</v>
      </c>
      <c r="D6521">
        <v>11</v>
      </c>
    </row>
    <row r="6522" spans="1:4" x14ac:dyDescent="0.25">
      <c r="A6522" s="1">
        <v>45603</v>
      </c>
      <c r="B6522">
        <v>7.7237099999999996</v>
      </c>
      <c r="C6522">
        <v>2024</v>
      </c>
      <c r="D6522">
        <v>11</v>
      </c>
    </row>
    <row r="6523" spans="1:4" x14ac:dyDescent="0.25">
      <c r="A6523" s="1">
        <v>45604</v>
      </c>
      <c r="B6523">
        <v>7.7216899999999997</v>
      </c>
      <c r="C6523">
        <v>2024</v>
      </c>
      <c r="D6523">
        <v>11</v>
      </c>
    </row>
    <row r="6524" spans="1:4" x14ac:dyDescent="0.25">
      <c r="A6524" s="1">
        <v>45605</v>
      </c>
      <c r="B6524">
        <v>7.7216899999999997</v>
      </c>
      <c r="C6524">
        <v>2024</v>
      </c>
      <c r="D6524">
        <v>11</v>
      </c>
    </row>
    <row r="6525" spans="1:4" x14ac:dyDescent="0.25">
      <c r="A6525" s="1">
        <v>45606</v>
      </c>
      <c r="B6525">
        <v>7.7216899999999997</v>
      </c>
      <c r="C6525">
        <v>2024</v>
      </c>
      <c r="D6525">
        <v>11</v>
      </c>
    </row>
    <row r="6526" spans="1:4" x14ac:dyDescent="0.25">
      <c r="A6526" s="1">
        <v>45607</v>
      </c>
      <c r="B6526">
        <v>7.72037</v>
      </c>
      <c r="C6526">
        <v>2024</v>
      </c>
      <c r="D6526">
        <v>11</v>
      </c>
    </row>
    <row r="6527" spans="1:4" x14ac:dyDescent="0.25">
      <c r="A6527" s="1">
        <v>45608</v>
      </c>
      <c r="B6527">
        <v>7.7230400000000001</v>
      </c>
      <c r="C6527">
        <v>2024</v>
      </c>
      <c r="D6527">
        <v>11</v>
      </c>
    </row>
    <row r="6528" spans="1:4" x14ac:dyDescent="0.25">
      <c r="A6528" s="1">
        <v>45609</v>
      </c>
      <c r="B6528">
        <v>7.7179099999999998</v>
      </c>
      <c r="C6528">
        <v>2024</v>
      </c>
      <c r="D6528">
        <v>11</v>
      </c>
    </row>
    <row r="6529" spans="1:4" x14ac:dyDescent="0.25">
      <c r="A6529" s="1">
        <v>45610</v>
      </c>
      <c r="B6529">
        <v>7.7195099999999996</v>
      </c>
      <c r="C6529">
        <v>2024</v>
      </c>
      <c r="D6529">
        <v>11</v>
      </c>
    </row>
    <row r="6530" spans="1:4" x14ac:dyDescent="0.25">
      <c r="A6530" s="1">
        <v>45611</v>
      </c>
      <c r="B6530">
        <v>7.7200699999999998</v>
      </c>
      <c r="C6530">
        <v>2024</v>
      </c>
      <c r="D6530">
        <v>11</v>
      </c>
    </row>
    <row r="6531" spans="1:4" x14ac:dyDescent="0.25">
      <c r="A6531" s="1">
        <v>45612</v>
      </c>
      <c r="B6531">
        <v>7.7200699999999998</v>
      </c>
      <c r="C6531">
        <v>2024</v>
      </c>
      <c r="D6531">
        <v>11</v>
      </c>
    </row>
    <row r="6532" spans="1:4" x14ac:dyDescent="0.25">
      <c r="A6532" s="1">
        <v>45613</v>
      </c>
      <c r="B6532">
        <v>7.7200699999999998</v>
      </c>
      <c r="C6532">
        <v>2024</v>
      </c>
      <c r="D6532">
        <v>11</v>
      </c>
    </row>
    <row r="6533" spans="1:4" x14ac:dyDescent="0.25">
      <c r="A6533" s="1">
        <v>45614</v>
      </c>
      <c r="B6533">
        <v>7.7160399999999996</v>
      </c>
      <c r="C6533">
        <v>2024</v>
      </c>
      <c r="D6533">
        <v>11</v>
      </c>
    </row>
    <row r="6534" spans="1:4" x14ac:dyDescent="0.25">
      <c r="A6534" s="1">
        <v>45615</v>
      </c>
      <c r="B6534">
        <v>7.7150100000000004</v>
      </c>
      <c r="C6534">
        <v>2024</v>
      </c>
      <c r="D6534">
        <v>11</v>
      </c>
    </row>
    <row r="6535" spans="1:4" x14ac:dyDescent="0.25">
      <c r="A6535" s="1">
        <v>45616</v>
      </c>
      <c r="B6535">
        <v>7.7144599999999999</v>
      </c>
      <c r="C6535">
        <v>2024</v>
      </c>
      <c r="D6535">
        <v>11</v>
      </c>
    </row>
    <row r="6536" spans="1:4" x14ac:dyDescent="0.25">
      <c r="A6536" s="1">
        <v>45617</v>
      </c>
      <c r="B6536">
        <v>7.7148500000000002</v>
      </c>
      <c r="C6536">
        <v>2024</v>
      </c>
      <c r="D6536">
        <v>11</v>
      </c>
    </row>
    <row r="6537" spans="1:4" x14ac:dyDescent="0.25">
      <c r="A6537" s="1">
        <v>45618</v>
      </c>
      <c r="B6537">
        <v>7.7167000000000003</v>
      </c>
      <c r="C6537">
        <v>2024</v>
      </c>
      <c r="D6537">
        <v>11</v>
      </c>
    </row>
    <row r="6538" spans="1:4" x14ac:dyDescent="0.25">
      <c r="A6538" s="1">
        <v>45619</v>
      </c>
      <c r="B6538">
        <v>7.7167000000000003</v>
      </c>
      <c r="C6538">
        <v>2024</v>
      </c>
      <c r="D6538">
        <v>11</v>
      </c>
    </row>
    <row r="6539" spans="1:4" x14ac:dyDescent="0.25">
      <c r="A6539" s="1">
        <v>45620</v>
      </c>
      <c r="B6539">
        <v>7.7167000000000003</v>
      </c>
      <c r="C6539">
        <v>2024</v>
      </c>
      <c r="D6539">
        <v>11</v>
      </c>
    </row>
    <row r="6540" spans="1:4" x14ac:dyDescent="0.25">
      <c r="A6540" s="1">
        <v>45621</v>
      </c>
      <c r="B6540">
        <v>7.7117800000000001</v>
      </c>
      <c r="C6540">
        <v>2024</v>
      </c>
      <c r="D6540">
        <v>11</v>
      </c>
    </row>
    <row r="6541" spans="1:4" x14ac:dyDescent="0.25">
      <c r="A6541" s="1">
        <v>45622</v>
      </c>
      <c r="B6541">
        <v>7.7103299999999999</v>
      </c>
      <c r="C6541">
        <v>2024</v>
      </c>
      <c r="D6541">
        <v>11</v>
      </c>
    </row>
    <row r="6542" spans="1:4" x14ac:dyDescent="0.25">
      <c r="A6542" s="1">
        <v>45623</v>
      </c>
      <c r="B6542">
        <v>7.7118799999999998</v>
      </c>
      <c r="C6542">
        <v>2024</v>
      </c>
      <c r="D6542">
        <v>11</v>
      </c>
    </row>
    <row r="6543" spans="1:4" x14ac:dyDescent="0.25">
      <c r="A6543" s="1">
        <v>45624</v>
      </c>
      <c r="B6543">
        <v>7.7151500000000004</v>
      </c>
      <c r="C6543">
        <v>2024</v>
      </c>
      <c r="D6543">
        <v>11</v>
      </c>
    </row>
    <row r="6544" spans="1:4" x14ac:dyDescent="0.25">
      <c r="A6544" s="1">
        <v>45625</v>
      </c>
      <c r="B6544">
        <v>7.7173999999999996</v>
      </c>
      <c r="C6544">
        <v>2024</v>
      </c>
      <c r="D6544">
        <v>11</v>
      </c>
    </row>
    <row r="6545" spans="1:4" x14ac:dyDescent="0.25">
      <c r="A6545" s="1">
        <v>45626</v>
      </c>
      <c r="B6545">
        <v>7.7173999999999996</v>
      </c>
      <c r="C6545">
        <v>2024</v>
      </c>
      <c r="D6545">
        <v>11</v>
      </c>
    </row>
    <row r="6546" spans="1:4" x14ac:dyDescent="0.25">
      <c r="A6546" s="1">
        <v>45627</v>
      </c>
      <c r="B6546">
        <v>7.7173999999999996</v>
      </c>
      <c r="C6546">
        <v>2024</v>
      </c>
      <c r="D6546">
        <v>12</v>
      </c>
    </row>
    <row r="6547" spans="1:4" x14ac:dyDescent="0.25">
      <c r="A6547" s="1">
        <v>45628</v>
      </c>
      <c r="B6547">
        <v>7.7096600000000004</v>
      </c>
      <c r="C6547">
        <v>2024</v>
      </c>
      <c r="D6547">
        <v>12</v>
      </c>
    </row>
    <row r="6548" spans="1:4" x14ac:dyDescent="0.25">
      <c r="A6548" s="1">
        <v>45629</v>
      </c>
      <c r="B6548">
        <v>7.7118599999999997</v>
      </c>
      <c r="C6548">
        <v>2024</v>
      </c>
      <c r="D6548">
        <v>12</v>
      </c>
    </row>
    <row r="6549" spans="1:4" x14ac:dyDescent="0.25">
      <c r="A6549" s="1">
        <v>45630</v>
      </c>
      <c r="B6549">
        <v>7.7094100000000001</v>
      </c>
      <c r="C6549">
        <v>2024</v>
      </c>
      <c r="D6549">
        <v>12</v>
      </c>
    </row>
    <row r="6550" spans="1:4" x14ac:dyDescent="0.25">
      <c r="A6550" s="1">
        <v>45631</v>
      </c>
      <c r="B6550">
        <v>7.7090199999999998</v>
      </c>
      <c r="C6550">
        <v>2024</v>
      </c>
      <c r="D6550">
        <v>12</v>
      </c>
    </row>
    <row r="6551" spans="1:4" x14ac:dyDescent="0.25">
      <c r="A6551" s="1">
        <v>45632</v>
      </c>
      <c r="B6551">
        <v>7.7034200000000004</v>
      </c>
      <c r="C6551">
        <v>2024</v>
      </c>
      <c r="D6551">
        <v>12</v>
      </c>
    </row>
    <row r="6552" spans="1:4" x14ac:dyDescent="0.25">
      <c r="A6552" s="1">
        <v>45633</v>
      </c>
      <c r="B6552">
        <v>7.7034200000000004</v>
      </c>
      <c r="C6552">
        <v>2024</v>
      </c>
      <c r="D6552">
        <v>12</v>
      </c>
    </row>
    <row r="6553" spans="1:4" x14ac:dyDescent="0.25">
      <c r="A6553" s="1">
        <v>45634</v>
      </c>
      <c r="B6553">
        <v>7.7034200000000004</v>
      </c>
      <c r="C6553">
        <v>2024</v>
      </c>
      <c r="D6553">
        <v>12</v>
      </c>
    </row>
    <row r="6554" spans="1:4" x14ac:dyDescent="0.25">
      <c r="A6554" s="1">
        <v>45635</v>
      </c>
      <c r="B6554">
        <v>7.7018800000000001</v>
      </c>
      <c r="C6554">
        <v>2024</v>
      </c>
      <c r="D6554">
        <v>12</v>
      </c>
    </row>
    <row r="6555" spans="1:4" x14ac:dyDescent="0.25">
      <c r="A6555" s="1">
        <v>45636</v>
      </c>
      <c r="B6555">
        <v>7.6999399999999998</v>
      </c>
      <c r="C6555">
        <v>2024</v>
      </c>
      <c r="D6555">
        <v>12</v>
      </c>
    </row>
    <row r="6556" spans="1:4" x14ac:dyDescent="0.25">
      <c r="A6556" s="1">
        <v>45637</v>
      </c>
      <c r="B6556">
        <v>7.7001299999999997</v>
      </c>
      <c r="C6556">
        <v>2024</v>
      </c>
      <c r="D6556">
        <v>12</v>
      </c>
    </row>
    <row r="6557" spans="1:4" x14ac:dyDescent="0.25">
      <c r="A6557" s="1">
        <v>45638</v>
      </c>
      <c r="B6557">
        <v>7.6998600000000001</v>
      </c>
      <c r="C6557">
        <v>2024</v>
      </c>
      <c r="D6557">
        <v>12</v>
      </c>
    </row>
    <row r="6558" spans="1:4" x14ac:dyDescent="0.25">
      <c r="A6558" s="1">
        <v>45639</v>
      </c>
      <c r="B6558">
        <v>7.6982400000000002</v>
      </c>
      <c r="C6558">
        <v>2024</v>
      </c>
      <c r="D6558">
        <v>12</v>
      </c>
    </row>
    <row r="6559" spans="1:4" x14ac:dyDescent="0.25">
      <c r="A6559" s="1">
        <v>45640</v>
      </c>
      <c r="B6559">
        <v>7.6982400000000002</v>
      </c>
      <c r="C6559">
        <v>2024</v>
      </c>
      <c r="D6559">
        <v>12</v>
      </c>
    </row>
    <row r="6560" spans="1:4" x14ac:dyDescent="0.25">
      <c r="A6560" s="1">
        <v>45641</v>
      </c>
      <c r="B6560">
        <v>7.6982400000000002</v>
      </c>
      <c r="C6560">
        <v>2024</v>
      </c>
      <c r="D6560">
        <v>12</v>
      </c>
    </row>
    <row r="6561" spans="1:4" x14ac:dyDescent="0.25">
      <c r="A6561" s="1">
        <v>45642</v>
      </c>
      <c r="B6561">
        <v>7.6943299999999999</v>
      </c>
      <c r="C6561">
        <v>2024</v>
      </c>
      <c r="D6561">
        <v>12</v>
      </c>
    </row>
    <row r="6562" spans="1:4" x14ac:dyDescent="0.25">
      <c r="A6562" s="1">
        <v>45643</v>
      </c>
      <c r="B6562">
        <v>7.6962400000000004</v>
      </c>
      <c r="C6562">
        <v>2024</v>
      </c>
      <c r="D6562">
        <v>12</v>
      </c>
    </row>
    <row r="6563" spans="1:4" x14ac:dyDescent="0.25">
      <c r="A6563" s="1">
        <v>45644</v>
      </c>
      <c r="B6563">
        <v>7.6970799999999997</v>
      </c>
      <c r="C6563">
        <v>2024</v>
      </c>
      <c r="D6563">
        <v>12</v>
      </c>
    </row>
    <row r="6564" spans="1:4" x14ac:dyDescent="0.25">
      <c r="A6564" s="1">
        <v>45645</v>
      </c>
      <c r="B6564">
        <v>7.70174</v>
      </c>
      <c r="C6564">
        <v>2024</v>
      </c>
      <c r="D6564">
        <v>12</v>
      </c>
    </row>
    <row r="6565" spans="1:4" x14ac:dyDescent="0.25">
      <c r="A6565" s="1">
        <v>45646</v>
      </c>
      <c r="B6565">
        <v>7.7025499999999996</v>
      </c>
      <c r="C6565">
        <v>2024</v>
      </c>
      <c r="D6565">
        <v>12</v>
      </c>
    </row>
    <row r="6566" spans="1:4" x14ac:dyDescent="0.25">
      <c r="A6566" s="1">
        <v>45647</v>
      </c>
      <c r="B6566">
        <v>7.7025499999999996</v>
      </c>
      <c r="C6566">
        <v>2024</v>
      </c>
      <c r="D6566">
        <v>12</v>
      </c>
    </row>
    <row r="6567" spans="1:4" x14ac:dyDescent="0.25">
      <c r="A6567" s="1">
        <v>45648</v>
      </c>
      <c r="B6567">
        <v>7.7025499999999996</v>
      </c>
      <c r="C6567">
        <v>2024</v>
      </c>
      <c r="D6567">
        <v>12</v>
      </c>
    </row>
    <row r="6568" spans="1:4" x14ac:dyDescent="0.25">
      <c r="A6568" s="1">
        <v>45649</v>
      </c>
      <c r="B6568">
        <v>7.6988500000000002</v>
      </c>
      <c r="C6568">
        <v>2024</v>
      </c>
      <c r="D6568">
        <v>12</v>
      </c>
    </row>
    <row r="6569" spans="1:4" x14ac:dyDescent="0.25">
      <c r="A6569" s="1">
        <v>45650</v>
      </c>
      <c r="B6569">
        <v>7.6990299999999996</v>
      </c>
      <c r="C6569">
        <v>2024</v>
      </c>
      <c r="D6569">
        <v>12</v>
      </c>
    </row>
    <row r="6570" spans="1:4" x14ac:dyDescent="0.25">
      <c r="A6570" s="1">
        <v>45651</v>
      </c>
      <c r="B6570">
        <v>7.6990299999999996</v>
      </c>
      <c r="C6570">
        <v>2024</v>
      </c>
      <c r="D6570">
        <v>12</v>
      </c>
    </row>
    <row r="6571" spans="1:4" x14ac:dyDescent="0.25">
      <c r="A6571" s="1">
        <v>45652</v>
      </c>
      <c r="B6571">
        <v>7.7142999999999997</v>
      </c>
      <c r="C6571">
        <v>2024</v>
      </c>
      <c r="D6571">
        <v>12</v>
      </c>
    </row>
    <row r="6572" spans="1:4" x14ac:dyDescent="0.25">
      <c r="A6572" s="1">
        <v>45653</v>
      </c>
      <c r="B6572">
        <v>7.7069400000000003</v>
      </c>
      <c r="C6572">
        <v>2024</v>
      </c>
      <c r="D6572">
        <v>12</v>
      </c>
    </row>
    <row r="6573" spans="1:4" x14ac:dyDescent="0.25">
      <c r="A6573" s="1">
        <v>45654</v>
      </c>
      <c r="B6573">
        <v>7.7069400000000003</v>
      </c>
      <c r="C6573">
        <v>2024</v>
      </c>
      <c r="D6573">
        <v>12</v>
      </c>
    </row>
    <row r="6574" spans="1:4" x14ac:dyDescent="0.25">
      <c r="A6574" s="1">
        <v>45655</v>
      </c>
      <c r="B6574">
        <v>7.7069400000000003</v>
      </c>
      <c r="C6574">
        <v>2024</v>
      </c>
      <c r="D6574">
        <v>12</v>
      </c>
    </row>
    <row r="6575" spans="1:4" x14ac:dyDescent="0.25">
      <c r="A6575" s="1">
        <v>45656</v>
      </c>
      <c r="B6575">
        <v>7.7062499999999998</v>
      </c>
      <c r="C6575">
        <v>2024</v>
      </c>
      <c r="D6575">
        <v>12</v>
      </c>
    </row>
    <row r="6576" spans="1:4" x14ac:dyDescent="0.25">
      <c r="A6576" s="1">
        <v>45657</v>
      </c>
      <c r="B6576">
        <v>7.7062499999999998</v>
      </c>
      <c r="C6576">
        <v>2024</v>
      </c>
      <c r="D6576">
        <v>12</v>
      </c>
    </row>
    <row r="6577" spans="1:4" x14ac:dyDescent="0.25">
      <c r="A6577" s="1">
        <v>45658</v>
      </c>
      <c r="B6577">
        <v>7.7062499999999998</v>
      </c>
      <c r="C6577">
        <v>2025</v>
      </c>
      <c r="D6577">
        <v>1</v>
      </c>
    </row>
    <row r="6578" spans="1:4" x14ac:dyDescent="0.25">
      <c r="A6578" s="1">
        <v>45659</v>
      </c>
      <c r="B6578">
        <v>7.7073999999999998</v>
      </c>
      <c r="C6578">
        <v>2025</v>
      </c>
      <c r="D6578">
        <v>1</v>
      </c>
    </row>
    <row r="6579" spans="1:4" x14ac:dyDescent="0.25">
      <c r="A6579" s="1">
        <v>45660</v>
      </c>
      <c r="B6579">
        <v>7.7097100000000003</v>
      </c>
      <c r="C6579">
        <v>2025</v>
      </c>
      <c r="D6579">
        <v>1</v>
      </c>
    </row>
    <row r="6580" spans="1:4" x14ac:dyDescent="0.25">
      <c r="A6580" s="1">
        <v>45661</v>
      </c>
      <c r="B6580">
        <v>7.7097100000000003</v>
      </c>
      <c r="C6580">
        <v>2025</v>
      </c>
      <c r="D6580">
        <v>1</v>
      </c>
    </row>
    <row r="6581" spans="1:4" x14ac:dyDescent="0.25">
      <c r="A6581" s="1">
        <v>45662</v>
      </c>
      <c r="B6581">
        <v>7.7097100000000003</v>
      </c>
      <c r="C6581">
        <v>2025</v>
      </c>
      <c r="D6581">
        <v>1</v>
      </c>
    </row>
    <row r="6582" spans="1:4" x14ac:dyDescent="0.25">
      <c r="A6582" s="1">
        <v>45663</v>
      </c>
      <c r="B6582">
        <v>7.7122299999999999</v>
      </c>
      <c r="C6582">
        <v>2025</v>
      </c>
      <c r="D6582">
        <v>1</v>
      </c>
    </row>
    <row r="6583" spans="1:4" x14ac:dyDescent="0.25">
      <c r="A6583" s="1">
        <v>45664</v>
      </c>
      <c r="B6583">
        <v>7.7082199999999998</v>
      </c>
      <c r="C6583">
        <v>2025</v>
      </c>
      <c r="D6583">
        <v>1</v>
      </c>
    </row>
    <row r="6584" spans="1:4" x14ac:dyDescent="0.25">
      <c r="A6584" s="1">
        <v>45665</v>
      </c>
      <c r="B6584">
        <v>7.7095200000000004</v>
      </c>
      <c r="C6584">
        <v>2025</v>
      </c>
      <c r="D6584">
        <v>1</v>
      </c>
    </row>
    <row r="6585" spans="1:4" x14ac:dyDescent="0.25">
      <c r="A6585" s="1">
        <v>45666</v>
      </c>
      <c r="B6585">
        <v>7.7099099999999998</v>
      </c>
      <c r="C6585">
        <v>2025</v>
      </c>
      <c r="D6585">
        <v>1</v>
      </c>
    </row>
    <row r="6586" spans="1:4" x14ac:dyDescent="0.25">
      <c r="A6586" s="1">
        <v>45667</v>
      </c>
      <c r="B6586">
        <v>7.7107599999999996</v>
      </c>
      <c r="C6586">
        <v>2025</v>
      </c>
      <c r="D6586">
        <v>1</v>
      </c>
    </row>
    <row r="6587" spans="1:4" x14ac:dyDescent="0.25">
      <c r="A6587" s="1">
        <v>45668</v>
      </c>
      <c r="B6587">
        <v>7.7107599999999996</v>
      </c>
      <c r="C6587">
        <v>2025</v>
      </c>
      <c r="D6587">
        <v>1</v>
      </c>
    </row>
    <row r="6588" spans="1:4" x14ac:dyDescent="0.25">
      <c r="A6588" s="1">
        <v>45669</v>
      </c>
      <c r="B6588">
        <v>7.7107599999999996</v>
      </c>
      <c r="C6588">
        <v>2025</v>
      </c>
      <c r="D6588">
        <v>1</v>
      </c>
    </row>
    <row r="6589" spans="1:4" x14ac:dyDescent="0.25">
      <c r="A6589" s="1">
        <v>45670</v>
      </c>
      <c r="B6589">
        <v>7.7057700000000002</v>
      </c>
      <c r="C6589">
        <v>2025</v>
      </c>
      <c r="D6589">
        <v>1</v>
      </c>
    </row>
    <row r="6590" spans="1:4" x14ac:dyDescent="0.25">
      <c r="A6590" s="1">
        <v>45671</v>
      </c>
      <c r="B6590">
        <v>7.7140399999999998</v>
      </c>
      <c r="C6590">
        <v>2025</v>
      </c>
      <c r="D6590">
        <v>1</v>
      </c>
    </row>
    <row r="6591" spans="1:4" x14ac:dyDescent="0.25">
      <c r="A6591" s="1">
        <v>45672</v>
      </c>
      <c r="B6591">
        <v>7.7122000000000002</v>
      </c>
      <c r="C6591">
        <v>2025</v>
      </c>
      <c r="D6591">
        <v>1</v>
      </c>
    </row>
    <row r="6592" spans="1:4" x14ac:dyDescent="0.25">
      <c r="A6592" s="1">
        <v>45673</v>
      </c>
      <c r="B6592">
        <v>7.71373</v>
      </c>
      <c r="C6592">
        <v>2025</v>
      </c>
      <c r="D6592">
        <v>1</v>
      </c>
    </row>
    <row r="6593" spans="1:4" x14ac:dyDescent="0.25">
      <c r="A6593" s="1">
        <v>45674</v>
      </c>
      <c r="B6593">
        <v>7.7147899999999998</v>
      </c>
      <c r="C6593">
        <v>2025</v>
      </c>
      <c r="D6593">
        <v>1</v>
      </c>
    </row>
    <row r="6594" spans="1:4" x14ac:dyDescent="0.25">
      <c r="A6594" s="1">
        <v>45675</v>
      </c>
      <c r="B6594">
        <v>7.7147899999999998</v>
      </c>
      <c r="C6594">
        <v>2025</v>
      </c>
      <c r="D6594">
        <v>1</v>
      </c>
    </row>
    <row r="6595" spans="1:4" x14ac:dyDescent="0.25">
      <c r="A6595" s="1">
        <v>45676</v>
      </c>
      <c r="B6595">
        <v>7.7147899999999998</v>
      </c>
      <c r="C6595">
        <v>2025</v>
      </c>
      <c r="D6595">
        <v>1</v>
      </c>
    </row>
    <row r="6596" spans="1:4" x14ac:dyDescent="0.25">
      <c r="A6596" s="1">
        <v>45677</v>
      </c>
      <c r="B6596">
        <v>7.7087399999999997</v>
      </c>
      <c r="C6596">
        <v>2025</v>
      </c>
      <c r="D6596">
        <v>1</v>
      </c>
    </row>
    <row r="6597" spans="1:4" x14ac:dyDescent="0.25">
      <c r="A6597" s="1">
        <v>45678</v>
      </c>
      <c r="B6597">
        <v>7.7196199999999999</v>
      </c>
      <c r="C6597">
        <v>2025</v>
      </c>
      <c r="D6597">
        <v>1</v>
      </c>
    </row>
    <row r="6598" spans="1:4" x14ac:dyDescent="0.25">
      <c r="A6598" s="1">
        <v>45679</v>
      </c>
      <c r="B6598">
        <v>7.7168299999999999</v>
      </c>
      <c r="C6598">
        <v>2025</v>
      </c>
      <c r="D6598">
        <v>1</v>
      </c>
    </row>
    <row r="6599" spans="1:4" x14ac:dyDescent="0.25">
      <c r="A6599" s="1">
        <v>45680</v>
      </c>
      <c r="B6599">
        <v>7.7200300000000004</v>
      </c>
      <c r="C6599">
        <v>2025</v>
      </c>
      <c r="D6599">
        <v>1</v>
      </c>
    </row>
    <row r="6600" spans="1:4" x14ac:dyDescent="0.25">
      <c r="A6600" s="1">
        <v>45681</v>
      </c>
      <c r="B6600">
        <v>7.7269800000000002</v>
      </c>
      <c r="C6600">
        <v>2025</v>
      </c>
      <c r="D6600">
        <v>1</v>
      </c>
    </row>
    <row r="6601" spans="1:4" x14ac:dyDescent="0.25">
      <c r="A6601" s="1">
        <v>45682</v>
      </c>
      <c r="B6601">
        <v>7.7269800000000002</v>
      </c>
      <c r="C6601">
        <v>2025</v>
      </c>
      <c r="D6601">
        <v>1</v>
      </c>
    </row>
    <row r="6602" spans="1:4" x14ac:dyDescent="0.25">
      <c r="A6602" s="1">
        <v>45683</v>
      </c>
      <c r="B6602">
        <v>7.7269800000000002</v>
      </c>
      <c r="C6602">
        <v>2025</v>
      </c>
      <c r="D6602">
        <v>1</v>
      </c>
    </row>
    <row r="6603" spans="1:4" x14ac:dyDescent="0.25">
      <c r="A6603" s="1">
        <v>45684</v>
      </c>
      <c r="B6603">
        <v>7.7214900000000002</v>
      </c>
      <c r="C6603">
        <v>2025</v>
      </c>
      <c r="D6603">
        <v>1</v>
      </c>
    </row>
    <row r="6604" spans="1:4" x14ac:dyDescent="0.25">
      <c r="A6604" s="1">
        <v>45685</v>
      </c>
      <c r="B6604">
        <v>7.7261600000000001</v>
      </c>
      <c r="C6604">
        <v>2025</v>
      </c>
      <c r="D6604">
        <v>1</v>
      </c>
    </row>
    <row r="6605" spans="1:4" x14ac:dyDescent="0.25">
      <c r="A6605" s="1">
        <v>45686</v>
      </c>
      <c r="B6605">
        <v>7.7314299999999996</v>
      </c>
      <c r="C6605">
        <v>2025</v>
      </c>
      <c r="D6605">
        <v>1</v>
      </c>
    </row>
    <row r="6606" spans="1:4" x14ac:dyDescent="0.25">
      <c r="A6606" s="1">
        <v>45687</v>
      </c>
      <c r="B6606">
        <v>7.726</v>
      </c>
      <c r="C6606">
        <v>2025</v>
      </c>
      <c r="D6606">
        <v>1</v>
      </c>
    </row>
    <row r="6607" spans="1:4" x14ac:dyDescent="0.25">
      <c r="A6607" s="1">
        <v>45688</v>
      </c>
      <c r="B6607">
        <v>7.73299</v>
      </c>
      <c r="C6607">
        <v>2025</v>
      </c>
      <c r="D6607">
        <v>1</v>
      </c>
    </row>
    <row r="6608" spans="1:4" x14ac:dyDescent="0.25">
      <c r="A6608" s="1">
        <v>45689</v>
      </c>
      <c r="B6608">
        <v>7.73299</v>
      </c>
      <c r="C6608">
        <v>2025</v>
      </c>
      <c r="D6608">
        <v>2</v>
      </c>
    </row>
    <row r="6609" spans="1:4" x14ac:dyDescent="0.25">
      <c r="A6609" s="1">
        <v>45690</v>
      </c>
      <c r="B6609">
        <v>7.73299</v>
      </c>
      <c r="C6609">
        <v>2025</v>
      </c>
      <c r="D6609">
        <v>2</v>
      </c>
    </row>
    <row r="6610" spans="1:4" x14ac:dyDescent="0.25">
      <c r="A6610" s="1">
        <v>45691</v>
      </c>
      <c r="B6610">
        <v>7.7217700000000002</v>
      </c>
      <c r="C6610">
        <v>2025</v>
      </c>
      <c r="D6610">
        <v>2</v>
      </c>
    </row>
    <row r="6611" spans="1:4" x14ac:dyDescent="0.25">
      <c r="A6611" s="1">
        <v>45692</v>
      </c>
      <c r="B6611">
        <v>7.7216899999999997</v>
      </c>
      <c r="C6611">
        <v>2025</v>
      </c>
      <c r="D6611">
        <v>2</v>
      </c>
    </row>
    <row r="6612" spans="1:4" x14ac:dyDescent="0.25">
      <c r="A6612" s="1">
        <v>45693</v>
      </c>
      <c r="B6612">
        <v>7.7220500000000003</v>
      </c>
      <c r="C6612">
        <v>2025</v>
      </c>
      <c r="D6612">
        <v>2</v>
      </c>
    </row>
    <row r="6613" spans="1:4" x14ac:dyDescent="0.25">
      <c r="A6613" s="1">
        <v>45694</v>
      </c>
      <c r="B6613">
        <v>7.7224000000000004</v>
      </c>
      <c r="C6613">
        <v>2025</v>
      </c>
      <c r="D6613">
        <v>2</v>
      </c>
    </row>
    <row r="6614" spans="1:4" x14ac:dyDescent="0.25">
      <c r="A6614" s="1">
        <v>45695</v>
      </c>
      <c r="B6614">
        <v>7.7165900000000001</v>
      </c>
      <c r="C6614">
        <v>2025</v>
      </c>
      <c r="D6614">
        <v>2</v>
      </c>
    </row>
    <row r="6615" spans="1:4" x14ac:dyDescent="0.25">
      <c r="A6615" s="1">
        <v>45696</v>
      </c>
      <c r="B6615">
        <v>7.7165900000000001</v>
      </c>
      <c r="C6615">
        <v>2025</v>
      </c>
      <c r="D6615">
        <v>2</v>
      </c>
    </row>
    <row r="6616" spans="1:4" x14ac:dyDescent="0.25">
      <c r="A6616" s="1">
        <v>45697</v>
      </c>
      <c r="B6616">
        <v>7.7165900000000001</v>
      </c>
      <c r="C6616">
        <v>2025</v>
      </c>
      <c r="D6616">
        <v>2</v>
      </c>
    </row>
    <row r="6617" spans="1:4" x14ac:dyDescent="0.25">
      <c r="A6617" s="1">
        <v>45698</v>
      </c>
      <c r="B6617">
        <v>7.7161900000000001</v>
      </c>
      <c r="C6617">
        <v>2025</v>
      </c>
      <c r="D6617">
        <v>2</v>
      </c>
    </row>
    <row r="6618" spans="1:4" x14ac:dyDescent="0.25">
      <c r="A6618" s="1">
        <v>45699</v>
      </c>
      <c r="B6618">
        <v>7.7125199999999996</v>
      </c>
      <c r="C6618">
        <v>2025</v>
      </c>
      <c r="D6618">
        <v>2</v>
      </c>
    </row>
    <row r="6619" spans="1:4" x14ac:dyDescent="0.25">
      <c r="A6619" s="1">
        <v>45700</v>
      </c>
      <c r="B6619">
        <v>7.7130700000000001</v>
      </c>
      <c r="C6619">
        <v>2025</v>
      </c>
      <c r="D6619">
        <v>2</v>
      </c>
    </row>
    <row r="6620" spans="1:4" x14ac:dyDescent="0.25">
      <c r="A6620" s="1">
        <v>45701</v>
      </c>
      <c r="B6620">
        <v>7.7134600000000004</v>
      </c>
      <c r="C6620">
        <v>2025</v>
      </c>
      <c r="D6620">
        <v>2</v>
      </c>
    </row>
    <row r="6621" spans="1:4" x14ac:dyDescent="0.25">
      <c r="A6621" s="1">
        <v>45702</v>
      </c>
      <c r="B6621">
        <v>7.7105899999999998</v>
      </c>
      <c r="C6621">
        <v>2025</v>
      </c>
      <c r="D6621">
        <v>2</v>
      </c>
    </row>
    <row r="6622" spans="1:4" x14ac:dyDescent="0.25">
      <c r="A6622" s="1">
        <v>45703</v>
      </c>
      <c r="B6622">
        <v>7.7105899999999998</v>
      </c>
      <c r="C6622">
        <v>2025</v>
      </c>
      <c r="D6622">
        <v>2</v>
      </c>
    </row>
    <row r="6623" spans="1:4" x14ac:dyDescent="0.25">
      <c r="A6623" s="1">
        <v>45704</v>
      </c>
      <c r="B6623">
        <v>7.7105899999999998</v>
      </c>
      <c r="C6623">
        <v>2025</v>
      </c>
      <c r="D6623">
        <v>2</v>
      </c>
    </row>
    <row r="6624" spans="1:4" x14ac:dyDescent="0.25">
      <c r="A6624" s="1">
        <v>45705</v>
      </c>
      <c r="B6624">
        <v>7.70364</v>
      </c>
      <c r="C6624">
        <v>2025</v>
      </c>
      <c r="D6624">
        <v>2</v>
      </c>
    </row>
    <row r="6625" spans="1:4" x14ac:dyDescent="0.25">
      <c r="A6625" s="1">
        <v>45706</v>
      </c>
      <c r="B6625">
        <v>7.7145799999999998</v>
      </c>
      <c r="C6625">
        <v>2025</v>
      </c>
      <c r="D6625">
        <v>2</v>
      </c>
    </row>
    <row r="6626" spans="1:4" x14ac:dyDescent="0.25">
      <c r="A6626" s="1">
        <v>45707</v>
      </c>
      <c r="B6626">
        <v>7.70967</v>
      </c>
      <c r="C6626">
        <v>2025</v>
      </c>
      <c r="D6626">
        <v>2</v>
      </c>
    </row>
    <row r="6627" spans="1:4" x14ac:dyDescent="0.25">
      <c r="A6627" s="1">
        <v>45708</v>
      </c>
      <c r="B6627">
        <v>7.7109699999999997</v>
      </c>
      <c r="C6627">
        <v>2025</v>
      </c>
      <c r="D6627">
        <v>2</v>
      </c>
    </row>
    <row r="6628" spans="1:4" x14ac:dyDescent="0.25">
      <c r="A6628" s="1">
        <v>45709</v>
      </c>
      <c r="B6628">
        <v>7.7104999999999997</v>
      </c>
      <c r="C6628">
        <v>2025</v>
      </c>
      <c r="D6628">
        <v>2</v>
      </c>
    </row>
    <row r="6629" spans="1:4" x14ac:dyDescent="0.25">
      <c r="A6629" s="1">
        <v>45710</v>
      </c>
      <c r="B6629">
        <v>7.7104999999999997</v>
      </c>
      <c r="C6629">
        <v>2025</v>
      </c>
      <c r="D6629">
        <v>2</v>
      </c>
    </row>
    <row r="6630" spans="1:4" x14ac:dyDescent="0.25">
      <c r="A6630" s="1">
        <v>45711</v>
      </c>
      <c r="B6630">
        <v>7.7104999999999997</v>
      </c>
      <c r="C6630">
        <v>2025</v>
      </c>
      <c r="D6630">
        <v>2</v>
      </c>
    </row>
    <row r="6631" spans="1:4" x14ac:dyDescent="0.25">
      <c r="A6631" s="1">
        <v>45712</v>
      </c>
      <c r="B6631">
        <v>7.7072599999999998</v>
      </c>
      <c r="C6631">
        <v>2025</v>
      </c>
      <c r="D6631">
        <v>2</v>
      </c>
    </row>
    <row r="6632" spans="1:4" x14ac:dyDescent="0.25">
      <c r="A6632" s="1">
        <v>45713</v>
      </c>
      <c r="B6632">
        <v>7.7095599999999997</v>
      </c>
      <c r="C6632">
        <v>2025</v>
      </c>
      <c r="D6632">
        <v>2</v>
      </c>
    </row>
    <row r="6633" spans="1:4" x14ac:dyDescent="0.25">
      <c r="A6633" s="1">
        <v>45714</v>
      </c>
      <c r="B6633">
        <v>7.7098399999999998</v>
      </c>
      <c r="C6633">
        <v>2025</v>
      </c>
      <c r="D6633">
        <v>2</v>
      </c>
    </row>
    <row r="6634" spans="1:4" x14ac:dyDescent="0.25">
      <c r="A6634" s="1">
        <v>45715</v>
      </c>
      <c r="B6634">
        <v>7.7100600000000004</v>
      </c>
      <c r="C6634">
        <v>2025</v>
      </c>
      <c r="D6634">
        <v>2</v>
      </c>
    </row>
    <row r="6635" spans="1:4" x14ac:dyDescent="0.25">
      <c r="A6635" s="1">
        <v>45716</v>
      </c>
      <c r="B6635">
        <v>7.7114500000000001</v>
      </c>
      <c r="C6635">
        <v>2025</v>
      </c>
      <c r="D6635">
        <v>2</v>
      </c>
    </row>
    <row r="6636" spans="1:4" x14ac:dyDescent="0.25">
      <c r="A6636" s="1">
        <v>45717</v>
      </c>
      <c r="B6636">
        <v>7.7114500000000001</v>
      </c>
      <c r="C6636">
        <v>2025</v>
      </c>
      <c r="D6636">
        <v>3</v>
      </c>
    </row>
    <row r="6637" spans="1:4" x14ac:dyDescent="0.25">
      <c r="A6637" s="1">
        <v>45718</v>
      </c>
      <c r="B6637">
        <v>7.7114500000000001</v>
      </c>
      <c r="C6637">
        <v>2025</v>
      </c>
      <c r="D6637">
        <v>3</v>
      </c>
    </row>
    <row r="6638" spans="1:4" x14ac:dyDescent="0.25">
      <c r="A6638" s="1">
        <v>45719</v>
      </c>
      <c r="B6638">
        <v>7.7082199999999998</v>
      </c>
      <c r="C6638">
        <v>2025</v>
      </c>
      <c r="D6638">
        <v>3</v>
      </c>
    </row>
    <row r="6639" spans="1:4" x14ac:dyDescent="0.25">
      <c r="A6639" s="1">
        <v>45720</v>
      </c>
      <c r="B6639">
        <v>7.70594</v>
      </c>
      <c r="C6639">
        <v>2025</v>
      </c>
      <c r="D6639">
        <v>3</v>
      </c>
    </row>
    <row r="6640" spans="1:4" x14ac:dyDescent="0.25">
      <c r="A6640" s="1">
        <v>45721</v>
      </c>
      <c r="B6640">
        <v>7.7055400000000001</v>
      </c>
      <c r="C6640">
        <v>2025</v>
      </c>
      <c r="D6640">
        <v>3</v>
      </c>
    </row>
    <row r="6641" spans="1:4" x14ac:dyDescent="0.25">
      <c r="A6641" s="1">
        <v>45722</v>
      </c>
      <c r="B6641">
        <v>7.7034399999999996</v>
      </c>
      <c r="C6641">
        <v>2025</v>
      </c>
      <c r="D6641">
        <v>3</v>
      </c>
    </row>
    <row r="6642" spans="1:4" x14ac:dyDescent="0.25">
      <c r="A6642" s="1">
        <v>45723</v>
      </c>
      <c r="B6642">
        <v>7.7067500000000004</v>
      </c>
      <c r="C6642">
        <v>2025</v>
      </c>
      <c r="D6642">
        <v>3</v>
      </c>
    </row>
    <row r="6643" spans="1:4" x14ac:dyDescent="0.25">
      <c r="A6643" s="1">
        <v>45724</v>
      </c>
      <c r="B6643">
        <v>7.7067500000000004</v>
      </c>
      <c r="C6643">
        <v>2025</v>
      </c>
      <c r="D6643">
        <v>3</v>
      </c>
    </row>
    <row r="6644" spans="1:4" x14ac:dyDescent="0.25">
      <c r="A6644" s="1">
        <v>45725</v>
      </c>
      <c r="B6644">
        <v>7.7067500000000004</v>
      </c>
      <c r="C6644">
        <v>2025</v>
      </c>
      <c r="D6644">
        <v>3</v>
      </c>
    </row>
    <row r="6645" spans="1:4" x14ac:dyDescent="0.25">
      <c r="A6645" s="1">
        <v>45726</v>
      </c>
      <c r="B6645">
        <v>7.7019299999999999</v>
      </c>
      <c r="C6645">
        <v>2025</v>
      </c>
      <c r="D6645">
        <v>3</v>
      </c>
    </row>
    <row r="6646" spans="1:4" x14ac:dyDescent="0.25">
      <c r="A6646" s="1">
        <v>45727</v>
      </c>
      <c r="B6646">
        <v>7.7024499999999998</v>
      </c>
      <c r="C6646">
        <v>2025</v>
      </c>
      <c r="D6646">
        <v>3</v>
      </c>
    </row>
    <row r="6647" spans="1:4" x14ac:dyDescent="0.25">
      <c r="A6647" s="1">
        <v>45728</v>
      </c>
      <c r="B6647">
        <v>7.7019700000000002</v>
      </c>
      <c r="C6647">
        <v>2025</v>
      </c>
      <c r="D6647">
        <v>3</v>
      </c>
    </row>
    <row r="6648" spans="1:4" x14ac:dyDescent="0.25">
      <c r="A6648" s="1">
        <v>45729</v>
      </c>
      <c r="B6648">
        <v>7.7047100000000004</v>
      </c>
      <c r="C6648">
        <v>2025</v>
      </c>
      <c r="D6648">
        <v>3</v>
      </c>
    </row>
    <row r="6649" spans="1:4" x14ac:dyDescent="0.25">
      <c r="A6649" s="1">
        <v>45730</v>
      </c>
      <c r="B6649">
        <v>7.7030900000000004</v>
      </c>
      <c r="C6649">
        <v>2025</v>
      </c>
      <c r="D6649">
        <v>3</v>
      </c>
    </row>
    <row r="6650" spans="1:4" x14ac:dyDescent="0.25">
      <c r="A6650" s="1">
        <v>45731</v>
      </c>
      <c r="B6650">
        <v>7.7030900000000004</v>
      </c>
      <c r="C6650">
        <v>2025</v>
      </c>
      <c r="D6650">
        <v>3</v>
      </c>
    </row>
    <row r="6651" spans="1:4" x14ac:dyDescent="0.25">
      <c r="A6651" s="1">
        <v>45732</v>
      </c>
      <c r="B6651">
        <v>7.7030900000000004</v>
      </c>
      <c r="C6651">
        <v>2025</v>
      </c>
      <c r="D6651">
        <v>3</v>
      </c>
    </row>
    <row r="6652" spans="1:4" x14ac:dyDescent="0.25">
      <c r="A6652" s="1">
        <v>45733</v>
      </c>
      <c r="B6652">
        <v>7.6965000000000003</v>
      </c>
      <c r="C6652">
        <v>2025</v>
      </c>
      <c r="D6652">
        <v>3</v>
      </c>
    </row>
    <row r="6653" spans="1:4" x14ac:dyDescent="0.25">
      <c r="A6653" s="1">
        <v>45734</v>
      </c>
      <c r="B6653">
        <v>7.7004900000000003</v>
      </c>
      <c r="C6653">
        <v>2025</v>
      </c>
      <c r="D6653">
        <v>3</v>
      </c>
    </row>
    <row r="6654" spans="1:4" x14ac:dyDescent="0.25">
      <c r="A6654" s="1">
        <v>45735</v>
      </c>
      <c r="B6654">
        <v>7.7029699999999997</v>
      </c>
      <c r="C6654">
        <v>2025</v>
      </c>
      <c r="D6654">
        <v>3</v>
      </c>
    </row>
    <row r="6655" spans="1:4" x14ac:dyDescent="0.25">
      <c r="A6655" s="1">
        <v>45736</v>
      </c>
      <c r="B6655">
        <v>7.7083300000000001</v>
      </c>
      <c r="C6655">
        <v>2025</v>
      </c>
      <c r="D6655">
        <v>3</v>
      </c>
    </row>
    <row r="6656" spans="1:4" x14ac:dyDescent="0.25">
      <c r="A6656" s="1">
        <v>45737</v>
      </c>
      <c r="B6656">
        <v>7.7024699999999999</v>
      </c>
      <c r="C6656">
        <v>2025</v>
      </c>
      <c r="D6656">
        <v>3</v>
      </c>
    </row>
    <row r="6657" spans="1:4" x14ac:dyDescent="0.25">
      <c r="A6657" s="1">
        <v>45738</v>
      </c>
      <c r="B6657">
        <v>7.7024699999999999</v>
      </c>
      <c r="C6657">
        <v>2025</v>
      </c>
      <c r="D6657">
        <v>3</v>
      </c>
    </row>
    <row r="6658" spans="1:4" x14ac:dyDescent="0.25">
      <c r="A6658" s="1">
        <v>45739</v>
      </c>
      <c r="B6658">
        <v>7.7024699999999999</v>
      </c>
      <c r="C6658">
        <v>2025</v>
      </c>
      <c r="D6658">
        <v>3</v>
      </c>
    </row>
    <row r="6659" spans="1:4" x14ac:dyDescent="0.25">
      <c r="A6659" s="1">
        <v>45740</v>
      </c>
      <c r="B6659">
        <v>7.6986299999999996</v>
      </c>
      <c r="C6659">
        <v>2025</v>
      </c>
      <c r="D6659">
        <v>3</v>
      </c>
    </row>
    <row r="6660" spans="1:4" x14ac:dyDescent="0.25">
      <c r="A6660" s="1">
        <v>45741</v>
      </c>
      <c r="B6660">
        <v>7.7048199999999998</v>
      </c>
      <c r="C6660">
        <v>2025</v>
      </c>
      <c r="D6660">
        <v>3</v>
      </c>
    </row>
    <row r="6661" spans="1:4" x14ac:dyDescent="0.25">
      <c r="A6661" s="1">
        <v>45742</v>
      </c>
      <c r="B6661">
        <v>7.7066100000000004</v>
      </c>
      <c r="C6661">
        <v>2025</v>
      </c>
      <c r="D6661">
        <v>3</v>
      </c>
    </row>
    <row r="6662" spans="1:4" x14ac:dyDescent="0.25">
      <c r="A6662" s="1">
        <v>45743</v>
      </c>
      <c r="B6662">
        <v>7.7103299999999999</v>
      </c>
      <c r="C6662">
        <v>2025</v>
      </c>
      <c r="D6662">
        <v>3</v>
      </c>
    </row>
    <row r="6663" spans="1:4" x14ac:dyDescent="0.25">
      <c r="A6663" s="1">
        <v>45744</v>
      </c>
      <c r="B6663">
        <v>7.7152500000000002</v>
      </c>
      <c r="C6663">
        <v>2025</v>
      </c>
      <c r="D6663">
        <v>3</v>
      </c>
    </row>
    <row r="6664" spans="1:4" x14ac:dyDescent="0.25">
      <c r="A6664" s="1">
        <v>45745</v>
      </c>
      <c r="B6664">
        <v>7.7152500000000002</v>
      </c>
      <c r="C6664">
        <v>2025</v>
      </c>
      <c r="D6664">
        <v>3</v>
      </c>
    </row>
    <row r="6665" spans="1:4" x14ac:dyDescent="0.25">
      <c r="A6665" s="1">
        <v>45746</v>
      </c>
      <c r="B6665">
        <v>7.7152500000000002</v>
      </c>
      <c r="C6665">
        <v>2025</v>
      </c>
      <c r="D6665">
        <v>3</v>
      </c>
    </row>
    <row r="6666" spans="1:4" x14ac:dyDescent="0.25">
      <c r="A6666" s="1">
        <v>45747</v>
      </c>
      <c r="B6666">
        <v>7.7116499999999997</v>
      </c>
      <c r="C6666">
        <v>2025</v>
      </c>
      <c r="D6666">
        <v>3</v>
      </c>
    </row>
    <row r="6667" spans="1:4" x14ac:dyDescent="0.25">
      <c r="A6667" s="1">
        <v>45748</v>
      </c>
      <c r="B6667">
        <v>7.7089999999999996</v>
      </c>
      <c r="C6667">
        <v>2025</v>
      </c>
      <c r="D6667">
        <v>4</v>
      </c>
    </row>
    <row r="6668" spans="1:4" x14ac:dyDescent="0.25">
      <c r="A6668" s="1">
        <v>45749</v>
      </c>
      <c r="B6668">
        <v>7.71183</v>
      </c>
      <c r="C6668">
        <v>2025</v>
      </c>
      <c r="D6668">
        <v>4</v>
      </c>
    </row>
    <row r="6669" spans="1:4" x14ac:dyDescent="0.25">
      <c r="A6669" s="1">
        <v>45750</v>
      </c>
      <c r="B6669">
        <v>7.7141700000000002</v>
      </c>
      <c r="C6669">
        <v>2025</v>
      </c>
      <c r="D6669">
        <v>4</v>
      </c>
    </row>
    <row r="6670" spans="1:4" x14ac:dyDescent="0.25">
      <c r="A6670" s="1">
        <v>45751</v>
      </c>
      <c r="B6670">
        <v>7.7152700000000003</v>
      </c>
      <c r="C6670">
        <v>2025</v>
      </c>
      <c r="D6670">
        <v>4</v>
      </c>
    </row>
    <row r="6671" spans="1:4" x14ac:dyDescent="0.25">
      <c r="A6671" s="1">
        <v>45752</v>
      </c>
      <c r="B6671">
        <v>7.7152700000000003</v>
      </c>
      <c r="C6671">
        <v>2025</v>
      </c>
      <c r="D6671">
        <v>4</v>
      </c>
    </row>
    <row r="6672" spans="1:4" x14ac:dyDescent="0.25">
      <c r="A6672" s="1">
        <v>45753</v>
      </c>
      <c r="B6672">
        <v>7.7152700000000003</v>
      </c>
      <c r="C6672">
        <v>2025</v>
      </c>
      <c r="D6672">
        <v>4</v>
      </c>
    </row>
    <row r="6673" spans="1:4" x14ac:dyDescent="0.25">
      <c r="A6673" s="1">
        <v>45754</v>
      </c>
      <c r="B6673">
        <v>7.7078100000000003</v>
      </c>
      <c r="C6673">
        <v>2025</v>
      </c>
      <c r="D6673">
        <v>4</v>
      </c>
    </row>
    <row r="6674" spans="1:4" x14ac:dyDescent="0.25">
      <c r="A6674" s="1">
        <v>45755</v>
      </c>
      <c r="B6674">
        <v>7.7058099999999996</v>
      </c>
      <c r="C6674">
        <v>2025</v>
      </c>
      <c r="D6674">
        <v>4</v>
      </c>
    </row>
    <row r="6675" spans="1:4" x14ac:dyDescent="0.25">
      <c r="A6675" s="1">
        <v>45756</v>
      </c>
      <c r="B6675">
        <v>7.7076000000000002</v>
      </c>
      <c r="C6675">
        <v>2025</v>
      </c>
      <c r="D6675">
        <v>4</v>
      </c>
    </row>
    <row r="6676" spans="1:4" x14ac:dyDescent="0.25">
      <c r="A6676" s="1">
        <v>45757</v>
      </c>
      <c r="B6676">
        <v>7.70777</v>
      </c>
      <c r="C6676">
        <v>2025</v>
      </c>
      <c r="D6676">
        <v>4</v>
      </c>
    </row>
    <row r="6677" spans="1:4" x14ac:dyDescent="0.25">
      <c r="A6677" s="1">
        <v>45758</v>
      </c>
      <c r="B6677">
        <v>7.7076200000000004</v>
      </c>
      <c r="C6677">
        <v>2025</v>
      </c>
      <c r="D6677">
        <v>4</v>
      </c>
    </row>
    <row r="6678" spans="1:4" x14ac:dyDescent="0.25">
      <c r="A6678" s="1">
        <v>45759</v>
      </c>
      <c r="B6678">
        <v>7.7076200000000004</v>
      </c>
      <c r="C6678">
        <v>2025</v>
      </c>
      <c r="D6678">
        <v>4</v>
      </c>
    </row>
    <row r="6679" spans="1:4" x14ac:dyDescent="0.25">
      <c r="A6679" s="1">
        <v>45760</v>
      </c>
      <c r="B6679">
        <v>7.7076200000000004</v>
      </c>
      <c r="C6679">
        <v>2025</v>
      </c>
      <c r="D6679">
        <v>4</v>
      </c>
    </row>
    <row r="6680" spans="1:4" x14ac:dyDescent="0.25">
      <c r="A6680" s="1">
        <v>45761</v>
      </c>
      <c r="B6680">
        <v>7.7014399999999998</v>
      </c>
      <c r="C6680">
        <v>2025</v>
      </c>
      <c r="D6680">
        <v>4</v>
      </c>
    </row>
    <row r="6681" spans="1:4" x14ac:dyDescent="0.25">
      <c r="A6681" s="1">
        <v>45762</v>
      </c>
      <c r="B6681">
        <v>7.6994800000000003</v>
      </c>
      <c r="C6681">
        <v>2025</v>
      </c>
      <c r="D6681">
        <v>4</v>
      </c>
    </row>
    <row r="6682" spans="1:4" x14ac:dyDescent="0.25">
      <c r="A6682" s="1">
        <v>45763</v>
      </c>
      <c r="B6682">
        <v>7.6946099999999999</v>
      </c>
      <c r="C6682">
        <v>2025</v>
      </c>
      <c r="D6682">
        <v>4</v>
      </c>
    </row>
    <row r="6683" spans="1:4" x14ac:dyDescent="0.25">
      <c r="A6683" s="1">
        <v>45764</v>
      </c>
      <c r="B6683">
        <v>7.6946099999999999</v>
      </c>
      <c r="C6683">
        <v>2025</v>
      </c>
      <c r="D6683">
        <v>4</v>
      </c>
    </row>
    <row r="6684" spans="1:4" x14ac:dyDescent="0.25">
      <c r="A6684" s="1">
        <v>45765</v>
      </c>
      <c r="B6684">
        <v>7.6946099999999999</v>
      </c>
      <c r="C6684">
        <v>2025</v>
      </c>
      <c r="D6684">
        <v>4</v>
      </c>
    </row>
    <row r="6685" spans="1:4" x14ac:dyDescent="0.25">
      <c r="A6685" s="1">
        <v>45766</v>
      </c>
      <c r="B6685">
        <v>7.6946099999999999</v>
      </c>
      <c r="C6685">
        <v>2025</v>
      </c>
      <c r="D6685">
        <v>4</v>
      </c>
    </row>
    <row r="6686" spans="1:4" x14ac:dyDescent="0.25">
      <c r="A6686" s="1">
        <v>45767</v>
      </c>
      <c r="B6686">
        <v>7.6946099999999999</v>
      </c>
      <c r="C6686">
        <v>2025</v>
      </c>
      <c r="D6686">
        <v>4</v>
      </c>
    </row>
    <row r="6687" spans="1:4" x14ac:dyDescent="0.25">
      <c r="A6687" s="1">
        <v>45768</v>
      </c>
      <c r="B6687">
        <v>7.6950399999999997</v>
      </c>
      <c r="C6687">
        <v>2025</v>
      </c>
      <c r="D6687">
        <v>4</v>
      </c>
    </row>
    <row r="6688" spans="1:4" x14ac:dyDescent="0.25">
      <c r="A6688" s="1">
        <v>45769</v>
      </c>
      <c r="B6688">
        <v>7.6948299999999996</v>
      </c>
      <c r="C6688">
        <v>2025</v>
      </c>
      <c r="D6688">
        <v>4</v>
      </c>
    </row>
    <row r="6689" spans="1:4" x14ac:dyDescent="0.25">
      <c r="A6689" s="1">
        <v>45770</v>
      </c>
      <c r="B6689">
        <v>7.6953199999999997</v>
      </c>
      <c r="C6689">
        <v>2025</v>
      </c>
      <c r="D6689">
        <v>4</v>
      </c>
    </row>
    <row r="6690" spans="1:4" x14ac:dyDescent="0.25">
      <c r="A6690" s="1">
        <v>45771</v>
      </c>
      <c r="B6690">
        <v>7.6961500000000003</v>
      </c>
      <c r="C6690">
        <v>2025</v>
      </c>
      <c r="D6690">
        <v>4</v>
      </c>
    </row>
    <row r="6691" spans="1:4" x14ac:dyDescent="0.25">
      <c r="A6691" s="1">
        <v>45772</v>
      </c>
      <c r="B6691">
        <v>7.6972699999999996</v>
      </c>
      <c r="C6691">
        <v>2025</v>
      </c>
      <c r="D6691">
        <v>4</v>
      </c>
    </row>
    <row r="6692" spans="1:4" x14ac:dyDescent="0.25">
      <c r="A6692" s="1">
        <v>45773</v>
      </c>
      <c r="B6692">
        <v>7.6972699999999996</v>
      </c>
      <c r="C6692">
        <v>2025</v>
      </c>
      <c r="D6692">
        <v>4</v>
      </c>
    </row>
    <row r="6693" spans="1:4" x14ac:dyDescent="0.25">
      <c r="A6693" s="1">
        <v>45774</v>
      </c>
      <c r="B6693">
        <v>7.6972699999999996</v>
      </c>
      <c r="C6693">
        <v>2025</v>
      </c>
      <c r="D6693">
        <v>4</v>
      </c>
    </row>
    <row r="6694" spans="1:4" x14ac:dyDescent="0.25">
      <c r="A6694" s="1">
        <v>45775</v>
      </c>
      <c r="B6694">
        <v>7.69285</v>
      </c>
      <c r="C6694">
        <v>2025</v>
      </c>
      <c r="D6694">
        <v>4</v>
      </c>
    </row>
    <row r="6695" spans="1:4" x14ac:dyDescent="0.25">
      <c r="A6695" s="1">
        <v>45776</v>
      </c>
      <c r="B6695">
        <v>7.6926199999999998</v>
      </c>
      <c r="C6695">
        <v>2025</v>
      </c>
      <c r="D6695">
        <v>4</v>
      </c>
    </row>
    <row r="6696" spans="1:4" x14ac:dyDescent="0.25">
      <c r="A6696" s="1">
        <v>45777</v>
      </c>
      <c r="B6696">
        <v>7.6936099999999996</v>
      </c>
      <c r="C6696">
        <v>2025</v>
      </c>
      <c r="D6696">
        <v>4</v>
      </c>
    </row>
    <row r="6697" spans="1:4" x14ac:dyDescent="0.25">
      <c r="A6697" s="1">
        <v>45778</v>
      </c>
      <c r="B6697">
        <v>7.6936099999999996</v>
      </c>
      <c r="C6697">
        <v>2025</v>
      </c>
      <c r="D6697">
        <v>5</v>
      </c>
    </row>
    <row r="6698" spans="1:4" x14ac:dyDescent="0.25">
      <c r="A6698" s="1">
        <v>45779</v>
      </c>
      <c r="B6698">
        <v>7.69041</v>
      </c>
      <c r="C6698">
        <v>2025</v>
      </c>
      <c r="D6698">
        <v>5</v>
      </c>
    </row>
    <row r="6699" spans="1:4" x14ac:dyDescent="0.25">
      <c r="A6699" s="1">
        <v>45780</v>
      </c>
      <c r="B6699">
        <v>7.69041</v>
      </c>
      <c r="C6699">
        <v>2025</v>
      </c>
      <c r="D6699">
        <v>5</v>
      </c>
    </row>
    <row r="6700" spans="1:4" x14ac:dyDescent="0.25">
      <c r="A6700" s="1">
        <v>45781</v>
      </c>
      <c r="B6700">
        <v>7.69041</v>
      </c>
      <c r="C6700">
        <v>2025</v>
      </c>
      <c r="D6700">
        <v>5</v>
      </c>
    </row>
    <row r="6701" spans="1:4" x14ac:dyDescent="0.25">
      <c r="A6701" s="1">
        <v>45782</v>
      </c>
      <c r="B6701">
        <v>7.68858</v>
      </c>
      <c r="C6701">
        <v>2025</v>
      </c>
      <c r="D6701">
        <v>5</v>
      </c>
    </row>
    <row r="6702" spans="1:4" x14ac:dyDescent="0.25">
      <c r="A670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37"/>
  <sheetViews>
    <sheetView topLeftCell="A115" workbookViewId="0">
      <selection activeCell="D133" sqref="D133"/>
    </sheetView>
  </sheetViews>
  <sheetFormatPr defaultColWidth="8.85546875" defaultRowHeight="15" x14ac:dyDescent="0.25"/>
  <cols>
    <col min="1" max="1" width="10.7109375" bestFit="1" customWidth="1"/>
    <col min="2" max="2" width="41.28515625" bestFit="1" customWidth="1"/>
    <col min="3" max="3" width="32" bestFit="1" customWidth="1"/>
    <col min="4" max="4" width="26.7109375" bestFit="1" customWidth="1"/>
    <col min="5" max="5" width="46.140625" bestFit="1" customWidth="1"/>
    <col min="6" max="6" width="14.7109375" bestFit="1" customWidth="1"/>
    <col min="7" max="7" width="35.28515625" bestFit="1" customWidth="1"/>
    <col min="8" max="8" width="30.140625" bestFit="1" customWidth="1"/>
    <col min="9" max="9" width="50.5703125" bestFit="1" customWidth="1"/>
    <col min="10" max="10" width="30.5703125" bestFit="1" customWidth="1"/>
    <col min="11" max="11" width="35.85546875" bestFit="1" customWidth="1"/>
    <col min="12" max="12" width="26" bestFit="1" customWidth="1"/>
    <col min="13" max="13" width="45.7109375" bestFit="1" customWidth="1"/>
    <col min="14" max="14" width="49.85546875" bestFit="1" customWidth="1"/>
    <col min="15" max="15" width="33.28515625" bestFit="1" customWidth="1"/>
    <col min="16" max="17" width="12.7109375" bestFit="1" customWidth="1"/>
    <col min="18" max="18" width="29.85546875" bestFit="1" customWidth="1"/>
    <col min="19" max="19" width="28.140625" bestFit="1" customWidth="1"/>
    <col min="20" max="20" width="32.140625" bestFit="1" customWidth="1"/>
    <col min="21" max="22" width="12.85546875" bestFit="1" customWidth="1"/>
    <col min="23" max="23" width="28.140625" bestFit="1" customWidth="1"/>
    <col min="24" max="25" width="12.85546875" bestFit="1" customWidth="1"/>
    <col min="26" max="68" width="11.85546875" bestFit="1" customWidth="1"/>
  </cols>
  <sheetData>
    <row r="1" spans="1:18" x14ac:dyDescent="0.25">
      <c r="A1" t="s">
        <v>27</v>
      </c>
      <c r="B1" t="s">
        <v>127</v>
      </c>
      <c r="C1" t="s">
        <v>128</v>
      </c>
      <c r="D1" t="s">
        <v>139</v>
      </c>
      <c r="E1" t="s">
        <v>129</v>
      </c>
      <c r="F1" t="s">
        <v>130</v>
      </c>
      <c r="G1" t="s">
        <v>131</v>
      </c>
      <c r="H1" t="s">
        <v>143</v>
      </c>
      <c r="I1" t="s">
        <v>132</v>
      </c>
      <c r="J1" t="s">
        <v>140</v>
      </c>
      <c r="K1" t="s">
        <v>133</v>
      </c>
      <c r="L1" t="s">
        <v>134</v>
      </c>
      <c r="M1" t="s">
        <v>135</v>
      </c>
      <c r="N1" t="s">
        <v>141</v>
      </c>
      <c r="O1" t="s">
        <v>142</v>
      </c>
      <c r="P1" t="s">
        <v>136</v>
      </c>
      <c r="Q1" t="s">
        <v>137</v>
      </c>
      <c r="R1" t="s">
        <v>138</v>
      </c>
    </row>
    <row r="2" spans="1:18" x14ac:dyDescent="0.25">
      <c r="A2" s="1">
        <v>41640</v>
      </c>
      <c r="B2">
        <v>1.0473227905064988</v>
      </c>
      <c r="C2">
        <v>16.060360670444979</v>
      </c>
      <c r="D2">
        <v>-3.9325455942247345E-2</v>
      </c>
      <c r="E2">
        <v>14.547415266572187</v>
      </c>
      <c r="F2">
        <v>10.338332733600097</v>
      </c>
      <c r="G2">
        <v>3.4376603143040114</v>
      </c>
      <c r="H2">
        <v>3.3112467179428933</v>
      </c>
      <c r="I2">
        <v>4.1858283645080689</v>
      </c>
      <c r="J2">
        <v>6.4951217385954152</v>
      </c>
      <c r="K2">
        <v>3.3727583359654432</v>
      </c>
      <c r="L2">
        <v>4.145807098053595</v>
      </c>
      <c r="M2">
        <v>8.8246757024394071</v>
      </c>
      <c r="N2">
        <v>4.3689867973072012</v>
      </c>
      <c r="O2">
        <v>3.3292936312211197</v>
      </c>
      <c r="P2">
        <v>0.29990679224792416</v>
      </c>
      <c r="Q2">
        <v>9.590651645275571</v>
      </c>
      <c r="R2">
        <v>1.8051954181268286</v>
      </c>
    </row>
    <row r="3" spans="1:18" x14ac:dyDescent="0.25">
      <c r="A3" s="1">
        <v>41671</v>
      </c>
      <c r="B3">
        <v>0.71520241616936175</v>
      </c>
      <c r="C3">
        <v>48.555395820679536</v>
      </c>
      <c r="D3">
        <v>2.8056596159676417</v>
      </c>
      <c r="E3">
        <v>9.395517453008722</v>
      </c>
      <c r="F3">
        <v>12.062028533278919</v>
      </c>
      <c r="G3">
        <v>2.0339439851304348</v>
      </c>
      <c r="H3">
        <v>4.0643141935463802</v>
      </c>
      <c r="I3">
        <v>6.4404930922257222</v>
      </c>
      <c r="J3">
        <v>0.19770106485708538</v>
      </c>
      <c r="K3">
        <v>0.65877664899393551</v>
      </c>
      <c r="L3">
        <v>4.0516355251433396</v>
      </c>
      <c r="M3">
        <v>5.65958555828567</v>
      </c>
      <c r="N3">
        <v>1.9313443871775178</v>
      </c>
      <c r="O3">
        <v>2.8146079850762931</v>
      </c>
      <c r="P3">
        <v>1.0323190008184895</v>
      </c>
      <c r="Q3">
        <v>12.870458962395844</v>
      </c>
      <c r="R3">
        <v>4.3353087919118423</v>
      </c>
    </row>
    <row r="4" spans="1:18" x14ac:dyDescent="0.25">
      <c r="A4" s="1">
        <v>41699</v>
      </c>
      <c r="B4">
        <v>2.445219199127763</v>
      </c>
      <c r="C4">
        <v>41.433654334497021</v>
      </c>
      <c r="D4">
        <v>4.0884626578556009</v>
      </c>
      <c r="E4">
        <v>14.665959099678673</v>
      </c>
      <c r="F4">
        <v>11.978530230986365</v>
      </c>
      <c r="G4">
        <v>1.7596910037672302</v>
      </c>
      <c r="H4">
        <v>3.5933489849749662</v>
      </c>
      <c r="I4">
        <v>-0.53884476157899996</v>
      </c>
      <c r="J4">
        <v>6.9502560827865381</v>
      </c>
      <c r="K4">
        <v>10.881648897487111</v>
      </c>
      <c r="L4">
        <v>4.2736518894531912</v>
      </c>
      <c r="M4">
        <v>7.1469019627216284</v>
      </c>
      <c r="N4">
        <v>6.6281445980928027</v>
      </c>
      <c r="O4">
        <v>2.2759445808369065</v>
      </c>
      <c r="P4">
        <v>1.4247908057312628</v>
      </c>
      <c r="Q4">
        <v>11.778081030464932</v>
      </c>
      <c r="R4">
        <v>9.2414178842018941</v>
      </c>
    </row>
    <row r="5" spans="1:18" x14ac:dyDescent="0.25">
      <c r="A5" s="1">
        <v>41730</v>
      </c>
      <c r="B5">
        <v>0.15569561470753968</v>
      </c>
      <c r="C5">
        <v>71.990522053705064</v>
      </c>
      <c r="D5">
        <v>1.2401103909978985</v>
      </c>
      <c r="E5">
        <v>8.5548566934952532</v>
      </c>
      <c r="F5">
        <v>4.9070410524864911</v>
      </c>
      <c r="G5">
        <v>2.0325209221426377</v>
      </c>
      <c r="H5">
        <v>3.6176755827275855</v>
      </c>
      <c r="I5">
        <v>10.025800204872695</v>
      </c>
      <c r="J5">
        <v>1.312704350146717</v>
      </c>
      <c r="K5">
        <v>1.6119739631769363</v>
      </c>
      <c r="L5">
        <v>4.0836947491900304</v>
      </c>
      <c r="M5">
        <v>3.7063385121937529</v>
      </c>
      <c r="N5">
        <v>2.1831276279703928</v>
      </c>
      <c r="O5">
        <v>4.4464910243426061</v>
      </c>
      <c r="P5">
        <v>3.4867917110512394</v>
      </c>
      <c r="Q5">
        <v>12.107219296000977</v>
      </c>
      <c r="R5">
        <v>4.0576365051919083E-2</v>
      </c>
    </row>
    <row r="6" spans="1:18" x14ac:dyDescent="0.25">
      <c r="A6" s="1">
        <v>41760</v>
      </c>
      <c r="B6">
        <v>2.2746299643421537</v>
      </c>
      <c r="C6">
        <v>41.154662620637794</v>
      </c>
      <c r="D6">
        <v>2.7599962224072954</v>
      </c>
      <c r="E6">
        <v>15.02640520862326</v>
      </c>
      <c r="F6">
        <v>4.2474763799317685</v>
      </c>
      <c r="G6">
        <v>2.4291736810676525</v>
      </c>
      <c r="H6">
        <v>5.413227040193803</v>
      </c>
      <c r="I6">
        <v>5.7864150874033129</v>
      </c>
      <c r="J6">
        <v>4.0169703820913298</v>
      </c>
      <c r="K6">
        <v>10.788415410134775</v>
      </c>
      <c r="L6">
        <v>4.5146470274914492</v>
      </c>
      <c r="M6">
        <v>3.4178807481091411</v>
      </c>
      <c r="N6">
        <v>8.9098379186461472</v>
      </c>
      <c r="O6">
        <v>4.3891038500774755</v>
      </c>
      <c r="P6">
        <v>3.8419980830293241</v>
      </c>
      <c r="Q6">
        <v>4.8760305998605986</v>
      </c>
      <c r="R6">
        <v>12.51300413288206</v>
      </c>
    </row>
    <row r="7" spans="1:18" x14ac:dyDescent="0.25">
      <c r="A7" s="1">
        <v>41791</v>
      </c>
      <c r="B7">
        <v>1.8518607934321523</v>
      </c>
      <c r="C7">
        <v>45.514221071230878</v>
      </c>
      <c r="D7">
        <v>4.4275547378353792</v>
      </c>
      <c r="E7">
        <v>15.866253119180257</v>
      </c>
      <c r="F7">
        <v>5.031248054482603</v>
      </c>
      <c r="G7">
        <v>2.9146764015517874</v>
      </c>
      <c r="H7">
        <v>4.694948535193106</v>
      </c>
      <c r="I7">
        <v>3.4190034563384586</v>
      </c>
      <c r="J7">
        <v>-0.80177279108482935</v>
      </c>
      <c r="K7">
        <v>-1.4229894010091897</v>
      </c>
      <c r="L7">
        <v>4.3779780211850863</v>
      </c>
      <c r="M7">
        <v>3.0726775848508083</v>
      </c>
      <c r="N7">
        <v>9.1280441487737107</v>
      </c>
      <c r="O7">
        <v>4.0467275646647494</v>
      </c>
      <c r="P7">
        <v>3.7447693490857858</v>
      </c>
      <c r="Q7">
        <v>5.4590235554908872</v>
      </c>
      <c r="R7">
        <v>8.7708392509870237</v>
      </c>
    </row>
    <row r="8" spans="1:18" x14ac:dyDescent="0.25">
      <c r="A8" s="1">
        <v>41821</v>
      </c>
      <c r="B8">
        <v>3.1577973508073001</v>
      </c>
      <c r="C8">
        <v>73.111129219787074</v>
      </c>
      <c r="D8">
        <v>5.3167420242724575</v>
      </c>
      <c r="E8">
        <v>1.5054723051784578</v>
      </c>
      <c r="F8">
        <v>6.5353164845692646</v>
      </c>
      <c r="G8">
        <v>3.5010288049742257</v>
      </c>
      <c r="H8">
        <v>6.4465604298916475</v>
      </c>
      <c r="I8">
        <v>4.7455721538902651</v>
      </c>
      <c r="J8">
        <v>4.0302338757328044</v>
      </c>
      <c r="K8">
        <v>3.6641318051173073</v>
      </c>
      <c r="L8">
        <v>4.2596598273421051</v>
      </c>
      <c r="M8">
        <v>4.4307712537715815</v>
      </c>
      <c r="N8">
        <v>8.5686969943194811</v>
      </c>
      <c r="O8">
        <v>3.7993759233068403</v>
      </c>
      <c r="P8">
        <v>2.7662556446826443</v>
      </c>
      <c r="Q8">
        <v>9.6308015590922622</v>
      </c>
      <c r="R8">
        <v>-0.34574919604695253</v>
      </c>
    </row>
    <row r="9" spans="1:18" x14ac:dyDescent="0.25">
      <c r="A9" s="1">
        <v>41852</v>
      </c>
      <c r="B9">
        <v>0.2057390247246218</v>
      </c>
      <c r="C9">
        <v>55.400398751062198</v>
      </c>
      <c r="D9">
        <v>2.6291155378687989</v>
      </c>
      <c r="E9">
        <v>-4.934713608600731</v>
      </c>
      <c r="F9">
        <v>6.7734361967519305</v>
      </c>
      <c r="G9">
        <v>3.5518836797548516</v>
      </c>
      <c r="H9">
        <v>6.5646865727754005</v>
      </c>
      <c r="I9">
        <v>6.118859657519323</v>
      </c>
      <c r="J9">
        <v>-1.6934731908464897</v>
      </c>
      <c r="K9">
        <v>6.8157872225066853</v>
      </c>
      <c r="L9">
        <v>4.0037085147010032</v>
      </c>
      <c r="M9">
        <v>3.1923281170945756</v>
      </c>
      <c r="N9">
        <v>7.415013217345745</v>
      </c>
      <c r="O9">
        <v>3.9102884821795385</v>
      </c>
      <c r="P9">
        <v>2.3461115110401636</v>
      </c>
      <c r="Q9">
        <v>8.4746047643236011E-2</v>
      </c>
      <c r="R9">
        <v>-0.50763352474683643</v>
      </c>
    </row>
    <row r="10" spans="1:18" x14ac:dyDescent="0.25">
      <c r="A10" s="1">
        <v>41883</v>
      </c>
      <c r="B10">
        <v>2.9958796319691885</v>
      </c>
      <c r="C10">
        <v>77.594050085177741</v>
      </c>
      <c r="D10">
        <v>2.9956980911328515</v>
      </c>
      <c r="E10">
        <v>-4.5603669040852566</v>
      </c>
      <c r="F10">
        <v>6.6876141488270804</v>
      </c>
      <c r="G10">
        <v>3.450614546271666</v>
      </c>
      <c r="H10">
        <v>5.6492727302670716</v>
      </c>
      <c r="I10">
        <v>4.2202490601828089</v>
      </c>
      <c r="J10">
        <v>1.9952814266712693</v>
      </c>
      <c r="K10">
        <v>0.7592741001853085</v>
      </c>
      <c r="L10">
        <v>3.9492184274148627</v>
      </c>
      <c r="M10">
        <v>4.1157364369410487</v>
      </c>
      <c r="N10">
        <v>9.3473059770121694</v>
      </c>
      <c r="O10">
        <v>3.1256508397296159</v>
      </c>
      <c r="P10">
        <v>2.6733780507096583</v>
      </c>
      <c r="Q10">
        <v>10.41453246699416</v>
      </c>
      <c r="R10">
        <v>-2.2483539788635341</v>
      </c>
    </row>
    <row r="11" spans="1:18" x14ac:dyDescent="0.25">
      <c r="A11" s="1">
        <v>41913</v>
      </c>
      <c r="B11">
        <v>2.3449742072700275</v>
      </c>
      <c r="C11">
        <v>44.186179232385172</v>
      </c>
      <c r="D11">
        <v>4.3696930762110924</v>
      </c>
      <c r="E11">
        <v>2.5468945770932123</v>
      </c>
      <c r="F11">
        <v>7.7995580890539031</v>
      </c>
      <c r="G11">
        <v>4.3784037678537828</v>
      </c>
      <c r="H11">
        <v>6.4213211718081169</v>
      </c>
      <c r="I11">
        <v>3.6738711763170073</v>
      </c>
      <c r="J11">
        <v>-7.4078249049350688</v>
      </c>
      <c r="K11">
        <v>13.119039884551881</v>
      </c>
      <c r="L11">
        <v>3.923433469351906</v>
      </c>
      <c r="M11">
        <v>3.2573152353096475</v>
      </c>
      <c r="N11">
        <v>7.5398010607723478</v>
      </c>
      <c r="O11">
        <v>3.8914759997845039</v>
      </c>
      <c r="P11">
        <v>3.4265728849378547</v>
      </c>
      <c r="Q11">
        <v>16.338584026830304</v>
      </c>
      <c r="R11">
        <v>-2.1028673125230313</v>
      </c>
    </row>
    <row r="12" spans="1:18" x14ac:dyDescent="0.25">
      <c r="A12" s="1">
        <v>41944</v>
      </c>
      <c r="B12">
        <v>0.73337583517896121</v>
      </c>
      <c r="C12">
        <v>28.482592305384003</v>
      </c>
      <c r="D12">
        <v>5.1184502511413683</v>
      </c>
      <c r="E12">
        <v>5.8196512938456806</v>
      </c>
      <c r="F12">
        <v>8.8352453988044743</v>
      </c>
      <c r="G12">
        <v>6.1268112655994003</v>
      </c>
      <c r="H12">
        <v>4.5535166608582784</v>
      </c>
      <c r="I12">
        <v>4.0264596013193596</v>
      </c>
      <c r="J12">
        <v>-1.3446738658586526</v>
      </c>
      <c r="K12">
        <v>0.84371421783065159</v>
      </c>
      <c r="L12">
        <v>4.0995944662040671</v>
      </c>
      <c r="M12">
        <v>4.2614590620654127</v>
      </c>
      <c r="N12">
        <v>4.5728918019484581</v>
      </c>
      <c r="O12">
        <v>3.9367927962304208</v>
      </c>
      <c r="P12">
        <v>4.039758139408562</v>
      </c>
      <c r="Q12">
        <v>8.0220509111940146</v>
      </c>
      <c r="R12">
        <v>4.0621827714020213</v>
      </c>
    </row>
    <row r="13" spans="1:18" x14ac:dyDescent="0.25">
      <c r="A13" s="1">
        <v>41974</v>
      </c>
      <c r="B13">
        <v>1.6580201283486389</v>
      </c>
      <c r="C13">
        <v>28.809799134574632</v>
      </c>
      <c r="D13">
        <v>5.4414715889174801</v>
      </c>
      <c r="E13">
        <v>4.2867386698704308</v>
      </c>
      <c r="F13">
        <v>5.5745381230150883</v>
      </c>
      <c r="G13">
        <v>6.9398704766834101</v>
      </c>
      <c r="H13">
        <v>5.7780335507964224</v>
      </c>
      <c r="I13">
        <v>10.238695882357419</v>
      </c>
      <c r="J13">
        <v>3.2187718572188402</v>
      </c>
      <c r="K13">
        <v>5.9480383528826621</v>
      </c>
      <c r="L13">
        <v>4.1653547959866302</v>
      </c>
      <c r="M13">
        <v>4.9335553720680565</v>
      </c>
      <c r="N13">
        <v>-1.4398245350839289</v>
      </c>
      <c r="O13">
        <v>5.4034057722799105</v>
      </c>
      <c r="P13">
        <v>4.6280330896248785</v>
      </c>
      <c r="Q13">
        <v>11.308087395148021</v>
      </c>
      <c r="R13">
        <v>4.1595058505433826</v>
      </c>
    </row>
    <row r="14" spans="1:18" x14ac:dyDescent="0.25">
      <c r="A14" s="1">
        <v>42005</v>
      </c>
      <c r="B14">
        <v>1.9107313593092812</v>
      </c>
      <c r="C14">
        <v>39.472721543422551</v>
      </c>
      <c r="D14">
        <v>3.8011922728097716</v>
      </c>
      <c r="E14">
        <v>1.1970610550437186</v>
      </c>
      <c r="F14">
        <v>6.4744615146316704</v>
      </c>
      <c r="G14">
        <v>4.7333772069651587</v>
      </c>
      <c r="H14">
        <v>2.8454654417390515</v>
      </c>
      <c r="I14">
        <v>11.082393781838149</v>
      </c>
      <c r="J14">
        <v>-2.2253638803146885</v>
      </c>
      <c r="K14">
        <v>2.7090345153548867</v>
      </c>
      <c r="L14">
        <v>4.4446871069363567</v>
      </c>
      <c r="M14">
        <v>7.4043660025273823</v>
      </c>
      <c r="N14">
        <v>11.240336282844439</v>
      </c>
      <c r="O14">
        <v>5.9749351782915454</v>
      </c>
      <c r="P14">
        <v>1.3185789390788756</v>
      </c>
      <c r="Q14">
        <v>12.140233094135681</v>
      </c>
      <c r="R14">
        <v>2.1076240776318684</v>
      </c>
    </row>
    <row r="15" spans="1:18" x14ac:dyDescent="0.25">
      <c r="A15" s="1">
        <v>42036</v>
      </c>
      <c r="B15">
        <v>1.743634728209642</v>
      </c>
      <c r="C15">
        <v>19.79659970451965</v>
      </c>
      <c r="D15">
        <v>2.4372533563084033</v>
      </c>
      <c r="E15">
        <v>2.893106673572504</v>
      </c>
      <c r="F15">
        <v>4.1954501344142727</v>
      </c>
      <c r="G15">
        <v>3.3139994497722824</v>
      </c>
      <c r="H15">
        <v>1.9057354927319921</v>
      </c>
      <c r="I15">
        <v>8.7367716087704252</v>
      </c>
      <c r="J15">
        <v>4.9442991273602246</v>
      </c>
      <c r="K15">
        <v>11.974862237935113</v>
      </c>
      <c r="L15">
        <v>4.2821912693303403</v>
      </c>
      <c r="M15">
        <v>5.1660619688800296</v>
      </c>
      <c r="N15">
        <v>9.552846958911914</v>
      </c>
      <c r="O15">
        <v>6.0116151916549114</v>
      </c>
      <c r="P15">
        <v>-3.3146318201886515E-2</v>
      </c>
      <c r="Q15">
        <v>5.6970124393323829</v>
      </c>
      <c r="R15">
        <v>6.6038212578024513</v>
      </c>
    </row>
    <row r="16" spans="1:18" x14ac:dyDescent="0.25">
      <c r="A16" s="1">
        <v>42064</v>
      </c>
      <c r="B16">
        <v>1.8579711711560094</v>
      </c>
      <c r="C16">
        <v>19.674818475884564</v>
      </c>
      <c r="D16">
        <v>5.2950072000708559</v>
      </c>
      <c r="E16">
        <v>2.1056449160098651</v>
      </c>
      <c r="F16">
        <v>2.7588525733023346</v>
      </c>
      <c r="G16">
        <v>3.4668024629929306</v>
      </c>
      <c r="H16">
        <v>2.6261707984593983</v>
      </c>
      <c r="I16">
        <v>7.5396216345380367</v>
      </c>
      <c r="J16">
        <v>4.2548851847538032</v>
      </c>
      <c r="K16">
        <v>4.4271748143389686</v>
      </c>
      <c r="L16">
        <v>4.1633686738712328</v>
      </c>
      <c r="M16">
        <v>7.4359461394890616</v>
      </c>
      <c r="N16">
        <v>6.7440358132832046</v>
      </c>
      <c r="O16">
        <v>4.842901677564825</v>
      </c>
      <c r="P16">
        <v>3.1475196285225735</v>
      </c>
      <c r="Q16">
        <v>8.2999657042604866</v>
      </c>
      <c r="R16">
        <v>3.766753242177856</v>
      </c>
    </row>
    <row r="17" spans="1:18" x14ac:dyDescent="0.25">
      <c r="A17" s="1">
        <v>42095</v>
      </c>
      <c r="B17">
        <v>1.0672174777796641</v>
      </c>
      <c r="C17">
        <v>-6.3983227111146306</v>
      </c>
      <c r="D17">
        <v>2.3397865651939611</v>
      </c>
      <c r="E17">
        <v>3.4644650593522925</v>
      </c>
      <c r="F17">
        <v>-2.4605021016677711</v>
      </c>
      <c r="G17">
        <v>2.8764622715916914</v>
      </c>
      <c r="H17">
        <v>1.4310380791126249</v>
      </c>
      <c r="I17">
        <v>2.9392406986704174</v>
      </c>
      <c r="J17">
        <v>-5.0453287814970622</v>
      </c>
      <c r="K17">
        <v>9.6880702281573434</v>
      </c>
      <c r="L17">
        <v>3.6580400938608193</v>
      </c>
      <c r="M17">
        <v>4.6616409797477019</v>
      </c>
      <c r="N17">
        <v>6.5454831920098968</v>
      </c>
      <c r="O17">
        <v>3.695499752434614</v>
      </c>
      <c r="P17">
        <v>1.5875148447022696</v>
      </c>
      <c r="Q17">
        <v>2.3321935871742312</v>
      </c>
      <c r="R17">
        <v>7.2370957038801293</v>
      </c>
    </row>
    <row r="18" spans="1:18" x14ac:dyDescent="0.25">
      <c r="A18" s="1">
        <v>42125</v>
      </c>
      <c r="B18">
        <v>0.71006578565369693</v>
      </c>
      <c r="C18">
        <v>0.24201028389352075</v>
      </c>
      <c r="D18">
        <v>1.6560344991019633</v>
      </c>
      <c r="E18">
        <v>-4.6937102383842699</v>
      </c>
      <c r="F18">
        <v>-2.8494165399628741</v>
      </c>
      <c r="G18">
        <v>2.9549512170144965</v>
      </c>
      <c r="H18">
        <v>0.77522320150245605</v>
      </c>
      <c r="I18">
        <v>6.5457368750467566</v>
      </c>
      <c r="J18">
        <v>2.2894273796819249</v>
      </c>
      <c r="K18">
        <v>3.8833231430648283</v>
      </c>
      <c r="L18">
        <v>3.5219516787319947</v>
      </c>
      <c r="M18">
        <v>5.3389461273976053</v>
      </c>
      <c r="N18">
        <v>4.3569957386919924</v>
      </c>
      <c r="O18">
        <v>3.6166689270137766</v>
      </c>
      <c r="P18">
        <v>1.598823537066437</v>
      </c>
      <c r="Q18">
        <v>5.7680799590250018</v>
      </c>
      <c r="R18">
        <v>-5.1743607522861623</v>
      </c>
    </row>
    <row r="19" spans="1:18" x14ac:dyDescent="0.25">
      <c r="A19" s="1">
        <v>42156</v>
      </c>
      <c r="B19">
        <v>2.869110519231981</v>
      </c>
      <c r="C19">
        <v>0.89039195311282526</v>
      </c>
      <c r="D19">
        <v>4.2903335769931346</v>
      </c>
      <c r="E19">
        <v>-8.4843541268167115</v>
      </c>
      <c r="F19">
        <v>-2.6448534071803351</v>
      </c>
      <c r="G19">
        <v>5.3700031827207368</v>
      </c>
      <c r="H19">
        <v>5.0887761329538819</v>
      </c>
      <c r="I19">
        <v>4.146335804855255</v>
      </c>
      <c r="J19">
        <v>6.3721959182337429</v>
      </c>
      <c r="K19">
        <v>13.453858252634149</v>
      </c>
      <c r="L19">
        <v>4.1025130453919303</v>
      </c>
      <c r="M19">
        <v>7.6516823575810662</v>
      </c>
      <c r="N19">
        <v>6.4135290068444704</v>
      </c>
      <c r="O19">
        <v>3.8349736625715281</v>
      </c>
      <c r="P19">
        <v>1.6663022747633676</v>
      </c>
      <c r="Q19">
        <v>8.9219671779400471</v>
      </c>
      <c r="R19">
        <v>5.5945958775005948</v>
      </c>
    </row>
    <row r="20" spans="1:18" x14ac:dyDescent="0.25">
      <c r="A20" s="1">
        <v>42186</v>
      </c>
      <c r="B20">
        <v>2.2756532894740786</v>
      </c>
      <c r="C20">
        <v>-8.1868258521235475</v>
      </c>
      <c r="D20">
        <v>4.7884711828898503</v>
      </c>
      <c r="E20">
        <v>-3.8479578885254853</v>
      </c>
      <c r="F20">
        <v>-3.6931171766647708</v>
      </c>
      <c r="G20">
        <v>6.5593430859801884</v>
      </c>
      <c r="H20">
        <v>5.5344914827508944</v>
      </c>
      <c r="I20">
        <v>8.0426163521625256</v>
      </c>
      <c r="J20">
        <v>7.7737024517588793</v>
      </c>
      <c r="K20">
        <v>6.5003764730408733</v>
      </c>
      <c r="L20">
        <v>4.3042038494990322</v>
      </c>
      <c r="M20">
        <v>8.4696239737097159</v>
      </c>
      <c r="N20">
        <v>4.3246235037096739</v>
      </c>
      <c r="O20">
        <v>4.4643847112326114</v>
      </c>
      <c r="P20">
        <v>2.1381889587101028</v>
      </c>
      <c r="Q20">
        <v>7.2701994721968646</v>
      </c>
      <c r="R20">
        <v>10.948847069103067</v>
      </c>
    </row>
    <row r="21" spans="1:18" x14ac:dyDescent="0.25">
      <c r="A21" s="1">
        <v>42217</v>
      </c>
      <c r="B21">
        <v>3.6360601651715569</v>
      </c>
      <c r="C21">
        <v>1.7308039382723877</v>
      </c>
      <c r="D21">
        <v>4.2539634260945149</v>
      </c>
      <c r="E21">
        <v>1.4744956186631697</v>
      </c>
      <c r="F21">
        <v>-3.3592546159684957</v>
      </c>
      <c r="G21">
        <v>6.1313104032250152</v>
      </c>
      <c r="H21">
        <v>5.0123864220350924</v>
      </c>
      <c r="I21">
        <v>2.4827968069852204</v>
      </c>
      <c r="J21">
        <v>13.300379694887155</v>
      </c>
      <c r="K21">
        <v>6.7010796490346962</v>
      </c>
      <c r="L21">
        <v>4.3177638252848993</v>
      </c>
      <c r="M21">
        <v>7.8658816127715454</v>
      </c>
      <c r="N21">
        <v>7.5100682022358995</v>
      </c>
      <c r="O21">
        <v>4.7608526556379758</v>
      </c>
      <c r="P21">
        <v>2.5055679092772323</v>
      </c>
      <c r="Q21">
        <v>7.8631820941352828</v>
      </c>
      <c r="R21">
        <v>7.6843323093906548</v>
      </c>
    </row>
    <row r="22" spans="1:18" x14ac:dyDescent="0.25">
      <c r="A22" s="1">
        <v>42248</v>
      </c>
      <c r="B22">
        <v>4.1943300818034999</v>
      </c>
      <c r="C22">
        <v>-6.7409713472542165</v>
      </c>
      <c r="D22">
        <v>6.5559536224452302</v>
      </c>
      <c r="E22">
        <v>1.0452946106096448</v>
      </c>
      <c r="F22">
        <v>-1.8118883879713081</v>
      </c>
      <c r="G22">
        <v>5.4822234139940491</v>
      </c>
      <c r="H22">
        <v>6.5662817058567811</v>
      </c>
      <c r="I22">
        <v>4.4165880306379961</v>
      </c>
      <c r="J22">
        <v>9.9868274656182479</v>
      </c>
      <c r="K22">
        <v>12.250135912641852</v>
      </c>
      <c r="L22">
        <v>4.1573700326184166</v>
      </c>
      <c r="M22">
        <v>4.3878703342386416</v>
      </c>
      <c r="N22">
        <v>3.1627021580340653</v>
      </c>
      <c r="O22">
        <v>4.4344778832546581</v>
      </c>
      <c r="P22">
        <v>2.2611189021074978</v>
      </c>
      <c r="Q22">
        <v>4.829068614019107</v>
      </c>
      <c r="R22">
        <v>2.0121060993898254</v>
      </c>
    </row>
    <row r="23" spans="1:18" x14ac:dyDescent="0.25">
      <c r="A23" s="1">
        <v>42278</v>
      </c>
      <c r="B23">
        <v>4.4955480719371792</v>
      </c>
      <c r="C23">
        <v>1.9763037519050783</v>
      </c>
      <c r="D23">
        <v>4.9153199034350763</v>
      </c>
      <c r="E23">
        <v>1.5435448995114456</v>
      </c>
      <c r="F23">
        <v>6.6865449837367095</v>
      </c>
      <c r="G23">
        <v>4.5038514110623566</v>
      </c>
      <c r="H23">
        <v>8.5622525765254807</v>
      </c>
      <c r="I23">
        <v>7.7340052182218528</v>
      </c>
      <c r="J23">
        <v>9.7390847943963621</v>
      </c>
      <c r="K23">
        <v>6.4975835504946815</v>
      </c>
      <c r="L23">
        <v>4.2708473627959762</v>
      </c>
      <c r="M23">
        <v>-1.2190413754626803</v>
      </c>
      <c r="N23">
        <v>4.2753009683859773</v>
      </c>
      <c r="O23">
        <v>3.1063323497602937</v>
      </c>
      <c r="P23">
        <v>1.8241702649513343</v>
      </c>
      <c r="Q23">
        <v>-4.2717211109164452</v>
      </c>
      <c r="R23">
        <v>3.776905108497246</v>
      </c>
    </row>
    <row r="24" spans="1:18" x14ac:dyDescent="0.25">
      <c r="A24" s="1">
        <v>42309</v>
      </c>
      <c r="B24">
        <v>5.2714334095017819</v>
      </c>
      <c r="C24">
        <v>20.423015234119404</v>
      </c>
      <c r="D24">
        <v>1.1104028069602805</v>
      </c>
      <c r="E24">
        <v>2.7998553925528995</v>
      </c>
      <c r="F24">
        <v>7.8189090547167552</v>
      </c>
      <c r="G24">
        <v>2.3600741807845935</v>
      </c>
      <c r="H24">
        <v>10.427767500393472</v>
      </c>
      <c r="I24">
        <v>6.1532089790988067</v>
      </c>
      <c r="J24">
        <v>11.037792077702235</v>
      </c>
      <c r="K24">
        <v>11.51485440919582</v>
      </c>
      <c r="L24">
        <v>4.1067390989585846</v>
      </c>
      <c r="M24">
        <v>-2.9276607066927625</v>
      </c>
      <c r="N24">
        <v>4.2063170952003617</v>
      </c>
      <c r="O24">
        <v>2.8908672849254202</v>
      </c>
      <c r="P24">
        <v>1.3324744692914976</v>
      </c>
      <c r="Q24">
        <v>9.3881439548210324</v>
      </c>
      <c r="R24">
        <v>0.90719874379774978</v>
      </c>
    </row>
    <row r="25" spans="1:18" x14ac:dyDescent="0.25">
      <c r="A25" s="1">
        <v>42339</v>
      </c>
      <c r="B25">
        <v>2.1897931302146389</v>
      </c>
      <c r="C25">
        <v>-16.528248831050803</v>
      </c>
      <c r="D25">
        <v>3.0795903544193806</v>
      </c>
      <c r="E25">
        <v>6.2581270777261437</v>
      </c>
      <c r="F25">
        <v>7.3175585757687429</v>
      </c>
      <c r="G25">
        <v>0.52750085191270557</v>
      </c>
      <c r="H25">
        <v>7.0358938006305465</v>
      </c>
      <c r="I25">
        <v>-3.4460653452867973E-2</v>
      </c>
      <c r="J25">
        <v>7.1778340839514527</v>
      </c>
      <c r="K25">
        <v>16.001429445268968</v>
      </c>
      <c r="L25">
        <v>3.6009025373128623</v>
      </c>
      <c r="M25">
        <v>-1.2055645877633054</v>
      </c>
      <c r="N25">
        <v>2.4150556932673055</v>
      </c>
      <c r="O25">
        <v>1.1585286730092577</v>
      </c>
      <c r="P25">
        <v>1.2030646713293294</v>
      </c>
      <c r="Q25">
        <v>5.5555871857736747</v>
      </c>
      <c r="R25">
        <v>4.2432711355390893</v>
      </c>
    </row>
    <row r="26" spans="1:18" x14ac:dyDescent="0.25">
      <c r="A26" s="1">
        <v>42370</v>
      </c>
      <c r="B26">
        <v>1.6202888485674833</v>
      </c>
      <c r="C26">
        <v>-23.926361711237675</v>
      </c>
      <c r="D26">
        <v>2.6040504752117926</v>
      </c>
      <c r="E26">
        <v>-3.2943539066394578E-2</v>
      </c>
      <c r="F26">
        <v>-3.5912579887826581</v>
      </c>
      <c r="G26">
        <v>0.76123691965852913</v>
      </c>
      <c r="H26">
        <v>2.6041839068531516</v>
      </c>
      <c r="I26">
        <v>5.0859779726552148</v>
      </c>
      <c r="J26">
        <v>12.334239640527485</v>
      </c>
      <c r="K26">
        <v>7.5378309324237875</v>
      </c>
      <c r="L26">
        <v>3.262550075572122</v>
      </c>
      <c r="M26">
        <v>-2.5571983741310476</v>
      </c>
      <c r="N26">
        <v>0.49105951768821399</v>
      </c>
      <c r="O26">
        <v>2.473283905163413</v>
      </c>
      <c r="P26">
        <v>1.4735703375652065</v>
      </c>
      <c r="Q26">
        <v>0.65469742335125147</v>
      </c>
      <c r="R26">
        <v>5.2910302879746638</v>
      </c>
    </row>
    <row r="27" spans="1:18" x14ac:dyDescent="0.25">
      <c r="A27" s="1">
        <v>42401</v>
      </c>
      <c r="B27">
        <v>2.0605884925725633</v>
      </c>
      <c r="C27">
        <v>-3.2178354271641325</v>
      </c>
      <c r="D27">
        <v>2.4597224768383938</v>
      </c>
      <c r="E27">
        <v>0.83616577167666151</v>
      </c>
      <c r="F27">
        <v>-3.8227716352218692</v>
      </c>
      <c r="G27">
        <v>2.0929422329467826</v>
      </c>
      <c r="H27">
        <v>0.9219016068251733</v>
      </c>
      <c r="I27">
        <v>1.6563781026062117</v>
      </c>
      <c r="J27">
        <v>5.8180960533884587</v>
      </c>
      <c r="K27">
        <v>5.1427575011239242</v>
      </c>
      <c r="L27">
        <v>3.180780311911775</v>
      </c>
      <c r="M27">
        <v>-1.1402940021932864</v>
      </c>
      <c r="N27">
        <v>-0.64626342572276485</v>
      </c>
      <c r="O27">
        <v>2.139541775328496</v>
      </c>
      <c r="P27">
        <v>2.4617342940239695</v>
      </c>
      <c r="Q27">
        <v>7.2163750634313573</v>
      </c>
      <c r="R27">
        <v>0.52365376117620599</v>
      </c>
    </row>
    <row r="28" spans="1:18" x14ac:dyDescent="0.25">
      <c r="A28" s="1">
        <v>42430</v>
      </c>
      <c r="B28">
        <v>0.78421227270597171</v>
      </c>
      <c r="C28">
        <v>-3.8027683488795816</v>
      </c>
      <c r="D28">
        <v>-2.4268403977063144</v>
      </c>
      <c r="E28">
        <v>-0.72519573957544026</v>
      </c>
      <c r="F28">
        <v>-2.3947397018618659</v>
      </c>
      <c r="G28">
        <v>2.780753041943143</v>
      </c>
      <c r="H28">
        <v>-0.75372146293265985</v>
      </c>
      <c r="I28">
        <v>4.6131157533637008</v>
      </c>
      <c r="J28">
        <v>2.8472971242486977</v>
      </c>
      <c r="K28">
        <v>6.6768228200626396</v>
      </c>
      <c r="L28">
        <v>3.1053230301547643</v>
      </c>
      <c r="M28">
        <v>-6.5543563835085479</v>
      </c>
      <c r="N28">
        <v>-3.698830791030872</v>
      </c>
      <c r="O28">
        <v>3.0170828325300221</v>
      </c>
      <c r="P28">
        <v>0.22299044532884693</v>
      </c>
      <c r="Q28">
        <v>4.6663028665631572</v>
      </c>
      <c r="R28">
        <v>2.5105613749842632</v>
      </c>
    </row>
    <row r="29" spans="1:18" x14ac:dyDescent="0.25">
      <c r="A29" s="1">
        <v>42461</v>
      </c>
      <c r="B29">
        <v>3.3060086829742659</v>
      </c>
      <c r="C29">
        <v>-12.23147091887337</v>
      </c>
      <c r="D29">
        <v>5.7008021367012276</v>
      </c>
      <c r="E29">
        <v>10.423977034896879</v>
      </c>
      <c r="F29">
        <v>1.3840240904340533</v>
      </c>
      <c r="G29">
        <v>4.3283292229515666</v>
      </c>
      <c r="H29">
        <v>3.2544373549091574</v>
      </c>
      <c r="I29">
        <v>4.8235606872785581</v>
      </c>
      <c r="J29">
        <v>9.9680640621827621</v>
      </c>
      <c r="K29">
        <v>8.9095254750792208</v>
      </c>
      <c r="L29">
        <v>3.9922976135192982</v>
      </c>
      <c r="M29">
        <v>0.78424068577737671</v>
      </c>
      <c r="N29">
        <v>2.2884163268208226</v>
      </c>
      <c r="O29">
        <v>1.1524558632591777</v>
      </c>
      <c r="P29">
        <v>1.0115790845366632</v>
      </c>
      <c r="Q29">
        <v>9.7874167918710668</v>
      </c>
      <c r="R29">
        <v>3.3055513622059607</v>
      </c>
    </row>
    <row r="30" spans="1:18" x14ac:dyDescent="0.25">
      <c r="A30" s="1">
        <v>42491</v>
      </c>
      <c r="B30">
        <v>2.5371281844481501</v>
      </c>
      <c r="C30">
        <v>-14.769586642979974</v>
      </c>
      <c r="D30">
        <v>6.162709358096393</v>
      </c>
      <c r="E30">
        <v>9.1392926151952594</v>
      </c>
      <c r="F30">
        <v>1.9238861971439007</v>
      </c>
      <c r="G30">
        <v>4.8710974003987673</v>
      </c>
      <c r="H30">
        <v>6.4753477069176171</v>
      </c>
      <c r="I30">
        <v>2.915516042910113</v>
      </c>
      <c r="J30">
        <v>10.061036391462409</v>
      </c>
      <c r="K30">
        <v>9.4530884970132547</v>
      </c>
      <c r="L30">
        <v>4.0856263782809634</v>
      </c>
      <c r="M30">
        <v>-2.5848020449487166</v>
      </c>
      <c r="N30">
        <v>-1.0811473604647404</v>
      </c>
      <c r="O30">
        <v>1.483663209046469</v>
      </c>
      <c r="P30">
        <v>0.5479728137562887</v>
      </c>
      <c r="Q30">
        <v>3.8480107236746051</v>
      </c>
      <c r="R30">
        <v>5.7746209937513271</v>
      </c>
    </row>
    <row r="31" spans="1:18" x14ac:dyDescent="0.25">
      <c r="A31" s="1">
        <v>42522</v>
      </c>
      <c r="B31">
        <v>3.6663007546443822</v>
      </c>
      <c r="C31">
        <v>19.976182578626279</v>
      </c>
      <c r="D31">
        <v>2.6825555073642988</v>
      </c>
      <c r="E31">
        <v>5.3134706404264023</v>
      </c>
      <c r="F31">
        <v>0.42601185573025191</v>
      </c>
      <c r="G31">
        <v>2.2390794937803662</v>
      </c>
      <c r="H31">
        <v>3.5861222043782846</v>
      </c>
      <c r="I31">
        <v>3.2379525725016975</v>
      </c>
      <c r="J31">
        <v>3.4737397111452566</v>
      </c>
      <c r="K31">
        <v>4.2460508053631258</v>
      </c>
      <c r="L31">
        <v>3.7351411359666855</v>
      </c>
      <c r="M31">
        <v>-5.519042853729033</v>
      </c>
      <c r="N31">
        <v>-1.456793997958826</v>
      </c>
      <c r="O31">
        <v>1.2907459689410814</v>
      </c>
      <c r="P31">
        <v>0.22667519554472904</v>
      </c>
      <c r="Q31">
        <v>8.5331510258478573</v>
      </c>
      <c r="R31">
        <v>3.1300159621066257</v>
      </c>
    </row>
    <row r="32" spans="1:18" x14ac:dyDescent="0.25">
      <c r="A32" s="1">
        <v>42552</v>
      </c>
      <c r="B32">
        <v>1.9606407117765769</v>
      </c>
      <c r="C32">
        <v>-20.948318980286061</v>
      </c>
      <c r="D32">
        <v>-2.6362864636922723E-2</v>
      </c>
      <c r="E32">
        <v>8.672914960644647</v>
      </c>
      <c r="F32">
        <v>3.7172199368760772</v>
      </c>
      <c r="G32">
        <v>-0.36851750097770264</v>
      </c>
      <c r="H32">
        <v>0.33891497366896317</v>
      </c>
      <c r="I32">
        <v>8.719153265209826</v>
      </c>
      <c r="J32">
        <v>-2.6730654244035321</v>
      </c>
      <c r="K32">
        <v>7.1978786840743965</v>
      </c>
      <c r="L32">
        <v>3.2147609505109216</v>
      </c>
      <c r="M32">
        <v>-7.7345648103952698</v>
      </c>
      <c r="N32">
        <v>-2.2035430950436989</v>
      </c>
      <c r="O32">
        <v>0.88557102199473547</v>
      </c>
      <c r="P32">
        <v>7.3406608599427159E-2</v>
      </c>
      <c r="Q32">
        <v>5.7113234604312595</v>
      </c>
      <c r="R32">
        <v>-2.1736619081626003</v>
      </c>
    </row>
    <row r="33" spans="1:18" x14ac:dyDescent="0.25">
      <c r="A33" s="1">
        <v>42583</v>
      </c>
      <c r="B33">
        <v>5.5177375359301379</v>
      </c>
      <c r="C33">
        <v>1.4083879447646268</v>
      </c>
      <c r="D33">
        <v>4.7677897290607376</v>
      </c>
      <c r="E33">
        <v>13.019200245752032</v>
      </c>
      <c r="F33">
        <v>3.0919361992730217</v>
      </c>
      <c r="G33">
        <v>0.4485831005204659</v>
      </c>
      <c r="H33">
        <v>3.403492137867886</v>
      </c>
      <c r="I33">
        <v>2.8448966206720456</v>
      </c>
      <c r="J33">
        <v>-9.5276079187513574E-2</v>
      </c>
      <c r="K33">
        <v>6.2922784260340308</v>
      </c>
      <c r="L33">
        <v>3.5818909951986058</v>
      </c>
      <c r="M33">
        <v>-4.9782421282960314</v>
      </c>
      <c r="N33">
        <v>-0.12806619921018125</v>
      </c>
      <c r="O33">
        <v>0.33049784898695123</v>
      </c>
      <c r="P33">
        <v>-0.52700260864514803</v>
      </c>
      <c r="Q33">
        <v>9.0504624713889257</v>
      </c>
      <c r="R33">
        <v>4.0011003470539634</v>
      </c>
    </row>
    <row r="34" spans="1:18" x14ac:dyDescent="0.25">
      <c r="A34" s="1">
        <v>42614</v>
      </c>
      <c r="B34">
        <v>2.1243658328814519</v>
      </c>
      <c r="C34">
        <v>-17.269314675068586</v>
      </c>
      <c r="D34">
        <v>3.1729119206353289</v>
      </c>
      <c r="E34">
        <v>11.853488083782835</v>
      </c>
      <c r="F34">
        <v>1.9524579200101329</v>
      </c>
      <c r="G34">
        <v>1.6921973498577074</v>
      </c>
      <c r="H34">
        <v>2.970027169768727</v>
      </c>
      <c r="I34">
        <v>7.4383820270724073</v>
      </c>
      <c r="J34">
        <v>5.5361046569887691</v>
      </c>
      <c r="K34">
        <v>12.243357361896784</v>
      </c>
      <c r="L34">
        <v>3.8771865459179367</v>
      </c>
      <c r="M34">
        <v>-2.4083722105525993</v>
      </c>
      <c r="N34">
        <v>1.1351454493210298</v>
      </c>
      <c r="O34">
        <v>0.9408086555662436</v>
      </c>
      <c r="P34">
        <v>-0.16954884682795068</v>
      </c>
      <c r="Q34">
        <v>6.3602748193921599</v>
      </c>
      <c r="R34">
        <v>4.2827219649636419</v>
      </c>
    </row>
    <row r="35" spans="1:18" x14ac:dyDescent="0.25">
      <c r="A35" s="1">
        <v>42644</v>
      </c>
      <c r="B35">
        <v>-0.10461968740077054</v>
      </c>
      <c r="C35">
        <v>-23.04585221350429</v>
      </c>
      <c r="D35">
        <v>1.5727834267862875</v>
      </c>
      <c r="E35">
        <v>-4.3284741965939872</v>
      </c>
      <c r="F35">
        <v>-2.2967017519294046</v>
      </c>
      <c r="G35">
        <v>2.5963239874299973</v>
      </c>
      <c r="H35">
        <v>-0.39865662058919327</v>
      </c>
      <c r="I35">
        <v>8.1813320274386285</v>
      </c>
      <c r="J35">
        <v>-0.15978817659085109</v>
      </c>
      <c r="K35">
        <v>7.9864021885568803</v>
      </c>
      <c r="L35">
        <v>3.9723220737264882</v>
      </c>
      <c r="M35">
        <v>0.60380131692325278</v>
      </c>
      <c r="N35">
        <v>2.7001155238135226</v>
      </c>
      <c r="O35">
        <v>2.0269592985687268</v>
      </c>
      <c r="P35">
        <v>0.1373566589780495</v>
      </c>
      <c r="Q35">
        <v>11.239848697520216</v>
      </c>
      <c r="R35">
        <v>2.9173716120627518</v>
      </c>
    </row>
    <row r="36" spans="1:18" x14ac:dyDescent="0.25">
      <c r="A36" s="1">
        <v>42675</v>
      </c>
      <c r="B36">
        <v>3.2142417184314525</v>
      </c>
      <c r="C36">
        <v>-20.138152401126604</v>
      </c>
      <c r="D36">
        <v>4.8289070754768346</v>
      </c>
      <c r="E36">
        <v>0.88528322736524956</v>
      </c>
      <c r="F36">
        <v>-2.1927453672562365</v>
      </c>
      <c r="G36">
        <v>5.4611398436088336</v>
      </c>
      <c r="H36">
        <v>0.11430631027241134</v>
      </c>
      <c r="I36">
        <v>3.0462251100753264</v>
      </c>
      <c r="J36">
        <v>3.1643332321507955</v>
      </c>
      <c r="K36">
        <v>9.4873514553589331</v>
      </c>
      <c r="L36">
        <v>4.2611246972457479</v>
      </c>
      <c r="M36">
        <v>4.6098894796242149</v>
      </c>
      <c r="N36">
        <v>-0.89751091749988632</v>
      </c>
      <c r="O36">
        <v>2.9405450550783883</v>
      </c>
      <c r="P36">
        <v>0.60272672045998377</v>
      </c>
      <c r="Q36">
        <v>-1.2076963332282418</v>
      </c>
      <c r="R36">
        <v>5.7375422288897653</v>
      </c>
    </row>
    <row r="37" spans="1:18" x14ac:dyDescent="0.25">
      <c r="A37" s="1">
        <v>42705</v>
      </c>
      <c r="B37">
        <v>2.3012513378427997</v>
      </c>
      <c r="C37">
        <v>18.136306910308136</v>
      </c>
      <c r="D37">
        <v>4.4556374799159926</v>
      </c>
      <c r="E37">
        <v>-3.8941027831707089</v>
      </c>
      <c r="F37">
        <v>-0.85809936259214226</v>
      </c>
      <c r="G37">
        <v>7.7962998396918124</v>
      </c>
      <c r="H37">
        <v>3.3530733671638444</v>
      </c>
      <c r="I37">
        <v>5.278562582112329</v>
      </c>
      <c r="J37">
        <v>5.6403466776068854</v>
      </c>
      <c r="K37">
        <v>4.6502903768905099</v>
      </c>
      <c r="L37">
        <v>4.9772576031914042</v>
      </c>
      <c r="M37">
        <v>7.4874962477178997</v>
      </c>
      <c r="N37">
        <v>7.3217299604022514</v>
      </c>
      <c r="O37">
        <v>3.8698896428882392</v>
      </c>
      <c r="P37">
        <v>0.69935409161149664</v>
      </c>
      <c r="Q37">
        <v>2.7706152267748649</v>
      </c>
      <c r="R37">
        <v>4.110260469597435</v>
      </c>
    </row>
    <row r="38" spans="1:18" x14ac:dyDescent="0.25">
      <c r="A38" s="1">
        <v>42736</v>
      </c>
      <c r="B38">
        <v>3.6340281054737034</v>
      </c>
      <c r="C38">
        <v>18.020260381695863</v>
      </c>
      <c r="D38">
        <v>4.1808745780923289</v>
      </c>
      <c r="E38">
        <v>4.8763195357902447</v>
      </c>
      <c r="F38">
        <v>6.2828611769572262</v>
      </c>
      <c r="G38">
        <v>6.9783624391875492</v>
      </c>
      <c r="H38">
        <v>9.0769369089756253</v>
      </c>
      <c r="I38">
        <v>2.7855838161501936</v>
      </c>
      <c r="J38">
        <v>3.7729751705539911</v>
      </c>
      <c r="K38">
        <v>10.979475225233728</v>
      </c>
      <c r="L38">
        <v>4.5440875977835589</v>
      </c>
      <c r="M38">
        <v>3.9467749550686619</v>
      </c>
      <c r="N38">
        <v>4.3033987485557645E-2</v>
      </c>
      <c r="O38">
        <v>2.8300081252247367</v>
      </c>
      <c r="P38">
        <v>1.4504767395236371</v>
      </c>
      <c r="Q38">
        <v>6.1290468515194334</v>
      </c>
      <c r="R38">
        <v>8.4774567235956511</v>
      </c>
    </row>
    <row r="39" spans="1:18" x14ac:dyDescent="0.25">
      <c r="A39" s="1">
        <v>42767</v>
      </c>
      <c r="B39">
        <v>5.8422783538585747</v>
      </c>
      <c r="C39">
        <v>-14.469260197190792</v>
      </c>
      <c r="D39">
        <v>4.0122744364113601</v>
      </c>
      <c r="E39">
        <v>7.2006585621890764</v>
      </c>
      <c r="F39">
        <v>4.5903698805632303</v>
      </c>
      <c r="G39">
        <v>5.3631882138988516</v>
      </c>
      <c r="H39">
        <v>7.1492375550609779</v>
      </c>
      <c r="I39">
        <v>3.5318822873937563</v>
      </c>
      <c r="J39">
        <v>5.8287914685179203</v>
      </c>
      <c r="K39">
        <v>7.1603418329877115</v>
      </c>
      <c r="L39">
        <v>4.1129454309644586</v>
      </c>
      <c r="M39">
        <v>7.4832982584699437</v>
      </c>
      <c r="N39">
        <v>2.1449235621957286</v>
      </c>
      <c r="O39">
        <v>4.3119433013041828</v>
      </c>
      <c r="P39">
        <v>1.4214884138790183</v>
      </c>
      <c r="Q39">
        <v>1.881727903873724</v>
      </c>
      <c r="R39">
        <v>6.4008095604230135</v>
      </c>
    </row>
    <row r="40" spans="1:18" x14ac:dyDescent="0.25">
      <c r="A40" s="1">
        <v>42795</v>
      </c>
      <c r="B40">
        <v>4.2891094070300397</v>
      </c>
      <c r="C40">
        <v>-8.4408416767422239</v>
      </c>
      <c r="D40">
        <v>7.0315147836094383</v>
      </c>
      <c r="E40">
        <v>6.5253634898687238</v>
      </c>
      <c r="F40">
        <v>3.5440348907426369</v>
      </c>
      <c r="G40">
        <v>3.6968881562664961</v>
      </c>
      <c r="H40">
        <v>8.0647491309062644</v>
      </c>
      <c r="I40">
        <v>0.99517144209089281</v>
      </c>
      <c r="J40">
        <v>10.467837347893052</v>
      </c>
      <c r="K40">
        <v>-0.10056211660570114</v>
      </c>
      <c r="L40">
        <v>3.9972866625372205</v>
      </c>
      <c r="M40">
        <v>10.056024694478822</v>
      </c>
      <c r="N40">
        <v>4.0622409916694977</v>
      </c>
      <c r="O40">
        <v>3.4526943003761801</v>
      </c>
      <c r="P40">
        <v>2.288090642026134</v>
      </c>
      <c r="Q40">
        <v>4.8286471633332724</v>
      </c>
      <c r="R40">
        <v>8.853002959275031</v>
      </c>
    </row>
    <row r="41" spans="1:18" x14ac:dyDescent="0.25">
      <c r="A41" s="1">
        <v>42826</v>
      </c>
      <c r="B41">
        <v>1.1903548572242926</v>
      </c>
      <c r="C41">
        <v>-9.2741198394121795</v>
      </c>
      <c r="D41">
        <v>0.3475816144699877</v>
      </c>
      <c r="E41">
        <v>-2.9547117438269481</v>
      </c>
      <c r="F41">
        <v>2.2597349588793065</v>
      </c>
      <c r="G41">
        <v>1.3687914292607815</v>
      </c>
      <c r="H41">
        <v>3.9718905692687656</v>
      </c>
      <c r="I41">
        <v>14.02235868527184</v>
      </c>
      <c r="J41">
        <v>2.0770504274034494</v>
      </c>
      <c r="K41">
        <v>7.9623802867139233</v>
      </c>
      <c r="L41">
        <v>3.5811984214529531</v>
      </c>
      <c r="M41">
        <v>4.8585402748028201</v>
      </c>
      <c r="N41">
        <v>-4.7545737420051637E-2</v>
      </c>
      <c r="O41">
        <v>4.3843676815834556</v>
      </c>
      <c r="P41">
        <v>1.9276378734570869</v>
      </c>
      <c r="Q41">
        <v>-0.8694979879998499</v>
      </c>
      <c r="R41">
        <v>2.5702471021276381</v>
      </c>
    </row>
    <row r="42" spans="1:18" x14ac:dyDescent="0.25">
      <c r="A42" s="1">
        <v>42856</v>
      </c>
      <c r="B42">
        <v>2.4690784289487056</v>
      </c>
      <c r="C42">
        <v>43.635507950010378</v>
      </c>
      <c r="D42">
        <v>-1.1466245534932824</v>
      </c>
      <c r="E42">
        <v>-1.0827401772519067</v>
      </c>
      <c r="F42">
        <v>2.5177431550265936</v>
      </c>
      <c r="G42">
        <v>0.6630725096420349</v>
      </c>
      <c r="H42">
        <v>0.83624916094477442</v>
      </c>
      <c r="I42">
        <v>2.4670105257756205</v>
      </c>
      <c r="J42">
        <v>2.1758365203405958</v>
      </c>
      <c r="K42">
        <v>6.2062398022460599</v>
      </c>
      <c r="L42">
        <v>3.3889417262713124</v>
      </c>
      <c r="M42">
        <v>4.9595548057239398</v>
      </c>
      <c r="N42">
        <v>1.7389654228677074</v>
      </c>
      <c r="O42">
        <v>3.2278820481397759</v>
      </c>
      <c r="P42">
        <v>1.8978608565588786</v>
      </c>
      <c r="Q42">
        <v>11.40535000554992</v>
      </c>
      <c r="R42">
        <v>4.1460800879288655</v>
      </c>
    </row>
    <row r="43" spans="1:18" x14ac:dyDescent="0.25">
      <c r="A43" s="1">
        <v>42887</v>
      </c>
      <c r="B43">
        <v>3.9191334742208142</v>
      </c>
      <c r="C43">
        <v>-48.557837608885492</v>
      </c>
      <c r="D43">
        <v>4.7866736629914755</v>
      </c>
      <c r="E43">
        <v>13.48590782204036</v>
      </c>
      <c r="F43">
        <v>3.974636693771231</v>
      </c>
      <c r="G43">
        <v>1.7941319201382839</v>
      </c>
      <c r="H43">
        <v>2.8996581802394985</v>
      </c>
      <c r="I43">
        <v>7.7413296881609028</v>
      </c>
      <c r="J43">
        <v>4.4416030114234673</v>
      </c>
      <c r="K43">
        <v>-0.12506733915599</v>
      </c>
      <c r="L43">
        <v>3.6409652087697708</v>
      </c>
      <c r="M43">
        <v>5.4642563710119987</v>
      </c>
      <c r="N43">
        <v>3.5084827262283227</v>
      </c>
      <c r="O43">
        <v>3.2899779480795672</v>
      </c>
      <c r="P43">
        <v>1.6305803061274133</v>
      </c>
      <c r="Q43">
        <v>2.4810254476965525</v>
      </c>
      <c r="R43">
        <v>2.3746283233598859</v>
      </c>
    </row>
    <row r="44" spans="1:18" x14ac:dyDescent="0.25">
      <c r="A44" s="1">
        <v>42917</v>
      </c>
      <c r="B44">
        <v>4.3854088386550814</v>
      </c>
      <c r="C44">
        <v>-51.23912514217448</v>
      </c>
      <c r="D44">
        <v>4.5839880813516487</v>
      </c>
      <c r="E44">
        <v>12.070394608322601</v>
      </c>
      <c r="F44">
        <v>8.8550935640316482</v>
      </c>
      <c r="G44">
        <v>3.4292669952109094</v>
      </c>
      <c r="H44">
        <v>3.079325718132182</v>
      </c>
      <c r="I44">
        <v>4.4755935303471404</v>
      </c>
      <c r="J44">
        <v>8.0975298766818895</v>
      </c>
      <c r="K44">
        <v>7.7247499443314069</v>
      </c>
      <c r="L44">
        <v>4.0016365125265168</v>
      </c>
      <c r="M44">
        <v>5.2533986611744723</v>
      </c>
      <c r="N44">
        <v>3.0656739737307674</v>
      </c>
      <c r="O44">
        <v>3.9558154246399369</v>
      </c>
      <c r="P44">
        <v>1.4182006971651333</v>
      </c>
      <c r="Q44">
        <v>-1.8013030293229946</v>
      </c>
      <c r="R44">
        <v>3.8060597005695769</v>
      </c>
    </row>
    <row r="45" spans="1:18" x14ac:dyDescent="0.25">
      <c r="A45" s="1">
        <v>42948</v>
      </c>
      <c r="B45">
        <v>2.2977052596271648</v>
      </c>
      <c r="C45">
        <v>-57.053790916398697</v>
      </c>
      <c r="D45">
        <v>2.8681718442862092</v>
      </c>
      <c r="E45">
        <v>8.8827567452578933</v>
      </c>
      <c r="F45">
        <v>10.105456690427374</v>
      </c>
      <c r="G45">
        <v>3.6115103446868773</v>
      </c>
      <c r="H45">
        <v>1.8673259312797654</v>
      </c>
      <c r="I45">
        <v>5.7425548345016608</v>
      </c>
      <c r="J45">
        <v>5.2644024837917698</v>
      </c>
      <c r="K45">
        <v>6.707882092286539</v>
      </c>
      <c r="L45">
        <v>3.9685639162789386</v>
      </c>
      <c r="M45">
        <v>3.9948951135291679</v>
      </c>
      <c r="N45">
        <v>2.774512302459911</v>
      </c>
      <c r="O45">
        <v>4.1385419229903277</v>
      </c>
      <c r="P45">
        <v>1.4551999124923469</v>
      </c>
      <c r="Q45">
        <v>1.0809270351801956</v>
      </c>
      <c r="R45">
        <v>0.46023852317283342</v>
      </c>
    </row>
    <row r="46" spans="1:18" x14ac:dyDescent="0.25">
      <c r="A46" s="1">
        <v>42979</v>
      </c>
      <c r="B46">
        <v>3.7246869440131576</v>
      </c>
      <c r="C46">
        <v>-49.739352761442149</v>
      </c>
      <c r="D46">
        <v>3.2485422605435588</v>
      </c>
      <c r="E46">
        <v>0.64469511570331406</v>
      </c>
      <c r="F46">
        <v>7.519140006779736</v>
      </c>
      <c r="G46">
        <v>3.11292076520904</v>
      </c>
      <c r="H46">
        <v>-0.52777683647265405</v>
      </c>
      <c r="I46">
        <v>2.7035289729954144</v>
      </c>
      <c r="J46">
        <v>-1.4447091230595248</v>
      </c>
      <c r="K46">
        <v>-3.8192838677345264</v>
      </c>
      <c r="L46">
        <v>3.7751299161006955</v>
      </c>
      <c r="M46">
        <v>2.9998077411727877</v>
      </c>
      <c r="N46">
        <v>2.8572140730678086</v>
      </c>
      <c r="O46">
        <v>2.8230905099796644</v>
      </c>
      <c r="P46">
        <v>0.55216221898457718</v>
      </c>
      <c r="Q46">
        <v>2.8411689425024775</v>
      </c>
      <c r="R46">
        <v>1.5540511055521051</v>
      </c>
    </row>
    <row r="47" spans="1:18" x14ac:dyDescent="0.25">
      <c r="A47" s="1">
        <v>43009</v>
      </c>
      <c r="B47">
        <v>4.3656198330801033</v>
      </c>
      <c r="C47">
        <v>-46.816473855119291</v>
      </c>
      <c r="D47">
        <v>2.2120938603515441</v>
      </c>
      <c r="E47">
        <v>11.903388608019696</v>
      </c>
      <c r="F47">
        <v>-2.4903336658680075</v>
      </c>
      <c r="G47">
        <v>3.3941711020868581</v>
      </c>
      <c r="H47">
        <v>0.69327084809674488</v>
      </c>
      <c r="I47">
        <v>0.28670355897328648</v>
      </c>
      <c r="J47">
        <v>9.9898029355337599</v>
      </c>
      <c r="K47">
        <v>4.1272552887951122</v>
      </c>
      <c r="L47">
        <v>3.8299485070963328</v>
      </c>
      <c r="M47">
        <v>4.9743653761786106</v>
      </c>
      <c r="N47">
        <v>3.0632585482232457</v>
      </c>
      <c r="O47">
        <v>2.0723763441408636</v>
      </c>
      <c r="P47">
        <v>-0.51582807495384486</v>
      </c>
      <c r="Q47">
        <v>4.3666028622166664</v>
      </c>
      <c r="R47">
        <v>3.7030191748505672</v>
      </c>
    </row>
    <row r="48" spans="1:18" x14ac:dyDescent="0.25">
      <c r="A48" s="1">
        <v>43040</v>
      </c>
      <c r="B48">
        <v>2.0468536798871924</v>
      </c>
      <c r="C48">
        <v>-55.589250119154613</v>
      </c>
      <c r="D48">
        <v>4.4853605777830552</v>
      </c>
      <c r="E48">
        <v>2.7021562422124106</v>
      </c>
      <c r="F48">
        <v>-4.5497155608299806</v>
      </c>
      <c r="G48">
        <v>2.6110457602827069</v>
      </c>
      <c r="H48">
        <v>-0.7045215391876809</v>
      </c>
      <c r="I48">
        <v>3.4785584623612493</v>
      </c>
      <c r="J48">
        <v>0.66574715231821813</v>
      </c>
      <c r="K48">
        <v>-3.4423722172190878</v>
      </c>
      <c r="L48">
        <v>3.6002091047978979</v>
      </c>
      <c r="M48">
        <v>2.8656004158118122</v>
      </c>
      <c r="N48">
        <v>6.8026154429318808</v>
      </c>
      <c r="O48">
        <v>1.5221298254436135</v>
      </c>
      <c r="P48">
        <v>-0.78035369340076954</v>
      </c>
      <c r="Q48">
        <v>2.6601949318330753</v>
      </c>
      <c r="R48">
        <v>-1.1893154065696905</v>
      </c>
    </row>
    <row r="49" spans="1:18" x14ac:dyDescent="0.25">
      <c r="A49" s="1">
        <v>43070</v>
      </c>
      <c r="B49">
        <v>1.6402829912358641</v>
      </c>
      <c r="C49">
        <v>-60.924485066390879</v>
      </c>
      <c r="D49">
        <v>-0.16122043752963577</v>
      </c>
      <c r="E49">
        <v>2.7010030922478308</v>
      </c>
      <c r="F49">
        <v>-3.5122948743587301</v>
      </c>
      <c r="G49">
        <v>1.8420819063145188</v>
      </c>
      <c r="H49">
        <v>-1.9557431333014392</v>
      </c>
      <c r="I49">
        <v>4.9062393850780666</v>
      </c>
      <c r="J49">
        <v>9.1302070608317223</v>
      </c>
      <c r="K49">
        <v>8.6826125347931935</v>
      </c>
      <c r="L49">
        <v>3.343707547364545</v>
      </c>
      <c r="M49">
        <v>0.12765326095862406</v>
      </c>
      <c r="N49">
        <v>1.4234295257740825</v>
      </c>
      <c r="O49">
        <v>2.8420953232457009</v>
      </c>
      <c r="P49">
        <v>-0.10097736083459097</v>
      </c>
      <c r="Q49">
        <v>11.889696064773304</v>
      </c>
      <c r="R49">
        <v>-0.29683208860392085</v>
      </c>
    </row>
    <row r="50" spans="1:18" x14ac:dyDescent="0.25">
      <c r="A50" s="1">
        <v>43101</v>
      </c>
      <c r="B50">
        <v>1.4775254287669952</v>
      </c>
      <c r="C50">
        <v>-57.226077615881977</v>
      </c>
      <c r="D50">
        <v>2.5082505205625836</v>
      </c>
      <c r="E50">
        <v>7.068543349692618</v>
      </c>
      <c r="F50">
        <v>-3.7954608488437174</v>
      </c>
      <c r="G50">
        <v>2.5804642794134054</v>
      </c>
      <c r="H50">
        <v>2.5066132452209899E-2</v>
      </c>
      <c r="I50">
        <v>2.7919471140549206</v>
      </c>
      <c r="J50">
        <v>-0.38269192180401035</v>
      </c>
      <c r="K50">
        <v>5.5334434678236732</v>
      </c>
      <c r="L50">
        <v>3.6398957249215584</v>
      </c>
      <c r="M50">
        <v>1.2374502097070916</v>
      </c>
      <c r="N50">
        <v>2.6502649762328616</v>
      </c>
      <c r="O50">
        <v>2.8059018899061101</v>
      </c>
      <c r="P50">
        <v>2.8925551117817037</v>
      </c>
      <c r="Q50">
        <v>6.8281123523324965</v>
      </c>
      <c r="R50">
        <v>3.3588754014722184</v>
      </c>
    </row>
    <row r="51" spans="1:18" x14ac:dyDescent="0.25">
      <c r="A51" s="1">
        <v>43132</v>
      </c>
      <c r="B51">
        <v>3.0635725168268522</v>
      </c>
      <c r="C51">
        <v>-52.06830191460417</v>
      </c>
      <c r="D51">
        <v>4.6240821296054975</v>
      </c>
      <c r="E51">
        <v>12.403906094988358</v>
      </c>
      <c r="F51">
        <v>0.44700644589079275</v>
      </c>
      <c r="G51">
        <v>2.4714420652439628</v>
      </c>
      <c r="H51">
        <v>3.3605626467463736</v>
      </c>
      <c r="I51">
        <v>4.070842512308019</v>
      </c>
      <c r="J51">
        <v>3.0452216470752802</v>
      </c>
      <c r="K51">
        <v>5.112169230703941</v>
      </c>
      <c r="L51">
        <v>3.8444932273271775</v>
      </c>
      <c r="M51">
        <v>1.4457067241935135</v>
      </c>
      <c r="N51">
        <v>2.1002550291210724</v>
      </c>
      <c r="O51">
        <v>3.5071865740731454</v>
      </c>
      <c r="P51">
        <v>2.2244825073085366</v>
      </c>
      <c r="Q51">
        <v>4.3734092325754261</v>
      </c>
      <c r="R51">
        <v>2.8455599239303808</v>
      </c>
    </row>
    <row r="52" spans="1:18" x14ac:dyDescent="0.25">
      <c r="A52" s="1">
        <v>43160</v>
      </c>
      <c r="B52">
        <v>3.1687256262314349</v>
      </c>
      <c r="C52">
        <v>-55.052186281190444</v>
      </c>
      <c r="D52">
        <v>5.0909631553639514</v>
      </c>
      <c r="E52">
        <v>8.107153485897129</v>
      </c>
      <c r="F52">
        <v>1.3794757103229074</v>
      </c>
      <c r="G52">
        <v>2.0572118326788882</v>
      </c>
      <c r="H52">
        <v>3.4439591402393432</v>
      </c>
      <c r="I52">
        <v>13.376369322427962</v>
      </c>
      <c r="J52">
        <v>3.795134001056752</v>
      </c>
      <c r="K52">
        <v>4.1336112538991898</v>
      </c>
      <c r="L52">
        <v>4.0399981709852995</v>
      </c>
      <c r="M52">
        <v>0.830966895296541</v>
      </c>
      <c r="N52">
        <v>2.1927103567777522</v>
      </c>
      <c r="O52">
        <v>4.7052405602232596</v>
      </c>
      <c r="P52">
        <v>2.4582101793704396</v>
      </c>
      <c r="Q52">
        <v>5.8549254050245025</v>
      </c>
      <c r="R52">
        <v>-0.82492457033768574</v>
      </c>
    </row>
    <row r="53" spans="1:18" x14ac:dyDescent="0.25">
      <c r="A53" s="1">
        <v>43191</v>
      </c>
      <c r="B53">
        <v>3.6626921807641821</v>
      </c>
      <c r="C53">
        <v>-40.765879363548997</v>
      </c>
      <c r="D53">
        <v>5.6918056400774759</v>
      </c>
      <c r="E53">
        <v>6.247535774482202</v>
      </c>
      <c r="F53">
        <v>3.6746247587659866</v>
      </c>
      <c r="G53">
        <v>3.5146929901341224</v>
      </c>
      <c r="H53">
        <v>3.466840423923685</v>
      </c>
      <c r="I53">
        <v>-4.4408933052301336</v>
      </c>
      <c r="J53">
        <v>14.411387533671132</v>
      </c>
      <c r="K53">
        <v>4.2490363586887128</v>
      </c>
      <c r="L53">
        <v>4.2502124996644142</v>
      </c>
      <c r="M53">
        <v>2.0543266661990458</v>
      </c>
      <c r="N53">
        <v>5.7575791230794664</v>
      </c>
      <c r="O53">
        <v>5.3175902068732341</v>
      </c>
      <c r="P53">
        <v>2.1103363721801003</v>
      </c>
      <c r="Q53">
        <v>11.383805104878135</v>
      </c>
      <c r="R53">
        <v>4.1341641891848155</v>
      </c>
    </row>
    <row r="54" spans="1:18" x14ac:dyDescent="0.25">
      <c r="A54" s="1">
        <v>43221</v>
      </c>
      <c r="B54">
        <v>4.5159575401875429</v>
      </c>
      <c r="C54">
        <v>-59.401328370552761</v>
      </c>
      <c r="D54">
        <v>4.1029867640634592</v>
      </c>
      <c r="E54">
        <v>4.7057205440728609</v>
      </c>
      <c r="F54">
        <v>7.8314299658462261</v>
      </c>
      <c r="G54">
        <v>4.7918784312616367</v>
      </c>
      <c r="H54">
        <v>4.3979266524676746</v>
      </c>
      <c r="I54">
        <v>3.9602445425964419</v>
      </c>
      <c r="J54">
        <v>17.723332177772534</v>
      </c>
      <c r="K54">
        <v>8.968839732483417</v>
      </c>
      <c r="L54">
        <v>4.5088350571757445</v>
      </c>
      <c r="M54">
        <v>4.5899793951628993</v>
      </c>
      <c r="N54">
        <v>6.0793054388741155</v>
      </c>
      <c r="O54">
        <v>5.3078151775491875</v>
      </c>
      <c r="P54">
        <v>1.8062778679053224</v>
      </c>
      <c r="Q54">
        <v>0.68670268448791205</v>
      </c>
      <c r="R54">
        <v>0.59228392187245049</v>
      </c>
    </row>
    <row r="55" spans="1:18" x14ac:dyDescent="0.25">
      <c r="A55" s="1">
        <v>43252</v>
      </c>
      <c r="B55">
        <v>3.3903454333133141</v>
      </c>
      <c r="C55">
        <v>-18.79197701909564</v>
      </c>
      <c r="D55">
        <v>3.0537962486827581</v>
      </c>
      <c r="E55">
        <v>3.8461427664798151</v>
      </c>
      <c r="F55">
        <v>10.897138262449602</v>
      </c>
      <c r="G55">
        <v>4.6550566430782823</v>
      </c>
      <c r="H55">
        <v>3.3718865470868451</v>
      </c>
      <c r="I55">
        <v>1.582511492563853</v>
      </c>
      <c r="J55">
        <v>2.0723100598578412</v>
      </c>
      <c r="K55">
        <v>5.6830018892557206</v>
      </c>
      <c r="L55">
        <v>4.3382435804418833</v>
      </c>
      <c r="M55">
        <v>6.6000603647606226</v>
      </c>
      <c r="N55">
        <v>6.2410457700418078</v>
      </c>
      <c r="O55">
        <v>4.8940985571642699</v>
      </c>
      <c r="P55">
        <v>1.6377807474930535</v>
      </c>
      <c r="Q55">
        <v>12.287612579286261</v>
      </c>
      <c r="R55">
        <v>-0.28200288901214776</v>
      </c>
    </row>
    <row r="56" spans="1:18" x14ac:dyDescent="0.25">
      <c r="A56" s="1">
        <v>43282</v>
      </c>
      <c r="B56">
        <v>2.3135761095859522</v>
      </c>
      <c r="C56">
        <v>17.077555173296474</v>
      </c>
      <c r="D56">
        <v>2.3973341583360508</v>
      </c>
      <c r="E56">
        <v>-0.37947883778588221</v>
      </c>
      <c r="F56">
        <v>6.349324194746103</v>
      </c>
      <c r="G56">
        <v>3.6107896617632491</v>
      </c>
      <c r="H56">
        <v>4.4091409913128388</v>
      </c>
      <c r="I56">
        <v>0.52331404538279003</v>
      </c>
      <c r="J56">
        <v>4.1223838352090354</v>
      </c>
      <c r="K56">
        <v>7.480180000238974</v>
      </c>
      <c r="L56">
        <v>4.2086753218107731</v>
      </c>
      <c r="M56">
        <v>8.4138130695024813</v>
      </c>
      <c r="N56">
        <v>5.8053913701705966</v>
      </c>
      <c r="O56">
        <v>4.4832547493874273</v>
      </c>
      <c r="P56">
        <v>1.3848307997727005</v>
      </c>
      <c r="Q56">
        <v>7.1053958457271307</v>
      </c>
      <c r="R56">
        <v>3.3756215554992934</v>
      </c>
    </row>
    <row r="57" spans="1:18" x14ac:dyDescent="0.25">
      <c r="A57" s="1">
        <v>43313</v>
      </c>
      <c r="B57">
        <v>3.6677532699045372</v>
      </c>
      <c r="C57">
        <v>6.5298057988766942</v>
      </c>
      <c r="D57">
        <v>4.4823490898667302</v>
      </c>
      <c r="E57">
        <v>-1.8278461934751959</v>
      </c>
      <c r="F57">
        <v>4.666486898057471</v>
      </c>
      <c r="G57">
        <v>2.365720765104399</v>
      </c>
      <c r="H57">
        <v>3.1418416309786181</v>
      </c>
      <c r="I57">
        <v>3.3558759367660684</v>
      </c>
      <c r="J57">
        <v>1.5695730139549227</v>
      </c>
      <c r="K57">
        <v>5.5483026995443225</v>
      </c>
      <c r="L57">
        <v>4.0400582300926828</v>
      </c>
      <c r="M57">
        <v>9.2422251359125056</v>
      </c>
      <c r="N57">
        <v>3.6783909305317053</v>
      </c>
      <c r="O57">
        <v>4.2504829465700169</v>
      </c>
      <c r="P57">
        <v>1.2098985861378537</v>
      </c>
      <c r="Q57">
        <v>4.0173151617151746</v>
      </c>
      <c r="R57">
        <v>4.0447066952026489</v>
      </c>
    </row>
    <row r="58" spans="1:18" x14ac:dyDescent="0.25">
      <c r="A58" s="1">
        <v>43344</v>
      </c>
      <c r="B58">
        <v>1.7950515416224277</v>
      </c>
      <c r="C58">
        <v>8.2600678489986024</v>
      </c>
      <c r="D58">
        <v>1.2937623706474852</v>
      </c>
      <c r="E58">
        <v>-0.68818586981635121</v>
      </c>
      <c r="F58">
        <v>3.1200929847164787</v>
      </c>
      <c r="G58">
        <v>2.0299026134568408</v>
      </c>
      <c r="H58">
        <v>5.1648465418666376</v>
      </c>
      <c r="I58">
        <v>7.8628688142187144</v>
      </c>
      <c r="J58">
        <v>2.2829100809082803</v>
      </c>
      <c r="K58">
        <v>5.5042427321185414</v>
      </c>
      <c r="L58">
        <v>4.161833084058614</v>
      </c>
      <c r="M58">
        <v>10.066618361856541</v>
      </c>
      <c r="N58">
        <v>2.834484073044365</v>
      </c>
      <c r="O58">
        <v>4.9287921474457477</v>
      </c>
      <c r="P58">
        <v>1.1906189281621948</v>
      </c>
      <c r="Q58">
        <v>2.2891007854347833</v>
      </c>
      <c r="R58">
        <v>1.6924007209232315</v>
      </c>
    </row>
    <row r="59" spans="1:18" x14ac:dyDescent="0.25">
      <c r="A59" s="1">
        <v>43374</v>
      </c>
      <c r="B59">
        <v>2.1722720527814516</v>
      </c>
      <c r="C59">
        <v>4.0617686891533964</v>
      </c>
      <c r="D59">
        <v>4.275236177563329</v>
      </c>
      <c r="E59">
        <v>-1.1330493623435842</v>
      </c>
      <c r="F59">
        <v>10.816400007791742</v>
      </c>
      <c r="G59">
        <v>2.4215919623303108</v>
      </c>
      <c r="H59">
        <v>4.7440281032414617</v>
      </c>
      <c r="I59">
        <v>6.4062257548170436</v>
      </c>
      <c r="J59">
        <v>0.19127081806860247</v>
      </c>
      <c r="K59">
        <v>5.58109597651071</v>
      </c>
      <c r="L59">
        <v>4.4454695037668017</v>
      </c>
      <c r="M59">
        <v>11.041284574035842</v>
      </c>
      <c r="N59">
        <v>1.5174974929490475</v>
      </c>
      <c r="O59">
        <v>4.5926704536437768</v>
      </c>
      <c r="P59">
        <v>1.3256026864842312</v>
      </c>
      <c r="Q59">
        <v>6.6081348797541182</v>
      </c>
      <c r="R59">
        <v>2.206127913255898</v>
      </c>
    </row>
    <row r="60" spans="1:18" x14ac:dyDescent="0.25">
      <c r="A60" s="1">
        <v>43405</v>
      </c>
      <c r="B60">
        <v>0.16146714823455</v>
      </c>
      <c r="C60">
        <v>19.043181496875476</v>
      </c>
      <c r="D60">
        <v>-0.26869602231215595</v>
      </c>
      <c r="E60">
        <v>-1.6433903999986512</v>
      </c>
      <c r="F60">
        <v>8.8317541002594737</v>
      </c>
      <c r="G60">
        <v>1.5320911789940226</v>
      </c>
      <c r="H60">
        <v>5.6678124997100952</v>
      </c>
      <c r="I60">
        <v>8.0332800559116464</v>
      </c>
      <c r="J60">
        <v>11.643091014705803</v>
      </c>
      <c r="K60">
        <v>11.30506535165469</v>
      </c>
      <c r="L60">
        <v>4.5344684925122607</v>
      </c>
      <c r="M60">
        <v>10.38905393057891</v>
      </c>
      <c r="N60">
        <v>1.1794823565986974</v>
      </c>
      <c r="O60">
        <v>5.0501376851909612</v>
      </c>
      <c r="P60">
        <v>1.664768247268043</v>
      </c>
      <c r="Q60">
        <v>6.819071811137718</v>
      </c>
      <c r="R60">
        <v>4.0690785962987661</v>
      </c>
    </row>
    <row r="61" spans="1:18" x14ac:dyDescent="0.25">
      <c r="A61" s="1">
        <v>43435</v>
      </c>
      <c r="B61">
        <v>0.72533627913821874</v>
      </c>
      <c r="C61">
        <v>4.3341338745154161</v>
      </c>
      <c r="D61">
        <v>2.2587385154076998</v>
      </c>
      <c r="E61">
        <v>2.3526899550440277</v>
      </c>
      <c r="F61">
        <v>7.779413566227106</v>
      </c>
      <c r="G61">
        <v>0.51200545945198428</v>
      </c>
      <c r="H61">
        <v>2.4987911778726328</v>
      </c>
      <c r="I61">
        <v>7.3876426571411997</v>
      </c>
      <c r="J61">
        <v>-5.7855227291830005</v>
      </c>
      <c r="K61">
        <v>2.8874032122419919</v>
      </c>
      <c r="L61">
        <v>4.0897817871594384</v>
      </c>
      <c r="M61">
        <v>6.5382510382058285</v>
      </c>
      <c r="N61">
        <v>2.2261304586435244</v>
      </c>
      <c r="O61">
        <v>3.2919139879721513</v>
      </c>
      <c r="P61">
        <v>2.1432018680708183</v>
      </c>
      <c r="Q61">
        <v>-3.4944703577392602</v>
      </c>
      <c r="R61">
        <v>4.3331764108280026</v>
      </c>
    </row>
    <row r="62" spans="1:18" x14ac:dyDescent="0.25">
      <c r="A62" s="1">
        <v>43466</v>
      </c>
      <c r="B62">
        <v>3.5069629187365621</v>
      </c>
      <c r="C62">
        <v>-0.88901561479427471</v>
      </c>
      <c r="D62">
        <v>2.9824205415038989</v>
      </c>
      <c r="E62">
        <v>0.42912343288423926</v>
      </c>
      <c r="F62">
        <v>4.34624376920776</v>
      </c>
      <c r="G62">
        <v>2.2584944764383721</v>
      </c>
      <c r="H62">
        <v>4.5097563294370389</v>
      </c>
      <c r="I62">
        <v>5.785436789932902</v>
      </c>
      <c r="J62">
        <v>17.916158019482921</v>
      </c>
      <c r="K62">
        <v>1.3635894643324207</v>
      </c>
      <c r="L62">
        <v>4.6276992975402322</v>
      </c>
      <c r="M62">
        <v>5.5837338109312213</v>
      </c>
      <c r="N62">
        <v>3.0480675952932756</v>
      </c>
      <c r="O62">
        <v>3.2910134096759975</v>
      </c>
      <c r="P62">
        <v>2.4944876787294561</v>
      </c>
      <c r="Q62">
        <v>-3.2369976427022351</v>
      </c>
      <c r="R62">
        <v>1.7491297605789669</v>
      </c>
    </row>
    <row r="63" spans="1:18" x14ac:dyDescent="0.25">
      <c r="A63" s="1">
        <v>43497</v>
      </c>
      <c r="B63">
        <v>2.5245609382527761</v>
      </c>
      <c r="C63">
        <v>2.2773105891226635</v>
      </c>
      <c r="D63">
        <v>3.334892841034673</v>
      </c>
      <c r="E63">
        <v>-2.8902675292579971</v>
      </c>
      <c r="F63">
        <v>11.15346707148997</v>
      </c>
      <c r="G63">
        <v>4.4768904590779357</v>
      </c>
      <c r="H63">
        <v>3.4522412474735376</v>
      </c>
      <c r="I63">
        <v>8.4012501999667961</v>
      </c>
      <c r="J63">
        <v>7.5707325099651825</v>
      </c>
      <c r="K63">
        <v>6.6058287262170694</v>
      </c>
      <c r="L63">
        <v>4.5590371830582797</v>
      </c>
      <c r="M63">
        <v>5.4899824561788648</v>
      </c>
      <c r="N63">
        <v>4.9383975739312405</v>
      </c>
      <c r="O63">
        <v>1.3862896597169652</v>
      </c>
      <c r="P63">
        <v>0.88427390849348342</v>
      </c>
      <c r="Q63">
        <v>3.1154535543182647</v>
      </c>
      <c r="R63">
        <v>1.0927677683906296</v>
      </c>
    </row>
    <row r="64" spans="1:18" x14ac:dyDescent="0.25">
      <c r="A64" s="1">
        <v>43525</v>
      </c>
      <c r="B64">
        <v>2.3067225222267496</v>
      </c>
      <c r="C64">
        <v>1.6410617661013447</v>
      </c>
      <c r="D64">
        <v>1.0881456735951645</v>
      </c>
      <c r="E64">
        <v>-1.0163361974665435</v>
      </c>
      <c r="F64">
        <v>9.1273141783002387</v>
      </c>
      <c r="G64">
        <v>4.8965856843002769</v>
      </c>
      <c r="H64">
        <v>2.5044670347434987</v>
      </c>
      <c r="I64">
        <v>2.5100923197462208</v>
      </c>
      <c r="J64">
        <v>2.3558410780939738</v>
      </c>
      <c r="K64">
        <v>7.4925647747814139</v>
      </c>
      <c r="L64">
        <v>4.2243510203747121</v>
      </c>
      <c r="M64">
        <v>3.6869629980457006</v>
      </c>
      <c r="N64">
        <v>4.874232092213802</v>
      </c>
      <c r="O64">
        <v>1.1714420174617572</v>
      </c>
      <c r="P64">
        <v>1.0534898787568352</v>
      </c>
      <c r="Q64">
        <v>2.8598137659595579</v>
      </c>
      <c r="R64">
        <v>0.54921908746925396</v>
      </c>
    </row>
    <row r="65" spans="1:18" x14ac:dyDescent="0.25">
      <c r="A65" s="1">
        <v>43556</v>
      </c>
      <c r="B65">
        <v>0.47876738112195483</v>
      </c>
      <c r="C65">
        <v>-1.0347930898582973</v>
      </c>
      <c r="D65">
        <v>2.6442100473338996</v>
      </c>
      <c r="E65">
        <v>2.5290638042409341</v>
      </c>
      <c r="F65">
        <v>18.679467632105514</v>
      </c>
      <c r="G65">
        <v>4.0576682572105938</v>
      </c>
      <c r="H65">
        <v>1.3131050977288368</v>
      </c>
      <c r="I65">
        <v>11.350409691818285</v>
      </c>
      <c r="J65">
        <v>1.1001271887368915</v>
      </c>
      <c r="K65">
        <v>7.0281673967688363</v>
      </c>
      <c r="L65">
        <v>4.158296832836001</v>
      </c>
      <c r="M65">
        <v>5.0107367080221934</v>
      </c>
      <c r="N65">
        <v>1.3679883197255549E-2</v>
      </c>
      <c r="O65">
        <v>1.4331869022647652</v>
      </c>
      <c r="P65">
        <v>0.84974691510673495</v>
      </c>
      <c r="Q65">
        <v>-1.9854062916706425</v>
      </c>
      <c r="R65">
        <v>-2.1219611861387904</v>
      </c>
    </row>
    <row r="66" spans="1:18" x14ac:dyDescent="0.25">
      <c r="A66" s="1">
        <v>43586</v>
      </c>
      <c r="B66">
        <v>0.40758521698300854</v>
      </c>
      <c r="C66">
        <v>10.70076815762566</v>
      </c>
      <c r="D66">
        <v>6.3910380880704736</v>
      </c>
      <c r="E66">
        <v>0.10191952824855832</v>
      </c>
      <c r="F66">
        <v>14.937374067275712</v>
      </c>
      <c r="G66">
        <v>3.0706065340480535</v>
      </c>
      <c r="H66">
        <v>2.9035876001233447</v>
      </c>
      <c r="I66">
        <v>8.871314225971247</v>
      </c>
      <c r="J66">
        <v>-5.4569409603013099</v>
      </c>
      <c r="K66">
        <v>9.9528901308937776</v>
      </c>
      <c r="L66">
        <v>4.3911830423296436</v>
      </c>
      <c r="M66">
        <v>5.4079669693001904</v>
      </c>
      <c r="N66">
        <v>0.89428063294441529</v>
      </c>
      <c r="O66">
        <v>2.7634962237909804</v>
      </c>
      <c r="P66">
        <v>0.79281179226953213</v>
      </c>
      <c r="Q66">
        <v>6.0921848192735837</v>
      </c>
      <c r="R66">
        <v>2.0398337581424073</v>
      </c>
    </row>
    <row r="67" spans="1:18" x14ac:dyDescent="0.25">
      <c r="A67" s="1">
        <v>43617</v>
      </c>
      <c r="B67">
        <v>0.71555347693063709</v>
      </c>
      <c r="C67">
        <v>-3.1999037108923858</v>
      </c>
      <c r="D67">
        <v>3.338151387657561</v>
      </c>
      <c r="E67">
        <v>-9.4521871247058868</v>
      </c>
      <c r="F67">
        <v>8.8604756024861757</v>
      </c>
      <c r="G67">
        <v>2.478097571281765</v>
      </c>
      <c r="H67">
        <v>2.5408923063275211</v>
      </c>
      <c r="I67">
        <v>11.595856516418792</v>
      </c>
      <c r="J67">
        <v>5.8260573133147631</v>
      </c>
      <c r="K67">
        <v>9.7008526623332045</v>
      </c>
      <c r="L67">
        <v>4.5437230407197546</v>
      </c>
      <c r="M67">
        <v>4.3424078351398379</v>
      </c>
      <c r="N67">
        <v>3.5448437961658641</v>
      </c>
      <c r="O67">
        <v>3.4888479012553688</v>
      </c>
      <c r="P67">
        <v>0.9457433524683978</v>
      </c>
      <c r="Q67">
        <v>-2.0099596397134718</v>
      </c>
      <c r="R67">
        <v>2.7834084571083793</v>
      </c>
    </row>
    <row r="68" spans="1:18" x14ac:dyDescent="0.25">
      <c r="A68" s="1">
        <v>43647</v>
      </c>
      <c r="B68">
        <v>3.2510584284294595</v>
      </c>
      <c r="C68">
        <v>6.9111055593269839</v>
      </c>
      <c r="D68">
        <v>5.0870673016334251</v>
      </c>
      <c r="E68">
        <v>-11.932003027509893</v>
      </c>
      <c r="F68">
        <v>8.2187222796226536</v>
      </c>
      <c r="G68">
        <v>2.9315773226961284</v>
      </c>
      <c r="H68">
        <v>2.925381398470364</v>
      </c>
      <c r="I68">
        <v>6.7709476614461295</v>
      </c>
      <c r="J68">
        <v>6.2926073580883042</v>
      </c>
      <c r="K68">
        <v>8.9808131347065085</v>
      </c>
      <c r="L68">
        <v>4.5365203088928041</v>
      </c>
      <c r="M68">
        <v>3.8928769747633112</v>
      </c>
      <c r="N68">
        <v>5.624473441618008</v>
      </c>
      <c r="O68">
        <v>3.486353687686389</v>
      </c>
      <c r="P68">
        <v>1.3535503561217723</v>
      </c>
      <c r="Q68">
        <v>4.7655696033800581</v>
      </c>
      <c r="R68">
        <v>-0.33176296492825941</v>
      </c>
    </row>
    <row r="69" spans="1:18" x14ac:dyDescent="0.25">
      <c r="A69" s="1">
        <v>43678</v>
      </c>
      <c r="B69">
        <v>1.4259118087749556</v>
      </c>
      <c r="C69">
        <v>7.8491425066009981</v>
      </c>
      <c r="D69">
        <v>2.0657444619853322</v>
      </c>
      <c r="E69">
        <v>-10.056141773728953</v>
      </c>
      <c r="F69">
        <v>5.0830591862533367</v>
      </c>
      <c r="G69">
        <v>3.7627435401396099</v>
      </c>
      <c r="H69">
        <v>2.8979363737768722</v>
      </c>
      <c r="I69">
        <v>9.0078974248789478</v>
      </c>
      <c r="J69">
        <v>5.9177168526722426</v>
      </c>
      <c r="K69">
        <v>9.0137949078886237</v>
      </c>
      <c r="L69">
        <v>4.326773033903919</v>
      </c>
      <c r="M69">
        <v>2.3198120552376338</v>
      </c>
      <c r="N69">
        <v>-0.28967396617815666</v>
      </c>
      <c r="O69">
        <v>4.0721775196155505</v>
      </c>
      <c r="P69">
        <v>1.550208172987567</v>
      </c>
      <c r="Q69">
        <v>5.4654056410628868</v>
      </c>
      <c r="R69">
        <v>-0.78421225286248841</v>
      </c>
    </row>
    <row r="70" spans="1:18" x14ac:dyDescent="0.25">
      <c r="A70" s="1">
        <v>43709</v>
      </c>
      <c r="B70">
        <v>0.63187168798847893</v>
      </c>
      <c r="C70">
        <v>3.3992453973701089</v>
      </c>
      <c r="D70">
        <v>3.0896722057877781</v>
      </c>
      <c r="E70">
        <v>-5.1787472435857467</v>
      </c>
      <c r="F70">
        <v>15.321364977063467</v>
      </c>
      <c r="G70">
        <v>4.1399082424153448</v>
      </c>
      <c r="H70">
        <v>4.095812422005892</v>
      </c>
      <c r="I70">
        <v>3.5156584739358436</v>
      </c>
      <c r="J70">
        <v>6.1453200884741079</v>
      </c>
      <c r="K70">
        <v>8.419611958307911</v>
      </c>
      <c r="L70">
        <v>4.5179048054188087</v>
      </c>
      <c r="M70">
        <v>3.0177266776008764</v>
      </c>
      <c r="N70">
        <v>7.5371254926708247</v>
      </c>
      <c r="O70">
        <v>3.8680401495659709</v>
      </c>
      <c r="P70">
        <v>1.662627178837738</v>
      </c>
      <c r="Q70">
        <v>8.9123444185691909</v>
      </c>
      <c r="R70">
        <v>6.0622615521702272</v>
      </c>
    </row>
    <row r="71" spans="1:18" x14ac:dyDescent="0.25">
      <c r="A71" s="1">
        <v>43739</v>
      </c>
      <c r="B71">
        <v>0.66139127387737062</v>
      </c>
      <c r="C71">
        <v>11.503441487207851</v>
      </c>
      <c r="D71">
        <v>2.7175966718298668</v>
      </c>
      <c r="E71">
        <v>7.5481600722649063</v>
      </c>
      <c r="F71">
        <v>1.040185161635776</v>
      </c>
      <c r="G71">
        <v>4.3463854976981224</v>
      </c>
      <c r="H71">
        <v>2.7543629198437856</v>
      </c>
      <c r="I71">
        <v>3.3892548845721961</v>
      </c>
      <c r="J71">
        <v>8.8938797769706639</v>
      </c>
      <c r="K71">
        <v>10.182378972489971</v>
      </c>
      <c r="L71">
        <v>4.2344393545050423</v>
      </c>
      <c r="M71">
        <v>1.7010730950619575</v>
      </c>
      <c r="N71">
        <v>5.2707766896154027</v>
      </c>
      <c r="O71">
        <v>3.8060100955816125</v>
      </c>
      <c r="P71">
        <v>1.7586890352345108</v>
      </c>
      <c r="Q71">
        <v>4.5580506843104303</v>
      </c>
      <c r="R71">
        <v>4.5868207511446428</v>
      </c>
    </row>
    <row r="72" spans="1:18" x14ac:dyDescent="0.25">
      <c r="A72" s="1">
        <v>43770</v>
      </c>
      <c r="B72">
        <v>1.5016120755126536</v>
      </c>
      <c r="C72">
        <v>3.3944655202499376</v>
      </c>
      <c r="D72">
        <v>4.0567255515280749</v>
      </c>
      <c r="E72">
        <v>11.772013211961067</v>
      </c>
      <c r="F72">
        <v>6.3476935909986452</v>
      </c>
      <c r="G72">
        <v>4.5631521828257462</v>
      </c>
      <c r="H72">
        <v>1.5060413610233496</v>
      </c>
      <c r="I72">
        <v>8.3726196368496488</v>
      </c>
      <c r="J72">
        <v>7.5840526793836034</v>
      </c>
      <c r="K72">
        <v>6.4569379242600036</v>
      </c>
      <c r="L72">
        <v>4.2352832885882492</v>
      </c>
      <c r="M72">
        <v>2.1191679359868374</v>
      </c>
      <c r="N72">
        <v>6.3447944301061341</v>
      </c>
      <c r="O72">
        <v>3.0769179125496464</v>
      </c>
      <c r="P72">
        <v>1.6173381278749872</v>
      </c>
      <c r="Q72">
        <v>5.4826997602647367</v>
      </c>
      <c r="R72">
        <v>8.6492593397115201</v>
      </c>
    </row>
    <row r="73" spans="1:18" x14ac:dyDescent="0.25">
      <c r="A73" s="1">
        <v>43800</v>
      </c>
      <c r="B73">
        <v>2.6436921093572465</v>
      </c>
      <c r="C73">
        <v>-3.2267565693066871</v>
      </c>
      <c r="D73">
        <v>2.3524757516734951</v>
      </c>
      <c r="E73">
        <v>2.0532357281847879</v>
      </c>
      <c r="F73">
        <v>15.73615895554488</v>
      </c>
      <c r="G73">
        <v>4.627971602435025</v>
      </c>
      <c r="H73">
        <v>3.102593212700981</v>
      </c>
      <c r="I73">
        <v>5.4366222131998967</v>
      </c>
      <c r="J73">
        <v>2.6512016051305523</v>
      </c>
      <c r="K73">
        <v>7.6067549878863048</v>
      </c>
      <c r="L73">
        <v>3.9342471634930689</v>
      </c>
      <c r="M73">
        <v>1.6756457208914526</v>
      </c>
      <c r="N73">
        <v>-2.1922244191038232</v>
      </c>
      <c r="O73">
        <v>3.1441215585350477</v>
      </c>
      <c r="P73">
        <v>1.2410995206697919</v>
      </c>
      <c r="Q73">
        <v>5.7499823532193233</v>
      </c>
      <c r="R73">
        <v>10.490716945909995</v>
      </c>
    </row>
    <row r="74" spans="1:18" x14ac:dyDescent="0.25">
      <c r="A74" s="1">
        <v>43831</v>
      </c>
      <c r="B74">
        <v>0.89388873750095854</v>
      </c>
      <c r="C74">
        <v>13.621584402375973</v>
      </c>
      <c r="D74">
        <v>3.3612609451115958</v>
      </c>
      <c r="E74">
        <v>5.6776477205831384</v>
      </c>
      <c r="F74">
        <v>11.736686460465435</v>
      </c>
      <c r="G74">
        <v>4.4939455166127118</v>
      </c>
      <c r="H74">
        <v>3.8787191359005391</v>
      </c>
      <c r="I74">
        <v>4.5721381787167843</v>
      </c>
      <c r="J74">
        <v>-0.4167042593304302</v>
      </c>
      <c r="K74">
        <v>9.6303011472337801</v>
      </c>
      <c r="L74">
        <v>4.1481403880084571</v>
      </c>
      <c r="M74">
        <v>3.157879551785058</v>
      </c>
      <c r="N74">
        <v>4.8112597263988874</v>
      </c>
      <c r="O74">
        <v>4.6192304483588345</v>
      </c>
      <c r="P74">
        <v>-2.1743029280592481</v>
      </c>
      <c r="Q74">
        <v>12.875373133340062</v>
      </c>
      <c r="R74">
        <v>2.4089840497516519</v>
      </c>
    </row>
    <row r="75" spans="1:18" x14ac:dyDescent="0.25">
      <c r="A75" s="1">
        <v>43862</v>
      </c>
      <c r="B75">
        <v>1.2210856722556542</v>
      </c>
      <c r="C75">
        <v>1.7387282905321655</v>
      </c>
      <c r="D75">
        <v>0.37853035368769383</v>
      </c>
      <c r="E75">
        <v>2.8463725491005647</v>
      </c>
      <c r="F75">
        <v>-1.2722274175970654</v>
      </c>
      <c r="G75">
        <v>3.423569353726208</v>
      </c>
      <c r="H75">
        <v>3.1094899533923126</v>
      </c>
      <c r="I75">
        <v>9.947594643460306</v>
      </c>
      <c r="J75">
        <v>-0.9794362947037456</v>
      </c>
      <c r="K75">
        <v>9.8515484296889895</v>
      </c>
      <c r="L75">
        <v>3.7291815842950058</v>
      </c>
      <c r="M75">
        <v>1.1017615151133242</v>
      </c>
      <c r="N75">
        <v>-0.51731221037181285</v>
      </c>
      <c r="O75">
        <v>4.00137179903885</v>
      </c>
      <c r="P75">
        <v>-3.0791401448996822</v>
      </c>
      <c r="Q75">
        <v>2.0348807997323348</v>
      </c>
      <c r="R75">
        <v>2.4903620133567728</v>
      </c>
    </row>
    <row r="76" spans="1:18" x14ac:dyDescent="0.25">
      <c r="A76" s="1">
        <v>43891</v>
      </c>
      <c r="B76">
        <v>-0.85831727030608818</v>
      </c>
      <c r="C76">
        <v>-4.0944000869540247</v>
      </c>
      <c r="D76">
        <v>-7.0647731991285241</v>
      </c>
      <c r="E76">
        <v>0.37561394431536144</v>
      </c>
      <c r="F76">
        <v>0.10298902025714085</v>
      </c>
      <c r="G76">
        <v>-1.5844423702440196</v>
      </c>
      <c r="H76">
        <v>-11.916827729063428</v>
      </c>
      <c r="I76">
        <v>-28.95893899451481</v>
      </c>
      <c r="J76">
        <v>7.0924303244992615</v>
      </c>
      <c r="K76">
        <v>5.3780350835456403</v>
      </c>
      <c r="L76">
        <v>2.6400400602044414</v>
      </c>
      <c r="M76">
        <v>-2.5371450780873346</v>
      </c>
      <c r="N76">
        <v>-9.382000871398489</v>
      </c>
      <c r="O76">
        <v>2.8530645400362005</v>
      </c>
      <c r="P76">
        <v>-14.80701999039529</v>
      </c>
      <c r="Q76">
        <v>-6.9497370825293672</v>
      </c>
      <c r="R76">
        <v>-14.478493753541571</v>
      </c>
    </row>
    <row r="77" spans="1:18" x14ac:dyDescent="0.25">
      <c r="A77" s="1">
        <v>43922</v>
      </c>
      <c r="B77">
        <v>-2.8467481391228802</v>
      </c>
      <c r="C77">
        <v>-10.191483623332658</v>
      </c>
      <c r="D77">
        <v>-10.997258812524663</v>
      </c>
      <c r="E77">
        <v>-10.354680411214872</v>
      </c>
      <c r="F77">
        <v>-8.9847096847715022</v>
      </c>
      <c r="G77">
        <v>-7.0598316198531705</v>
      </c>
      <c r="H77">
        <v>-28.903437634657266</v>
      </c>
      <c r="I77">
        <v>-45.586755106079089</v>
      </c>
      <c r="J77">
        <v>-3.7144772103557671</v>
      </c>
      <c r="K77">
        <v>-2.3195912886714325</v>
      </c>
      <c r="L77">
        <v>2.019070421306651</v>
      </c>
      <c r="M77">
        <v>-6.1922923166172126</v>
      </c>
      <c r="N77">
        <v>-1.8037522916017394</v>
      </c>
      <c r="O77">
        <v>1.5887226274319488</v>
      </c>
      <c r="P77">
        <v>-18.414591497009994</v>
      </c>
      <c r="Q77">
        <v>-15.71627661317288</v>
      </c>
      <c r="R77">
        <v>-25.761750499960513</v>
      </c>
    </row>
    <row r="78" spans="1:18" x14ac:dyDescent="0.25">
      <c r="A78" s="1">
        <v>43952</v>
      </c>
      <c r="B78">
        <v>-2.249315782206267</v>
      </c>
      <c r="C78">
        <v>-18.466445186986817</v>
      </c>
      <c r="D78">
        <v>-11.130221994567478</v>
      </c>
      <c r="E78">
        <v>-10.065049660173599</v>
      </c>
      <c r="F78">
        <v>-5.7755367012164527</v>
      </c>
      <c r="G78">
        <v>-8.880767301523079</v>
      </c>
      <c r="H78">
        <v>-31.913727328541313</v>
      </c>
      <c r="I78">
        <v>-37.26563017807856</v>
      </c>
      <c r="J78">
        <v>-3.6920113072740719</v>
      </c>
      <c r="K78">
        <v>-6.2992982642396811</v>
      </c>
      <c r="L78">
        <v>1.161794254674092</v>
      </c>
      <c r="M78">
        <v>-8.8077047398841728</v>
      </c>
      <c r="N78">
        <v>-11.522656375948159</v>
      </c>
      <c r="O78">
        <v>0.64722559284308545</v>
      </c>
      <c r="P78">
        <v>-14.718698477423089</v>
      </c>
      <c r="Q78">
        <v>-17.225139974045433</v>
      </c>
      <c r="R78">
        <v>-24.232178121048747</v>
      </c>
    </row>
    <row r="79" spans="1:18" x14ac:dyDescent="0.25">
      <c r="A79" s="1">
        <v>43983</v>
      </c>
      <c r="B79">
        <v>-2.2158775121944387</v>
      </c>
      <c r="C79">
        <v>-9.7452771540998242</v>
      </c>
      <c r="D79">
        <v>-3.6187556382224244</v>
      </c>
      <c r="E79">
        <v>-3.7773082905276425</v>
      </c>
      <c r="F79">
        <v>-9.2752694171937833</v>
      </c>
      <c r="G79">
        <v>-5.4213759370411339</v>
      </c>
      <c r="H79">
        <v>-30.496912406066613</v>
      </c>
      <c r="I79">
        <v>-45.907051411461964</v>
      </c>
      <c r="J79">
        <v>2.0227564590554152</v>
      </c>
      <c r="K79">
        <v>-2.5991337883545071</v>
      </c>
      <c r="L79">
        <v>1.0480239508989797</v>
      </c>
      <c r="M79">
        <v>-8.6893905941007574</v>
      </c>
      <c r="N79">
        <v>-15.921906833556605</v>
      </c>
      <c r="O79">
        <v>0.22165354033860751</v>
      </c>
      <c r="P79">
        <v>-9.7629038718680476</v>
      </c>
      <c r="Q79">
        <v>-8.405540663641915</v>
      </c>
      <c r="R79">
        <v>-21.14712579871447</v>
      </c>
    </row>
    <row r="80" spans="1:18" x14ac:dyDescent="0.25">
      <c r="A80" s="1">
        <v>44013</v>
      </c>
      <c r="B80">
        <v>-4.6138704532978636E-3</v>
      </c>
      <c r="C80">
        <v>-7.5233647749469696</v>
      </c>
      <c r="D80">
        <v>-0.2406910936279445</v>
      </c>
      <c r="E80">
        <v>0.25111973970805934</v>
      </c>
      <c r="F80">
        <v>-1.2158483875914499</v>
      </c>
      <c r="G80">
        <v>-1.5532098904965181</v>
      </c>
      <c r="H80">
        <v>-16.019187100068393</v>
      </c>
      <c r="I80">
        <v>-39.588456646217828</v>
      </c>
      <c r="J80">
        <v>-0.69094243284749268</v>
      </c>
      <c r="K80">
        <v>2.4278873551892843</v>
      </c>
      <c r="L80">
        <v>1.5012646822595315</v>
      </c>
      <c r="M80">
        <v>-7.0788575922898502</v>
      </c>
      <c r="N80">
        <v>-2.822748063397853</v>
      </c>
      <c r="O80">
        <v>0.26524451472415933</v>
      </c>
      <c r="P80">
        <v>-4.6340949075755873</v>
      </c>
      <c r="Q80">
        <v>-3.7489139295647078</v>
      </c>
      <c r="R80">
        <v>-16.966992101455531</v>
      </c>
    </row>
    <row r="81" spans="1:18" x14ac:dyDescent="0.25">
      <c r="A81" s="1">
        <v>44044</v>
      </c>
      <c r="B81">
        <v>-0.30408663153346538</v>
      </c>
      <c r="C81">
        <v>0.21764037604401665</v>
      </c>
      <c r="D81">
        <v>2.4004952074166255</v>
      </c>
      <c r="E81">
        <v>9.695370304969714</v>
      </c>
      <c r="F81">
        <v>0.82784011130587487</v>
      </c>
      <c r="G81">
        <v>1.50279908091224</v>
      </c>
      <c r="H81">
        <v>-12.005390238483514</v>
      </c>
      <c r="I81">
        <v>-27.584174745450312</v>
      </c>
      <c r="J81">
        <v>2.866968384513882</v>
      </c>
      <c r="K81">
        <v>5.5542330800733453</v>
      </c>
      <c r="L81">
        <v>2.2325000419237284</v>
      </c>
      <c r="M81">
        <v>-5.3951697082852235</v>
      </c>
      <c r="N81">
        <v>-4.7438610676695703</v>
      </c>
      <c r="O81">
        <v>-0.32977475355984609</v>
      </c>
      <c r="P81">
        <v>-2.3171495462263323</v>
      </c>
      <c r="Q81">
        <v>-1.1958493286857674</v>
      </c>
      <c r="R81">
        <v>-12.291549720949675</v>
      </c>
    </row>
    <row r="82" spans="1:18" x14ac:dyDescent="0.25">
      <c r="A82" s="1">
        <v>44075</v>
      </c>
      <c r="B82">
        <v>1.788766793093501</v>
      </c>
      <c r="C82">
        <v>2.3556363174525217</v>
      </c>
      <c r="D82">
        <v>7.6507514342387424</v>
      </c>
      <c r="E82">
        <v>13.605718314546422</v>
      </c>
      <c r="F82">
        <v>-5.6724019674454951</v>
      </c>
      <c r="G82">
        <v>4.1009955211981577</v>
      </c>
      <c r="H82">
        <v>-9.89031449896585</v>
      </c>
      <c r="I82">
        <v>-22.530921293938505</v>
      </c>
      <c r="J82">
        <v>6.3851773454730392</v>
      </c>
      <c r="K82">
        <v>3.0343419627821646</v>
      </c>
      <c r="L82">
        <v>2.7940818542856078</v>
      </c>
      <c r="M82">
        <v>-3.6505614177469852</v>
      </c>
      <c r="N82">
        <v>-8.730582797517954</v>
      </c>
      <c r="O82">
        <v>-0.29632978599882165</v>
      </c>
      <c r="P82">
        <v>-0.30724932776797687</v>
      </c>
      <c r="Q82">
        <v>4.1928141735938311</v>
      </c>
      <c r="R82">
        <v>-10.030709590617903</v>
      </c>
    </row>
    <row r="83" spans="1:18" x14ac:dyDescent="0.25">
      <c r="A83" s="1">
        <v>44105</v>
      </c>
      <c r="B83">
        <v>0.97438823636095151</v>
      </c>
      <c r="C83">
        <v>6.9119583672670188</v>
      </c>
      <c r="D83">
        <v>5.4507037156979408</v>
      </c>
      <c r="E83">
        <v>3.8617749441996807</v>
      </c>
      <c r="F83">
        <v>-0.25210110140967856</v>
      </c>
      <c r="G83">
        <v>4.4735614068160316</v>
      </c>
      <c r="H83">
        <v>-9.3899922989046871</v>
      </c>
      <c r="I83">
        <v>-16.607053282209009</v>
      </c>
      <c r="J83">
        <v>2.664296869870995</v>
      </c>
      <c r="K83">
        <v>5.6368640568345683</v>
      </c>
      <c r="L83">
        <v>2.9440329092855961</v>
      </c>
      <c r="M83">
        <v>-1.4849637524377499</v>
      </c>
      <c r="N83">
        <v>6.0747838019472624</v>
      </c>
      <c r="O83">
        <v>4.0691107016854744E-2</v>
      </c>
      <c r="P83">
        <v>13.812181068008101</v>
      </c>
      <c r="Q83">
        <v>7.9577222039884532</v>
      </c>
      <c r="R83">
        <v>-4.7927041362028149</v>
      </c>
    </row>
    <row r="84" spans="1:18" x14ac:dyDescent="0.25">
      <c r="A84" s="1">
        <v>44136</v>
      </c>
      <c r="B84">
        <v>0.67361260887790309</v>
      </c>
      <c r="C84">
        <v>-6.0780679870561869</v>
      </c>
      <c r="D84">
        <v>0.81828186069994047</v>
      </c>
      <c r="E84">
        <v>-1.983214360064963</v>
      </c>
      <c r="F84">
        <v>-1.868933197496105</v>
      </c>
      <c r="G84">
        <v>4.9220684563229753</v>
      </c>
      <c r="H84">
        <v>-7.7782907255839291</v>
      </c>
      <c r="I84">
        <v>-18.635942147349752</v>
      </c>
      <c r="J84">
        <v>-2.0908084076053086</v>
      </c>
      <c r="K84">
        <v>3.3127030001281383</v>
      </c>
      <c r="L84">
        <v>2.9791778827989077</v>
      </c>
      <c r="M84">
        <v>-1.3437438879759043</v>
      </c>
      <c r="N84">
        <v>-2.4152094191946816</v>
      </c>
      <c r="O84">
        <v>0.28347826140493737</v>
      </c>
      <c r="P84">
        <v>25.19636897916466</v>
      </c>
      <c r="Q84">
        <v>8.6865407985012126</v>
      </c>
      <c r="R84">
        <v>-5.1512584482337331</v>
      </c>
    </row>
    <row r="85" spans="1:18" x14ac:dyDescent="0.25">
      <c r="A85" s="1">
        <v>44166</v>
      </c>
      <c r="B85">
        <v>1.8586103446685485</v>
      </c>
      <c r="C85">
        <v>15.897414282421195</v>
      </c>
      <c r="D85">
        <v>6.8163548539768186</v>
      </c>
      <c r="E85">
        <v>9.943322340586036</v>
      </c>
      <c r="F85">
        <v>-3.6286915043922647</v>
      </c>
      <c r="G85">
        <v>6.1383577539663889</v>
      </c>
      <c r="H85">
        <v>-3.765790162819215</v>
      </c>
      <c r="I85">
        <v>-13.15043235955676</v>
      </c>
      <c r="J85">
        <v>9.1976507432792687</v>
      </c>
      <c r="K85">
        <v>7.6458700472723677</v>
      </c>
      <c r="L85">
        <v>3.4469022557556315</v>
      </c>
      <c r="M85">
        <v>2.4239387237362564</v>
      </c>
      <c r="N85">
        <v>12.031581083056267</v>
      </c>
      <c r="O85">
        <v>0.37289564252509422</v>
      </c>
      <c r="P85">
        <v>9.5943448623628313</v>
      </c>
      <c r="Q85">
        <v>13.734431585910215</v>
      </c>
      <c r="R85">
        <v>-2.3930590456650975</v>
      </c>
    </row>
    <row r="86" spans="1:18" x14ac:dyDescent="0.25">
      <c r="A86" s="1">
        <v>44197</v>
      </c>
      <c r="B86">
        <v>3.083204658551125</v>
      </c>
      <c r="C86">
        <v>-9.991226662528959</v>
      </c>
      <c r="D86">
        <v>1.7611634416978745</v>
      </c>
      <c r="E86">
        <v>0.86239920798811909</v>
      </c>
      <c r="F86">
        <v>4.0998186327708197</v>
      </c>
      <c r="G86">
        <v>5.1860932113388003</v>
      </c>
      <c r="H86">
        <v>-9.5282948188482095</v>
      </c>
      <c r="I86">
        <v>-7.7801433822582595</v>
      </c>
      <c r="J86">
        <v>0.89126986636503602</v>
      </c>
      <c r="K86">
        <v>3.1102430107985413</v>
      </c>
      <c r="L86">
        <v>3.65377250707364</v>
      </c>
      <c r="M86">
        <v>1.6956937399045842</v>
      </c>
      <c r="N86">
        <v>-0.1566335493026827</v>
      </c>
      <c r="O86">
        <v>-0.10858552524530296</v>
      </c>
      <c r="P86">
        <v>-9.7575704871879196</v>
      </c>
      <c r="Q86">
        <v>10.13406421597665</v>
      </c>
      <c r="R86">
        <v>-8.5757292110105539</v>
      </c>
    </row>
    <row r="87" spans="1:18" x14ac:dyDescent="0.25">
      <c r="A87" s="1">
        <v>44228</v>
      </c>
      <c r="B87">
        <v>2.1201447659856711</v>
      </c>
      <c r="C87">
        <v>5.9100710141787971</v>
      </c>
      <c r="D87">
        <v>4.3756222459653458</v>
      </c>
      <c r="E87">
        <v>0.87887678126949709</v>
      </c>
      <c r="F87">
        <v>14.857649965417991</v>
      </c>
      <c r="G87">
        <v>4.8476712029048201</v>
      </c>
      <c r="H87">
        <v>-5.9407000956091025</v>
      </c>
      <c r="I87">
        <v>-15.4357752430018</v>
      </c>
      <c r="J87">
        <v>7.432914583581109</v>
      </c>
      <c r="K87">
        <v>0.81433893452191342</v>
      </c>
      <c r="L87">
        <v>4.0788353117292075</v>
      </c>
      <c r="M87">
        <v>4.1548777422254659</v>
      </c>
      <c r="N87">
        <v>1.9350964103050075</v>
      </c>
      <c r="O87">
        <v>-1.8697542146668411E-2</v>
      </c>
      <c r="P87">
        <v>-10.338094481490145</v>
      </c>
      <c r="Q87">
        <v>9.8200361595228287</v>
      </c>
      <c r="R87">
        <v>-6.9130829834625729</v>
      </c>
    </row>
    <row r="88" spans="1:18" x14ac:dyDescent="0.25">
      <c r="A88" s="1">
        <v>44256</v>
      </c>
      <c r="B88">
        <v>3.8837815784691827</v>
      </c>
      <c r="C88">
        <v>21.422210856616687</v>
      </c>
      <c r="D88">
        <v>13.593818012489109</v>
      </c>
      <c r="E88">
        <v>7.0112365702320005</v>
      </c>
      <c r="F88">
        <v>18.548460828800557</v>
      </c>
      <c r="G88">
        <v>8.7436500315864407</v>
      </c>
      <c r="H88">
        <v>8.610592088717965</v>
      </c>
      <c r="I88">
        <v>25.442415953492741</v>
      </c>
      <c r="J88">
        <v>6.4968293789484051</v>
      </c>
      <c r="K88">
        <v>3.9413759686925545</v>
      </c>
      <c r="L88">
        <v>4.8952836690969974</v>
      </c>
      <c r="M88">
        <v>8.1677134176878781</v>
      </c>
      <c r="N88">
        <v>18.040574792882794</v>
      </c>
      <c r="O88">
        <v>0.65757730788730839</v>
      </c>
      <c r="P88">
        <v>15.646906679745399</v>
      </c>
      <c r="Q88">
        <v>18.396110913390729</v>
      </c>
      <c r="R88">
        <v>11.308432550572277</v>
      </c>
    </row>
    <row r="89" spans="1:18" x14ac:dyDescent="0.25">
      <c r="A89" s="1">
        <v>44287</v>
      </c>
      <c r="B89">
        <v>7.1517398662278566</v>
      </c>
      <c r="C89">
        <v>28.679793694557077</v>
      </c>
      <c r="D89">
        <v>19.650228809208613</v>
      </c>
      <c r="E89">
        <v>8.0322036369923353</v>
      </c>
      <c r="F89">
        <v>13.404967814504019</v>
      </c>
      <c r="G89">
        <v>16.702906335878723</v>
      </c>
      <c r="H89">
        <v>27.442469247647665</v>
      </c>
      <c r="I89">
        <v>74.416125634203354</v>
      </c>
      <c r="J89">
        <v>10.046503300332404</v>
      </c>
      <c r="K89">
        <v>11.676059014674237</v>
      </c>
      <c r="L89">
        <v>5.1022912379153524</v>
      </c>
      <c r="M89">
        <v>10.585406547640687</v>
      </c>
      <c r="N89">
        <v>9.594943970921932</v>
      </c>
      <c r="O89">
        <v>1.9990019160128298</v>
      </c>
      <c r="P89">
        <v>21.490362469051533</v>
      </c>
      <c r="Q89">
        <v>36.376205493484179</v>
      </c>
      <c r="R89">
        <v>18.740264538191326</v>
      </c>
    </row>
    <row r="90" spans="1:18" x14ac:dyDescent="0.25">
      <c r="A90" s="1">
        <v>44317</v>
      </c>
      <c r="B90">
        <v>4.289252294589744</v>
      </c>
      <c r="C90">
        <v>15.314218198737947</v>
      </c>
      <c r="D90">
        <v>18.605736537530859</v>
      </c>
      <c r="E90">
        <v>27.552875795315558</v>
      </c>
      <c r="F90">
        <v>11.452360272665118</v>
      </c>
      <c r="G90">
        <v>19.710108545529053</v>
      </c>
      <c r="H90">
        <v>29.331124278191595</v>
      </c>
      <c r="I90">
        <v>62.654281400117185</v>
      </c>
      <c r="J90">
        <v>9.0180835184523858</v>
      </c>
      <c r="K90">
        <v>12.453047729571992</v>
      </c>
      <c r="L90">
        <v>5.5452172102615265</v>
      </c>
      <c r="M90">
        <v>13.73952223004629</v>
      </c>
      <c r="N90">
        <v>28.721611503708289</v>
      </c>
      <c r="O90">
        <v>2.1422867610375533</v>
      </c>
      <c r="P90">
        <v>16.319488465935621</v>
      </c>
      <c r="Q90">
        <v>37.879778516307709</v>
      </c>
      <c r="R90">
        <v>21.626956303630806</v>
      </c>
    </row>
    <row r="91" spans="1:18" x14ac:dyDescent="0.25">
      <c r="A91" s="1">
        <v>44348</v>
      </c>
      <c r="B91">
        <v>6.6155238318116574</v>
      </c>
      <c r="C91">
        <v>25.839990440705577</v>
      </c>
      <c r="D91">
        <v>15.286994016866814</v>
      </c>
      <c r="E91">
        <v>16.549518982572977</v>
      </c>
      <c r="F91">
        <v>15.463319744189533</v>
      </c>
      <c r="G91">
        <v>16.088312531246245</v>
      </c>
      <c r="H91">
        <v>35.139018347378112</v>
      </c>
      <c r="I91">
        <v>53.811950158564031</v>
      </c>
      <c r="J91">
        <v>7.7755501878068287</v>
      </c>
      <c r="K91">
        <v>8.5536859070962805</v>
      </c>
      <c r="L91">
        <v>5.7763394179118279</v>
      </c>
      <c r="M91">
        <v>14.135634665183346</v>
      </c>
      <c r="N91">
        <v>23.314526826783123</v>
      </c>
      <c r="O91">
        <v>2.2913674916993187</v>
      </c>
      <c r="P91">
        <v>9.5080200319881243</v>
      </c>
      <c r="Q91">
        <v>30.731086759475147</v>
      </c>
      <c r="R91">
        <v>14.023235325516794</v>
      </c>
    </row>
    <row r="92" spans="1:18" x14ac:dyDescent="0.25">
      <c r="A92" s="1">
        <v>44378</v>
      </c>
      <c r="B92">
        <v>3.2787279649753742</v>
      </c>
      <c r="C92">
        <v>14.599769072044595</v>
      </c>
      <c r="D92">
        <v>9.0308482184776864</v>
      </c>
      <c r="E92">
        <v>24.963427795751755</v>
      </c>
      <c r="F92">
        <v>10.931674740612323</v>
      </c>
      <c r="G92">
        <v>11.863279280380425</v>
      </c>
      <c r="H92">
        <v>17.38692837663281</v>
      </c>
      <c r="I92">
        <v>45.226523842368039</v>
      </c>
      <c r="J92">
        <v>3.3305307169092799</v>
      </c>
      <c r="K92">
        <v>7.0224778021583063</v>
      </c>
      <c r="L92">
        <v>5.70053638163877</v>
      </c>
      <c r="M92">
        <v>12.579692841266763</v>
      </c>
      <c r="N92">
        <v>18.680129776345566</v>
      </c>
      <c r="O92">
        <v>2.5155220849240294</v>
      </c>
      <c r="P92">
        <v>4.6618395399356416</v>
      </c>
      <c r="Q92">
        <v>26.40694574416645</v>
      </c>
      <c r="R92">
        <v>12.884489414994846</v>
      </c>
    </row>
    <row r="93" spans="1:18" x14ac:dyDescent="0.25">
      <c r="A93" s="1">
        <v>44409</v>
      </c>
      <c r="B93">
        <v>4.2322701008584431</v>
      </c>
      <c r="C93">
        <v>4.9714659357825042</v>
      </c>
      <c r="D93">
        <v>4.2529274295237514</v>
      </c>
      <c r="E93">
        <v>11.766897584597615</v>
      </c>
      <c r="F93">
        <v>6.8241791310766757</v>
      </c>
      <c r="G93">
        <v>7.882974470205383</v>
      </c>
      <c r="H93">
        <v>13.21586905749497</v>
      </c>
      <c r="I93">
        <v>20.557709269712547</v>
      </c>
      <c r="J93">
        <v>6.3431634511470918</v>
      </c>
      <c r="K93">
        <v>8.530832690560203</v>
      </c>
      <c r="L93">
        <v>5.2905685666657405</v>
      </c>
      <c r="M93">
        <v>11.174880550735722</v>
      </c>
      <c r="N93">
        <v>15.707466576891122</v>
      </c>
      <c r="O93">
        <v>3.4932898584706891</v>
      </c>
      <c r="P93">
        <v>2.0268993932328669</v>
      </c>
      <c r="Q93">
        <v>26.317945872521435</v>
      </c>
      <c r="R93">
        <v>6.443875920822677</v>
      </c>
    </row>
    <row r="94" spans="1:18" x14ac:dyDescent="0.25">
      <c r="A94" s="1">
        <v>44440</v>
      </c>
      <c r="B94">
        <v>4.2775877824019233</v>
      </c>
      <c r="C94">
        <v>0.49430929551408553</v>
      </c>
      <c r="D94">
        <v>2.3900073715934695</v>
      </c>
      <c r="E94">
        <v>2.5071283983639177</v>
      </c>
      <c r="F94">
        <v>7.6777402187640007</v>
      </c>
      <c r="G94">
        <v>4.8691098653482499</v>
      </c>
      <c r="H94">
        <v>10.191710107393988</v>
      </c>
      <c r="I94">
        <v>16.599890770441178</v>
      </c>
      <c r="J94">
        <v>6.7264678712807893</v>
      </c>
      <c r="K94">
        <v>8.1006737394648809</v>
      </c>
      <c r="L94">
        <v>4.9745541574146159</v>
      </c>
      <c r="M94">
        <v>10.098976036384073</v>
      </c>
      <c r="N94">
        <v>12.064446095789322</v>
      </c>
      <c r="O94">
        <v>3.4343240665428283</v>
      </c>
      <c r="P94">
        <v>0.91142054314852317</v>
      </c>
      <c r="Q94">
        <v>17.786900359743868</v>
      </c>
      <c r="R94">
        <v>8.960102887788608</v>
      </c>
    </row>
    <row r="95" spans="1:18" x14ac:dyDescent="0.25">
      <c r="A95" s="1">
        <v>44470</v>
      </c>
      <c r="B95">
        <v>2.0910496289730247</v>
      </c>
      <c r="C95">
        <v>-2.4694549913822499</v>
      </c>
      <c r="D95">
        <v>2.1292647111224312</v>
      </c>
      <c r="E95">
        <v>-7.0942150107483144</v>
      </c>
      <c r="F95">
        <v>9.9811874815831203</v>
      </c>
      <c r="G95">
        <v>3.7004553471787176</v>
      </c>
      <c r="H95">
        <v>7.1395222430678871</v>
      </c>
      <c r="I95">
        <v>11.960417246919604</v>
      </c>
      <c r="J95">
        <v>7.1001149367185832</v>
      </c>
      <c r="K95">
        <v>9.6005149732252306</v>
      </c>
      <c r="L95">
        <v>5.1384100108345052</v>
      </c>
      <c r="M95">
        <v>8.4307943934891938</v>
      </c>
      <c r="N95">
        <v>3.0570393064754739</v>
      </c>
      <c r="O95">
        <v>3.046678545244248</v>
      </c>
      <c r="P95">
        <v>6.8817846227872792E-2</v>
      </c>
      <c r="Q95">
        <v>8.0060924827524786</v>
      </c>
      <c r="R95">
        <v>7.8190573347959287</v>
      </c>
    </row>
    <row r="96" spans="1:18" x14ac:dyDescent="0.25">
      <c r="A96" s="1">
        <v>44501</v>
      </c>
      <c r="B96">
        <v>6.1257485938562439</v>
      </c>
      <c r="C96">
        <v>10.316064995923952</v>
      </c>
      <c r="D96">
        <v>5.9661790080089787</v>
      </c>
      <c r="E96">
        <v>-4.0426596543044013</v>
      </c>
      <c r="F96">
        <v>13.611270802583505</v>
      </c>
      <c r="G96">
        <v>3.8359795484905135</v>
      </c>
      <c r="H96">
        <v>10.996293005214113</v>
      </c>
      <c r="I96">
        <v>12.209739654211788</v>
      </c>
      <c r="J96">
        <v>4.4435543484494531</v>
      </c>
      <c r="K96">
        <v>10.692504886834769</v>
      </c>
      <c r="L96">
        <v>5.3279373492511866</v>
      </c>
      <c r="M96">
        <v>9.2697765237902132</v>
      </c>
      <c r="N96">
        <v>13.843297364535474</v>
      </c>
      <c r="O96">
        <v>3.1415628252994026</v>
      </c>
      <c r="P96">
        <v>1.2938273440347388</v>
      </c>
      <c r="Q96">
        <v>6.5640543279212693</v>
      </c>
      <c r="R96">
        <v>6.8857613076272202</v>
      </c>
    </row>
    <row r="97" spans="1:18" x14ac:dyDescent="0.25">
      <c r="A97" s="1">
        <v>44531</v>
      </c>
      <c r="B97">
        <v>4.2821668053995268</v>
      </c>
      <c r="C97">
        <v>-0.89477849827433431</v>
      </c>
      <c r="D97">
        <v>4.274452335406508</v>
      </c>
      <c r="E97">
        <v>-6.1745608961136895</v>
      </c>
      <c r="F97">
        <v>4.2152231337186521</v>
      </c>
      <c r="G97">
        <v>3.7370236126569978</v>
      </c>
      <c r="H97">
        <v>11.023872767621995</v>
      </c>
      <c r="I97">
        <v>14.391939855817355</v>
      </c>
      <c r="J97">
        <v>-5.5607991750894854</v>
      </c>
      <c r="K97">
        <v>9.3404917859492684</v>
      </c>
      <c r="L97">
        <v>5.2152147391306443</v>
      </c>
      <c r="M97">
        <v>6.6767155684050721</v>
      </c>
      <c r="N97">
        <v>1.7699539055671778</v>
      </c>
      <c r="O97">
        <v>2.8781154360813161</v>
      </c>
      <c r="P97">
        <v>0.76867180412571656</v>
      </c>
      <c r="Q97">
        <v>5.1784642718393172</v>
      </c>
      <c r="R97">
        <v>5.5739817550009434</v>
      </c>
    </row>
    <row r="98" spans="1:18" x14ac:dyDescent="0.25">
      <c r="A98" s="1">
        <v>44562</v>
      </c>
      <c r="B98">
        <v>2.941741222067634</v>
      </c>
      <c r="C98">
        <v>10.718515054693029</v>
      </c>
      <c r="D98">
        <v>4.8643985637487219</v>
      </c>
      <c r="E98">
        <v>2.3573526813672459</v>
      </c>
      <c r="F98">
        <v>7.3005213972198391</v>
      </c>
      <c r="G98">
        <v>2.8216729715788205</v>
      </c>
      <c r="H98">
        <v>13.461309530823627</v>
      </c>
      <c r="I98">
        <v>14.058902135197471</v>
      </c>
      <c r="J98">
        <v>3.4353537610493561</v>
      </c>
      <c r="K98">
        <v>5.7629702570047812</v>
      </c>
      <c r="L98">
        <v>5.2633278391577676</v>
      </c>
      <c r="M98">
        <v>6.1532667785907336</v>
      </c>
      <c r="N98">
        <v>13.27196082691033</v>
      </c>
      <c r="O98">
        <v>3.2733218891132196</v>
      </c>
      <c r="P98">
        <v>2.9980671371011596</v>
      </c>
      <c r="Q98">
        <v>6.410826085063519</v>
      </c>
      <c r="R98">
        <v>4.9512944176736085</v>
      </c>
    </row>
    <row r="99" spans="1:18" x14ac:dyDescent="0.25">
      <c r="A99" s="1">
        <v>44593</v>
      </c>
      <c r="B99">
        <v>4.9925482611337344</v>
      </c>
      <c r="C99">
        <v>4.7669902282341923</v>
      </c>
      <c r="D99">
        <v>4.9396221749844926</v>
      </c>
      <c r="E99">
        <v>6.708521950535129</v>
      </c>
      <c r="F99">
        <v>1.2330227519825598</v>
      </c>
      <c r="G99">
        <v>2.9586267117570344</v>
      </c>
      <c r="H99">
        <v>10.537834688446097</v>
      </c>
      <c r="I99">
        <v>19.345382978510742</v>
      </c>
      <c r="J99">
        <v>-3.0170667180260011</v>
      </c>
      <c r="K99">
        <v>8.1561763139942514</v>
      </c>
      <c r="L99">
        <v>5.081417811799426</v>
      </c>
      <c r="M99">
        <v>4.3504358291683616</v>
      </c>
      <c r="N99">
        <v>17.708430670040443</v>
      </c>
      <c r="O99">
        <v>3.0902844400675207</v>
      </c>
      <c r="P99">
        <v>2.7394546026521027</v>
      </c>
      <c r="Q99">
        <v>8.6651178748323758</v>
      </c>
      <c r="R99">
        <v>2.320179174452818</v>
      </c>
    </row>
    <row r="100" spans="1:18" x14ac:dyDescent="0.25">
      <c r="A100" s="1">
        <v>44621</v>
      </c>
      <c r="B100">
        <v>3.4521206156577762</v>
      </c>
      <c r="C100">
        <v>-5.1984935157866801</v>
      </c>
      <c r="D100">
        <v>5.5725289871064518</v>
      </c>
      <c r="E100">
        <v>7.989471160401564</v>
      </c>
      <c r="F100">
        <v>4.5561587108928592</v>
      </c>
      <c r="G100">
        <v>3.9362922327325975</v>
      </c>
      <c r="H100">
        <v>13.243320772459271</v>
      </c>
      <c r="I100">
        <v>18.590920920808145</v>
      </c>
      <c r="J100">
        <v>-2.9477227753646957</v>
      </c>
      <c r="K100">
        <v>11.009531231607511</v>
      </c>
      <c r="L100">
        <v>4.9012919892232247</v>
      </c>
      <c r="M100">
        <v>4.6757017537253205</v>
      </c>
      <c r="N100">
        <v>2.2897257485537779</v>
      </c>
      <c r="O100">
        <v>2.6216261341665188</v>
      </c>
      <c r="P100">
        <v>4.3614432364699809</v>
      </c>
      <c r="Q100">
        <v>6.9625482356774739</v>
      </c>
      <c r="R100">
        <v>4.5102876976025925</v>
      </c>
    </row>
    <row r="101" spans="1:18" x14ac:dyDescent="0.25">
      <c r="A101" s="1">
        <v>44652</v>
      </c>
      <c r="B101">
        <v>4.3853046166764358</v>
      </c>
      <c r="C101">
        <v>-18.849776470523992</v>
      </c>
      <c r="D101">
        <v>3.4956065479938587</v>
      </c>
      <c r="E101">
        <v>13.048412177448498</v>
      </c>
      <c r="F101">
        <v>0.46292093967781511</v>
      </c>
      <c r="G101">
        <v>4.1500293314536094</v>
      </c>
      <c r="H101">
        <v>6.4113577619799145</v>
      </c>
      <c r="I101">
        <v>24.798437424506048</v>
      </c>
      <c r="J101">
        <v>0.82911213983850018</v>
      </c>
      <c r="K101">
        <v>18.09766558493304</v>
      </c>
      <c r="L101">
        <v>5.2349818357890143</v>
      </c>
      <c r="M101">
        <v>4.3849317443799976</v>
      </c>
      <c r="N101">
        <v>10.707314884531954</v>
      </c>
      <c r="O101">
        <v>3.493668229126115</v>
      </c>
      <c r="P101">
        <v>3.6205033701759817</v>
      </c>
      <c r="Q101">
        <v>2.0504672893362681</v>
      </c>
      <c r="R101">
        <v>8.1678304606248417</v>
      </c>
    </row>
    <row r="102" spans="1:18" x14ac:dyDescent="0.25">
      <c r="A102" s="1">
        <v>44682</v>
      </c>
      <c r="B102">
        <v>4.8657545207063606</v>
      </c>
      <c r="C102">
        <v>-10.920527771970058</v>
      </c>
      <c r="D102">
        <v>5.5295577874111927</v>
      </c>
      <c r="E102">
        <v>-3.9492386703399376</v>
      </c>
      <c r="F102">
        <v>2.9761256086653987</v>
      </c>
      <c r="G102">
        <v>3.9567538944263276</v>
      </c>
      <c r="H102">
        <v>9.0248804281032591</v>
      </c>
      <c r="I102">
        <v>13.90349334090368</v>
      </c>
      <c r="J102">
        <v>5.0873240532696968</v>
      </c>
      <c r="K102">
        <v>15.867902919262164</v>
      </c>
      <c r="L102">
        <v>5.5206435698806189</v>
      </c>
      <c r="M102">
        <v>4.2406808802709435</v>
      </c>
      <c r="N102">
        <v>9.1609379743139385</v>
      </c>
      <c r="O102">
        <v>4.0675060425298852</v>
      </c>
      <c r="P102">
        <v>3.4199322934892677</v>
      </c>
      <c r="Q102">
        <v>1.023358254715518</v>
      </c>
      <c r="R102">
        <v>6.340270704088951</v>
      </c>
    </row>
    <row r="103" spans="1:18" x14ac:dyDescent="0.25">
      <c r="A103" s="1">
        <v>44713</v>
      </c>
      <c r="B103">
        <v>3.1942354229779397</v>
      </c>
      <c r="C103">
        <v>-5.5150541369117718</v>
      </c>
      <c r="D103">
        <v>5.3695464197463139</v>
      </c>
      <c r="E103">
        <v>8.5724770895857887</v>
      </c>
      <c r="F103">
        <v>2.978479260188081</v>
      </c>
      <c r="G103">
        <v>3.7898781493759941</v>
      </c>
      <c r="H103">
        <v>3.7790376373498873</v>
      </c>
      <c r="I103">
        <v>11.681770080253486</v>
      </c>
      <c r="J103">
        <v>2.7995982824859311</v>
      </c>
      <c r="K103">
        <v>14.991371939641269</v>
      </c>
      <c r="L103">
        <v>4.8354490903300444</v>
      </c>
      <c r="M103">
        <v>3.7110164773857406</v>
      </c>
      <c r="N103">
        <v>5.5371409515446288</v>
      </c>
      <c r="O103">
        <v>4.028784354580921</v>
      </c>
      <c r="P103">
        <v>3.5694664471304378</v>
      </c>
      <c r="Q103">
        <v>3.3122223973021789</v>
      </c>
      <c r="R103">
        <v>6.0206779118107505</v>
      </c>
    </row>
    <row r="104" spans="1:18" x14ac:dyDescent="0.25">
      <c r="A104" s="1">
        <v>44743</v>
      </c>
      <c r="B104">
        <v>1.9356539406702495</v>
      </c>
      <c r="C104">
        <v>-8.3606582014173654</v>
      </c>
      <c r="D104">
        <v>3.7537300630947215</v>
      </c>
      <c r="E104">
        <v>4.2386130075927611</v>
      </c>
      <c r="F104">
        <v>3.9742940990908409</v>
      </c>
      <c r="G104">
        <v>3.4072624986349211</v>
      </c>
      <c r="H104">
        <v>2.598765245497205</v>
      </c>
      <c r="I104">
        <v>15.694544858658105</v>
      </c>
      <c r="J104">
        <v>2.8792280406422606</v>
      </c>
      <c r="K104">
        <v>12.653188448979563</v>
      </c>
      <c r="L104">
        <v>4.8636801640411704</v>
      </c>
      <c r="M104">
        <v>2.2798654777678848</v>
      </c>
      <c r="N104">
        <v>1.0238809604663288</v>
      </c>
      <c r="O104">
        <v>3.8986931059599783</v>
      </c>
      <c r="P104">
        <v>3.7004278087609634</v>
      </c>
      <c r="Q104">
        <v>-5.6164064886963843</v>
      </c>
      <c r="R104">
        <v>5.1304402819188084</v>
      </c>
    </row>
    <row r="105" spans="1:18" x14ac:dyDescent="0.25">
      <c r="A105" s="1">
        <v>44774</v>
      </c>
      <c r="B105">
        <v>2.2956446395739931</v>
      </c>
      <c r="C105">
        <v>-5.3137457178525693</v>
      </c>
      <c r="D105">
        <v>3.5797967667372745</v>
      </c>
      <c r="E105">
        <v>7.2651233372122022</v>
      </c>
      <c r="F105">
        <v>10.597728088465502</v>
      </c>
      <c r="G105">
        <v>3.5786101112789197</v>
      </c>
      <c r="H105">
        <v>3.7707603017918245</v>
      </c>
      <c r="I105">
        <v>18.36769731000723</v>
      </c>
      <c r="J105">
        <v>0.24658465962818354</v>
      </c>
      <c r="K105">
        <v>7.4176794274817723</v>
      </c>
      <c r="L105">
        <v>5.1824016788024778</v>
      </c>
      <c r="M105">
        <v>3.4535737234704555</v>
      </c>
      <c r="N105">
        <v>21.557071946389755</v>
      </c>
      <c r="O105">
        <v>3.276370444502021</v>
      </c>
      <c r="P105">
        <v>3.9198885646879518</v>
      </c>
      <c r="Q105">
        <v>-4.3693271241903062</v>
      </c>
      <c r="R105">
        <v>4.5113409871731136</v>
      </c>
    </row>
    <row r="106" spans="1:18" x14ac:dyDescent="0.25">
      <c r="A106" s="1">
        <v>44805</v>
      </c>
      <c r="B106">
        <v>1.093057962744723</v>
      </c>
      <c r="C106">
        <v>-8.3426758718725296</v>
      </c>
      <c r="D106">
        <v>2.3429194673301623</v>
      </c>
      <c r="E106">
        <v>6.6612176604338345</v>
      </c>
      <c r="F106">
        <v>11.790611588554881</v>
      </c>
      <c r="G106">
        <v>3.0088617864545029</v>
      </c>
      <c r="H106">
        <v>1.6842275141845562</v>
      </c>
      <c r="I106">
        <v>16.767443022692063</v>
      </c>
      <c r="J106">
        <v>-1.3873868542349896</v>
      </c>
      <c r="K106">
        <v>9.7966965954433931</v>
      </c>
      <c r="L106">
        <v>4.4050925119389035</v>
      </c>
      <c r="M106">
        <v>2.5069466345471767</v>
      </c>
      <c r="N106">
        <v>10.42243589108385</v>
      </c>
      <c r="O106">
        <v>3.222803220064435</v>
      </c>
      <c r="P106">
        <v>3.7622536156166149</v>
      </c>
      <c r="Q106">
        <v>-3.2731679861166043</v>
      </c>
      <c r="R106">
        <v>3.5846603297840858</v>
      </c>
    </row>
    <row r="107" spans="1:18" x14ac:dyDescent="0.25">
      <c r="A107" s="1">
        <v>44835</v>
      </c>
      <c r="B107">
        <v>0.75227311009081177</v>
      </c>
      <c r="C107">
        <v>0.13431864322734555</v>
      </c>
      <c r="D107">
        <v>1.840168514306356</v>
      </c>
      <c r="E107">
        <v>8.9765259691428696</v>
      </c>
      <c r="F107">
        <v>13.249891026991904</v>
      </c>
      <c r="G107">
        <v>2.091661684362478</v>
      </c>
      <c r="H107">
        <v>3.9891923506230995</v>
      </c>
      <c r="I107">
        <v>15.017312752954794</v>
      </c>
      <c r="J107">
        <v>-4.5321965315423256</v>
      </c>
      <c r="K107">
        <v>6.5713682982587045</v>
      </c>
      <c r="L107">
        <v>4.0173396066952876</v>
      </c>
      <c r="M107">
        <v>2.4859665069942594</v>
      </c>
      <c r="N107">
        <v>10.67174001698352</v>
      </c>
      <c r="O107">
        <v>2.502546968497569</v>
      </c>
      <c r="P107">
        <v>3.5310337676879726</v>
      </c>
      <c r="Q107">
        <v>-2.4272475167514358</v>
      </c>
      <c r="R107">
        <v>2.3191113282677804</v>
      </c>
    </row>
    <row r="108" spans="1:18" x14ac:dyDescent="0.25">
      <c r="A108" s="1">
        <v>44866</v>
      </c>
      <c r="B108">
        <v>0.25894605800014858</v>
      </c>
      <c r="C108">
        <v>-1.8896551278650975</v>
      </c>
      <c r="D108">
        <v>3.0948538751967192</v>
      </c>
      <c r="E108">
        <v>7.6784772406788733</v>
      </c>
      <c r="F108">
        <v>14.414438758670485</v>
      </c>
      <c r="G108">
        <v>1.5595901366747995</v>
      </c>
      <c r="H108">
        <v>2.6275474576554814</v>
      </c>
      <c r="I108">
        <v>10.474425257178922</v>
      </c>
      <c r="J108">
        <v>-3.15295538593233</v>
      </c>
      <c r="K108">
        <v>2.8126311144581564</v>
      </c>
      <c r="L108">
        <v>3.769108549641274</v>
      </c>
      <c r="M108">
        <v>1.9982863326447102</v>
      </c>
      <c r="N108">
        <v>4.3794605013928845</v>
      </c>
      <c r="O108">
        <v>2.379200159088299</v>
      </c>
      <c r="P108">
        <v>3.3553383059788757</v>
      </c>
      <c r="Q108">
        <v>1.8318920821523079</v>
      </c>
      <c r="R108">
        <v>4.3503926485578148</v>
      </c>
    </row>
    <row r="109" spans="1:18" x14ac:dyDescent="0.25">
      <c r="A109" s="1">
        <v>44896</v>
      </c>
      <c r="B109">
        <v>-9.8946625744318339E-2</v>
      </c>
      <c r="C109">
        <v>2.5022043232909965</v>
      </c>
      <c r="D109">
        <v>2.3914879254292032</v>
      </c>
      <c r="E109">
        <v>8.6828749679171295</v>
      </c>
      <c r="F109">
        <v>15.714596647877784</v>
      </c>
      <c r="G109">
        <v>1.8435913523874916</v>
      </c>
      <c r="H109">
        <v>1.8995748302771887</v>
      </c>
      <c r="I109">
        <v>9.1284803754105042</v>
      </c>
      <c r="J109">
        <v>1.0121648411297883</v>
      </c>
      <c r="K109">
        <v>4.0206582790807346</v>
      </c>
      <c r="L109">
        <v>3.9683683614469203</v>
      </c>
      <c r="M109">
        <v>2.4591020717392666</v>
      </c>
      <c r="N109">
        <v>3.1754633197834181</v>
      </c>
      <c r="O109">
        <v>2.2942839372207118</v>
      </c>
      <c r="P109">
        <v>3.8628032229770781</v>
      </c>
      <c r="Q109">
        <v>-1.3399750595918647</v>
      </c>
      <c r="R109">
        <v>3.7491103250955291</v>
      </c>
    </row>
    <row r="110" spans="1:18" x14ac:dyDescent="0.25">
      <c r="A110" s="1">
        <v>44927</v>
      </c>
      <c r="B110">
        <v>0.90522048719485326</v>
      </c>
      <c r="C110">
        <v>-9.6339272718650903</v>
      </c>
      <c r="D110">
        <v>2.6047458195977811</v>
      </c>
      <c r="E110">
        <v>2.1365629021163954</v>
      </c>
      <c r="F110">
        <v>4.0674382416468973</v>
      </c>
      <c r="G110">
        <v>2.7887305226884678</v>
      </c>
      <c r="H110">
        <v>2.3827908552610921</v>
      </c>
      <c r="I110">
        <v>12.162752830935702</v>
      </c>
      <c r="J110">
        <v>2.5014854975222676</v>
      </c>
      <c r="K110">
        <v>9.7916643240212977</v>
      </c>
      <c r="L110">
        <v>3.9763942181930076</v>
      </c>
      <c r="M110">
        <v>4.2869525452273791</v>
      </c>
      <c r="N110">
        <v>3.318483963427866</v>
      </c>
      <c r="O110">
        <v>2.6752580308087204</v>
      </c>
      <c r="P110">
        <v>2.5517608084732331</v>
      </c>
      <c r="Q110">
        <v>-2.9586202445009633</v>
      </c>
      <c r="R110">
        <v>4.3125472870362529</v>
      </c>
    </row>
    <row r="111" spans="1:18" x14ac:dyDescent="0.25">
      <c r="A111" s="1">
        <v>44958</v>
      </c>
      <c r="B111">
        <v>3.35741111364554</v>
      </c>
      <c r="C111">
        <v>-13.362062201669403</v>
      </c>
      <c r="D111">
        <v>3.3136023096584069</v>
      </c>
      <c r="E111">
        <v>0.82010743186683044</v>
      </c>
      <c r="F111">
        <v>13.754599712267009</v>
      </c>
      <c r="G111">
        <v>3.117189127123595</v>
      </c>
      <c r="H111">
        <v>3.349205064948805</v>
      </c>
      <c r="I111">
        <v>10.954027180298255</v>
      </c>
      <c r="J111">
        <v>2.6142082179823234</v>
      </c>
      <c r="K111">
        <v>13.822228928534599</v>
      </c>
      <c r="L111">
        <v>4.0315560268297617</v>
      </c>
      <c r="M111">
        <v>6.048253514121086</v>
      </c>
      <c r="N111">
        <v>2.3867609559980991</v>
      </c>
      <c r="O111">
        <v>3.9301930499700006</v>
      </c>
      <c r="P111">
        <v>5.6101146380070901</v>
      </c>
      <c r="Q111">
        <v>0.26540017557734075</v>
      </c>
      <c r="R111">
        <v>3.644662076875548</v>
      </c>
    </row>
    <row r="112" spans="1:18" x14ac:dyDescent="0.25">
      <c r="A112" s="1">
        <v>44986</v>
      </c>
      <c r="B112">
        <v>2.5571200402403775</v>
      </c>
      <c r="C112">
        <v>-3.2048834703596754</v>
      </c>
      <c r="D112">
        <v>4.7468003352433357</v>
      </c>
      <c r="E112">
        <v>-0.72402844274614608</v>
      </c>
      <c r="F112">
        <v>10.263485926643696</v>
      </c>
      <c r="G112">
        <v>1.8720048448634969</v>
      </c>
      <c r="H112">
        <v>0.99922391345370443</v>
      </c>
      <c r="I112">
        <v>11.190287819599789</v>
      </c>
      <c r="J112">
        <v>0.90285731347449882</v>
      </c>
      <c r="K112">
        <v>11.300001452286111</v>
      </c>
      <c r="L112">
        <v>4.1273290958863385</v>
      </c>
      <c r="M112">
        <v>4.63992822496202</v>
      </c>
      <c r="N112">
        <v>4.6592138131519789</v>
      </c>
      <c r="O112">
        <v>3.96220526995765</v>
      </c>
      <c r="P112">
        <v>5.3430911554332283</v>
      </c>
      <c r="Q112">
        <v>1.7634924888213561</v>
      </c>
      <c r="R112">
        <v>2.5726343481441631</v>
      </c>
    </row>
    <row r="113" spans="1:18" x14ac:dyDescent="0.25">
      <c r="A113" s="1">
        <v>45017</v>
      </c>
      <c r="B113">
        <v>2.1868893151186768</v>
      </c>
      <c r="C113">
        <v>-2.3524566021763036</v>
      </c>
      <c r="D113">
        <v>1.9949916078490872</v>
      </c>
      <c r="E113">
        <v>-3.6977421017164147</v>
      </c>
      <c r="F113">
        <v>12.745486160927769</v>
      </c>
      <c r="G113">
        <v>1.8890109288852557</v>
      </c>
      <c r="H113">
        <v>0.57777339325934918</v>
      </c>
      <c r="I113">
        <v>6.4359958567794138</v>
      </c>
      <c r="J113">
        <v>-2.1408052996210643</v>
      </c>
      <c r="K113">
        <v>6.7235503681684463</v>
      </c>
      <c r="L113">
        <v>3.8230503511908864</v>
      </c>
      <c r="M113">
        <v>3.5361231886757736</v>
      </c>
      <c r="N113">
        <v>-2.6612641762201861</v>
      </c>
      <c r="O113">
        <v>3.368911141986203</v>
      </c>
      <c r="P113">
        <v>4.6536806519143141</v>
      </c>
      <c r="Q113">
        <v>7.2819292887637204</v>
      </c>
      <c r="R113">
        <v>5.2512304466520305</v>
      </c>
    </row>
    <row r="114" spans="1:18" x14ac:dyDescent="0.25">
      <c r="A114" s="1">
        <v>45047</v>
      </c>
      <c r="B114">
        <v>1.3651520048542096</v>
      </c>
      <c r="C114">
        <v>-6.6469001182169336</v>
      </c>
      <c r="D114">
        <v>1.9947751426729212</v>
      </c>
      <c r="E114">
        <v>2.6905416985961921</v>
      </c>
      <c r="F114">
        <v>5.6602653678492914</v>
      </c>
      <c r="G114">
        <v>3.9895285045916609</v>
      </c>
      <c r="H114">
        <v>0.69398931811721809</v>
      </c>
      <c r="I114">
        <v>4.8896890670847171</v>
      </c>
      <c r="J114">
        <v>-1.0560191643640024</v>
      </c>
      <c r="K114">
        <v>12.31561659396732</v>
      </c>
      <c r="L114">
        <v>4.1129892381513287</v>
      </c>
      <c r="M114">
        <v>5.7223944064120076</v>
      </c>
      <c r="N114">
        <v>5.1877421987882144E-2</v>
      </c>
      <c r="O114">
        <v>2.778284969880346</v>
      </c>
      <c r="P114">
        <v>4.5540184557902137</v>
      </c>
      <c r="Q114">
        <v>5.6016547954027516</v>
      </c>
      <c r="R114">
        <v>3.4661866179193481</v>
      </c>
    </row>
    <row r="115" spans="1:18" x14ac:dyDescent="0.25">
      <c r="A115" s="1">
        <v>45078</v>
      </c>
      <c r="B115">
        <v>2.1832060061121012</v>
      </c>
      <c r="C115">
        <v>-12.49156383222234</v>
      </c>
      <c r="D115">
        <v>1.0864580051945154</v>
      </c>
      <c r="E115">
        <v>-10.379709236412666</v>
      </c>
      <c r="F115">
        <v>9.9363799151598471</v>
      </c>
      <c r="G115">
        <v>5.9857432263471253</v>
      </c>
      <c r="H115">
        <v>2.8439897262861251</v>
      </c>
      <c r="I115">
        <v>10.02378611311039</v>
      </c>
      <c r="J115">
        <v>-1.7604587755677699</v>
      </c>
      <c r="K115">
        <v>19.036179139048954</v>
      </c>
      <c r="L115">
        <v>4.51747248388304</v>
      </c>
      <c r="M115">
        <v>8.0005863024807127</v>
      </c>
      <c r="N115">
        <v>5.4495701884091545</v>
      </c>
      <c r="O115">
        <v>2.9206822322349808</v>
      </c>
      <c r="P115">
        <v>4.6488007364799273</v>
      </c>
      <c r="Q115">
        <v>2.9701848829918731</v>
      </c>
      <c r="R115">
        <v>5.2133030289116249</v>
      </c>
    </row>
    <row r="116" spans="1:18" x14ac:dyDescent="0.25">
      <c r="A116" s="1">
        <v>45108</v>
      </c>
      <c r="B116">
        <v>2.7862130084032088</v>
      </c>
      <c r="C116">
        <v>-9.7240034746891268</v>
      </c>
      <c r="D116">
        <v>0.84905852403265669</v>
      </c>
      <c r="E116">
        <v>-4.0975052732657247</v>
      </c>
      <c r="F116">
        <v>8.6439979864741758</v>
      </c>
      <c r="G116">
        <v>5.7777743272945088</v>
      </c>
      <c r="H116">
        <v>3.0153091653303079</v>
      </c>
      <c r="I116">
        <v>8.0173724834351248</v>
      </c>
      <c r="J116">
        <v>0.48641461782692375</v>
      </c>
      <c r="K116">
        <v>9.991679538433587</v>
      </c>
      <c r="L116">
        <v>4.3727542755443523</v>
      </c>
      <c r="M116">
        <v>7.8855411112660931</v>
      </c>
      <c r="N116">
        <v>7.3254113756256061</v>
      </c>
      <c r="O116">
        <v>2.7540999472891201</v>
      </c>
      <c r="P116">
        <v>3.4780149705952539</v>
      </c>
      <c r="Q116">
        <v>4.6289704344648896</v>
      </c>
      <c r="R116">
        <v>2.2519831594294715</v>
      </c>
    </row>
    <row r="117" spans="1:18" x14ac:dyDescent="0.25">
      <c r="A117" s="1">
        <v>45139</v>
      </c>
      <c r="B117">
        <v>0.95145637967146968</v>
      </c>
      <c r="C117">
        <v>-14.012122635927298</v>
      </c>
      <c r="D117">
        <v>1.4031980772409867</v>
      </c>
      <c r="E117">
        <v>-0.81788724197210172</v>
      </c>
      <c r="F117">
        <v>-1.2379440533565003</v>
      </c>
      <c r="G117">
        <v>4.5509298499560202</v>
      </c>
      <c r="H117">
        <v>3.6842101439730897</v>
      </c>
      <c r="I117">
        <v>4.4757038583459661</v>
      </c>
      <c r="J117">
        <v>-0.6030397420991136</v>
      </c>
      <c r="K117">
        <v>12.537592116388055</v>
      </c>
      <c r="L117">
        <v>4.062983008977497</v>
      </c>
      <c r="M117">
        <v>6.9095330935198973</v>
      </c>
      <c r="N117">
        <v>1.4827034898450222</v>
      </c>
      <c r="O117">
        <v>2.5236655970480371</v>
      </c>
      <c r="P117">
        <v>3.0383431514130734</v>
      </c>
      <c r="Q117">
        <v>6.7574802704973393</v>
      </c>
      <c r="R117">
        <v>3.7987655356161554</v>
      </c>
    </row>
    <row r="118" spans="1:18" x14ac:dyDescent="0.25">
      <c r="A118" s="1">
        <v>45170</v>
      </c>
      <c r="B118">
        <v>1.3289188483421412</v>
      </c>
      <c r="C118">
        <v>-8.9261030140784072</v>
      </c>
      <c r="D118">
        <v>1.1813473013625639</v>
      </c>
      <c r="E118">
        <v>-1.8415885957760736</v>
      </c>
      <c r="F118">
        <v>-2.3464441154010132</v>
      </c>
      <c r="G118">
        <v>3.545681706511175</v>
      </c>
      <c r="H118">
        <v>5.3788091289534776</v>
      </c>
      <c r="I118">
        <v>7.7787968118999942</v>
      </c>
      <c r="J118">
        <v>1.8028965777923105</v>
      </c>
      <c r="K118">
        <v>8.0348538506795251</v>
      </c>
      <c r="L118">
        <v>4.3568812939996633</v>
      </c>
      <c r="M118">
        <v>5.1252757868605272</v>
      </c>
      <c r="N118">
        <v>7.6143353099957096</v>
      </c>
      <c r="O118">
        <v>2.5754988510130943</v>
      </c>
      <c r="P118">
        <v>2.6469845904555314</v>
      </c>
      <c r="Q118">
        <v>8.4542588409717752</v>
      </c>
      <c r="R118">
        <v>1.8976514217797842</v>
      </c>
    </row>
    <row r="119" spans="1:18" x14ac:dyDescent="0.25">
      <c r="A119" s="1">
        <v>45200</v>
      </c>
      <c r="B119">
        <v>1.1404839691435029</v>
      </c>
      <c r="C119">
        <v>-35.811050618437278</v>
      </c>
      <c r="D119">
        <v>-0.7596231683187824</v>
      </c>
      <c r="E119">
        <v>-3.1940191478770004</v>
      </c>
      <c r="F119">
        <v>-4.1472750897731174</v>
      </c>
      <c r="G119">
        <v>2.8570260948969093</v>
      </c>
      <c r="H119">
        <v>0.78738473785564622</v>
      </c>
      <c r="I119">
        <v>-9.3809839050884989</v>
      </c>
      <c r="J119">
        <v>3.8195697549274712</v>
      </c>
      <c r="K119">
        <v>8.5677386271721474</v>
      </c>
      <c r="L119">
        <v>3.6186919795388377</v>
      </c>
      <c r="M119">
        <v>-1.4568578798865559</v>
      </c>
      <c r="N119">
        <v>1.8521607237000239</v>
      </c>
      <c r="O119">
        <v>2.6834033220909532</v>
      </c>
      <c r="P119">
        <v>2.3932787742237451</v>
      </c>
      <c r="Q119">
        <v>1.8013638466279218</v>
      </c>
      <c r="R119">
        <v>0.90556595645195159</v>
      </c>
    </row>
    <row r="120" spans="1:18" x14ac:dyDescent="0.25">
      <c r="A120" s="1">
        <v>45231</v>
      </c>
      <c r="B120">
        <v>-1.455908665816338</v>
      </c>
      <c r="C120">
        <v>-18.712863122590079</v>
      </c>
      <c r="D120">
        <v>-0.34880589659844929</v>
      </c>
      <c r="E120">
        <v>5.2703071880115857</v>
      </c>
      <c r="F120">
        <v>-8.4168319148455168</v>
      </c>
      <c r="G120">
        <v>3.1119186349019827</v>
      </c>
      <c r="H120">
        <v>4.5336266410967738</v>
      </c>
      <c r="I120">
        <v>7.2993520541324841</v>
      </c>
      <c r="J120">
        <v>7.2146688058488451</v>
      </c>
      <c r="K120">
        <v>11.55884701149914</v>
      </c>
      <c r="L120">
        <v>4.3787830505720677</v>
      </c>
      <c r="M120">
        <v>-1.1643056480748015</v>
      </c>
      <c r="N120">
        <v>4.2753317992192024</v>
      </c>
      <c r="O120">
        <v>2.5224248284407338</v>
      </c>
      <c r="P120">
        <v>2.3423122724588268</v>
      </c>
      <c r="Q120">
        <v>3.9413240995052519</v>
      </c>
      <c r="R120">
        <v>3.422554180071316</v>
      </c>
    </row>
    <row r="121" spans="1:18" x14ac:dyDescent="0.25">
      <c r="A121" s="1">
        <v>45261</v>
      </c>
      <c r="B121">
        <v>-0.8340215990076274</v>
      </c>
      <c r="C121">
        <v>-24.650582554413774</v>
      </c>
      <c r="D121">
        <v>0.14518181104187988</v>
      </c>
      <c r="E121">
        <v>-0.21335880024986409</v>
      </c>
      <c r="F121">
        <v>-6.5077908511263303</v>
      </c>
      <c r="G121">
        <v>2.6504048935669147</v>
      </c>
      <c r="H121">
        <v>5.3101971142836675</v>
      </c>
      <c r="I121">
        <v>4.7702334825381314</v>
      </c>
      <c r="J121">
        <v>2.6006279201075984</v>
      </c>
      <c r="K121">
        <v>9.0337811439073619</v>
      </c>
      <c r="L121">
        <v>4.3875714987587884</v>
      </c>
      <c r="M121">
        <v>2.312030982704357</v>
      </c>
      <c r="N121">
        <v>5.7218791767204635</v>
      </c>
      <c r="O121">
        <v>2.2773508534151006</v>
      </c>
      <c r="P121">
        <v>2.0780847528209563</v>
      </c>
      <c r="Q121">
        <v>7.1048453037749368</v>
      </c>
      <c r="R121">
        <v>0.58124628301803227</v>
      </c>
    </row>
    <row r="122" spans="1:18" x14ac:dyDescent="0.25">
      <c r="A122" s="1">
        <v>45292</v>
      </c>
      <c r="B122">
        <v>1.0659719660445433</v>
      </c>
      <c r="C122">
        <v>-7.4016362971482863</v>
      </c>
      <c r="D122">
        <v>1.7087257812556516</v>
      </c>
      <c r="E122">
        <v>1.5709173175945068</v>
      </c>
      <c r="F122">
        <v>11.054108533322378</v>
      </c>
      <c r="G122">
        <v>3.3558559345364216</v>
      </c>
      <c r="H122">
        <v>3.6319701365963937</v>
      </c>
      <c r="I122">
        <v>0.49312358862860606</v>
      </c>
      <c r="J122">
        <v>2.2817833244035342</v>
      </c>
      <c r="K122">
        <v>8.0939977809221944</v>
      </c>
      <c r="L122">
        <v>4.3561628815858739</v>
      </c>
      <c r="M122">
        <v>3.0293614991837075</v>
      </c>
      <c r="N122">
        <v>1.6804451095743644</v>
      </c>
      <c r="O122">
        <v>2.5023415125489805</v>
      </c>
      <c r="P122">
        <v>6.1336411463920513</v>
      </c>
      <c r="Q122">
        <v>8.0058761242976573</v>
      </c>
      <c r="R122">
        <v>4.2061577581785627</v>
      </c>
    </row>
    <row r="123" spans="1:18" x14ac:dyDescent="0.25">
      <c r="A123" s="1">
        <v>45323</v>
      </c>
      <c r="B123">
        <v>-1.3781052867125823</v>
      </c>
      <c r="C123">
        <v>-14.300404357142838</v>
      </c>
      <c r="D123">
        <v>0.51797624672332176</v>
      </c>
      <c r="E123">
        <v>4.2477902615793965</v>
      </c>
      <c r="F123">
        <v>-5.7052468627127979</v>
      </c>
      <c r="G123">
        <v>3.8884592758317496</v>
      </c>
      <c r="H123">
        <v>3.0416030178621156</v>
      </c>
      <c r="I123">
        <v>1.1257926835604763</v>
      </c>
      <c r="J123">
        <v>4.3912333957621001</v>
      </c>
      <c r="K123">
        <v>7.681991672772142</v>
      </c>
      <c r="L123">
        <v>4.5166473284675703</v>
      </c>
      <c r="M123">
        <v>2.0888593045574169</v>
      </c>
      <c r="N123">
        <v>5.9817376817270684</v>
      </c>
      <c r="O123">
        <v>0.1724122720690815</v>
      </c>
      <c r="P123">
        <v>3.4027597459233192</v>
      </c>
      <c r="Q123">
        <v>10.279844960940167</v>
      </c>
      <c r="R123">
        <v>3.6163957031870382</v>
      </c>
    </row>
    <row r="124" spans="1:18" x14ac:dyDescent="0.25">
      <c r="A124" s="1">
        <v>45352</v>
      </c>
      <c r="B124">
        <v>-0.58467226486386892</v>
      </c>
      <c r="C124">
        <v>-19.147847363274522</v>
      </c>
      <c r="D124">
        <v>-1.4232567300331311</v>
      </c>
      <c r="E124">
        <v>0.99177513702454689</v>
      </c>
      <c r="F124">
        <v>-3.9099820660997437</v>
      </c>
      <c r="G124">
        <v>4.1511374290322323</v>
      </c>
      <c r="H124">
        <v>2.2411202698020531</v>
      </c>
      <c r="I124">
        <v>6.4472257906060833</v>
      </c>
      <c r="J124">
        <v>2.4611976367837229</v>
      </c>
      <c r="K124">
        <v>9.6903271136375508</v>
      </c>
      <c r="L124">
        <v>3.9599242226872917</v>
      </c>
      <c r="M124">
        <v>1.1337337703519239</v>
      </c>
      <c r="N124">
        <v>0.20168122326855098</v>
      </c>
      <c r="O124">
        <v>0.25427471698804993</v>
      </c>
      <c r="P124">
        <v>2.0019647227221355</v>
      </c>
      <c r="Q124">
        <v>1.1858108726284513</v>
      </c>
      <c r="R124">
        <v>2.9913471241617771</v>
      </c>
    </row>
    <row r="125" spans="1:18" x14ac:dyDescent="0.25">
      <c r="A125" s="1">
        <v>45383</v>
      </c>
      <c r="B125">
        <v>-0.29026704063676334</v>
      </c>
      <c r="C125">
        <v>-7.6240141774959653</v>
      </c>
      <c r="D125">
        <v>5.6143091152740681</v>
      </c>
      <c r="E125">
        <v>10.070741931412357</v>
      </c>
      <c r="F125">
        <v>-9.2940526108537682</v>
      </c>
      <c r="G125">
        <v>5.6092681371650741</v>
      </c>
      <c r="H125">
        <v>8.4948415554232781</v>
      </c>
      <c r="I125">
        <v>-3.766532294665339</v>
      </c>
      <c r="J125">
        <v>8.9477964239956833</v>
      </c>
      <c r="K125">
        <v>8.644686101337129</v>
      </c>
      <c r="L125">
        <v>4.5025497921588737</v>
      </c>
      <c r="M125">
        <v>3.1986651039049576</v>
      </c>
      <c r="N125">
        <v>6.9515851979699477</v>
      </c>
      <c r="O125">
        <v>1.0155583672898416</v>
      </c>
      <c r="P125">
        <v>2.3115693900373202</v>
      </c>
      <c r="Q125">
        <v>8.6456262983533492</v>
      </c>
      <c r="R125">
        <v>3.8968193238973186</v>
      </c>
    </row>
    <row r="126" spans="1:18" x14ac:dyDescent="0.25">
      <c r="A126" s="1">
        <v>45413</v>
      </c>
      <c r="B126">
        <v>-1.069489589233612</v>
      </c>
      <c r="C126">
        <v>-0.73574919447730736</v>
      </c>
      <c r="D126">
        <v>5.7048211202087771</v>
      </c>
      <c r="E126">
        <v>7.6134577772305505</v>
      </c>
      <c r="F126">
        <v>-0.65249873568855321</v>
      </c>
      <c r="G126">
        <v>5.1481966505837704</v>
      </c>
      <c r="H126">
        <v>3.6083169005386679</v>
      </c>
      <c r="I126">
        <v>5.5766227259316281</v>
      </c>
      <c r="J126">
        <v>6.6727360784255296</v>
      </c>
      <c r="K126">
        <v>5.3355738265470336</v>
      </c>
      <c r="L126">
        <v>4.9758282263907603</v>
      </c>
      <c r="M126">
        <v>3.9745554050987408</v>
      </c>
      <c r="N126">
        <v>5.3632414323085982</v>
      </c>
      <c r="O126">
        <v>1.2074589258996014</v>
      </c>
      <c r="P126">
        <v>2.8958064537604571</v>
      </c>
      <c r="Q126">
        <v>8.4632860444132234</v>
      </c>
      <c r="R126">
        <v>4.9421393985641373</v>
      </c>
    </row>
    <row r="127" spans="1:18" x14ac:dyDescent="0.25">
      <c r="A127" s="1">
        <v>45444</v>
      </c>
      <c r="B127">
        <v>-1.5281554318509052</v>
      </c>
      <c r="C127">
        <v>-3.0265811953520227</v>
      </c>
      <c r="D127">
        <v>0.81537733759546427</v>
      </c>
      <c r="E127">
        <v>8.5926392584292159</v>
      </c>
      <c r="F127">
        <v>-1.1373559736480843</v>
      </c>
      <c r="G127">
        <v>2.9129281304456782</v>
      </c>
      <c r="H127">
        <v>1.7688001731984002</v>
      </c>
      <c r="I127">
        <v>5.4402196245247723</v>
      </c>
      <c r="J127">
        <v>4.0738895184678512</v>
      </c>
      <c r="K127">
        <v>5.7071255656763924</v>
      </c>
      <c r="L127">
        <v>4.545917271994</v>
      </c>
      <c r="M127">
        <v>0.97589529215554194</v>
      </c>
      <c r="N127">
        <v>2.9046132107965121</v>
      </c>
      <c r="O127">
        <v>0.83221436741698085</v>
      </c>
      <c r="P127">
        <v>2.9393832590478723</v>
      </c>
      <c r="Q127">
        <v>5.0578450219755666</v>
      </c>
      <c r="R127">
        <v>4.1432640349668759</v>
      </c>
    </row>
    <row r="128" spans="1:18" x14ac:dyDescent="0.25">
      <c r="A128" s="1">
        <v>45474</v>
      </c>
      <c r="B128">
        <v>-0.77537250834274118</v>
      </c>
      <c r="C128">
        <v>-5.8599060090381414</v>
      </c>
      <c r="D128">
        <v>1.9549699516652481</v>
      </c>
      <c r="E128">
        <v>7.6455525506660109</v>
      </c>
      <c r="F128">
        <v>-1.2534683778726077</v>
      </c>
      <c r="G128">
        <v>2.6099844548919293</v>
      </c>
      <c r="H128">
        <v>2.6794154406278352</v>
      </c>
      <c r="I128">
        <v>1.7119239176530527</v>
      </c>
      <c r="J128">
        <v>8.5789503487714711</v>
      </c>
      <c r="K128">
        <v>8.5647580892027122</v>
      </c>
      <c r="L128">
        <v>4.6885688604556748</v>
      </c>
      <c r="M128">
        <v>1.4568354422593615</v>
      </c>
      <c r="N128">
        <v>3.7876392474356635</v>
      </c>
      <c r="O128">
        <v>1.0238537675187445</v>
      </c>
      <c r="P128">
        <v>3.0017793232652394</v>
      </c>
      <c r="Q128">
        <v>9.1377063813046959</v>
      </c>
      <c r="R128">
        <v>3.2105548927814311</v>
      </c>
    </row>
    <row r="129" spans="1:18" x14ac:dyDescent="0.25">
      <c r="A129" s="1">
        <v>45505</v>
      </c>
      <c r="B129">
        <v>0.17347019826034682</v>
      </c>
      <c r="C129">
        <v>0.22633678973488713</v>
      </c>
      <c r="D129">
        <v>3.8645656705793812</v>
      </c>
      <c r="E129">
        <v>2.6420472919053992</v>
      </c>
      <c r="F129">
        <v>3.6046590110453138</v>
      </c>
      <c r="G129">
        <v>3.4021044435753822</v>
      </c>
      <c r="H129">
        <v>2.8947053237316993</v>
      </c>
      <c r="I129">
        <v>10.07955220814938</v>
      </c>
      <c r="J129">
        <v>5.6816364483716058</v>
      </c>
      <c r="K129">
        <v>10.351900477100045</v>
      </c>
      <c r="L129">
        <v>4.7060635510806748</v>
      </c>
      <c r="M129">
        <v>2.8450653581643763</v>
      </c>
      <c r="N129">
        <v>4.0023510018526878</v>
      </c>
      <c r="O129">
        <v>1.0620634682140917</v>
      </c>
      <c r="P129">
        <v>3.2856047455012174</v>
      </c>
      <c r="Q129">
        <v>5.206868200159505</v>
      </c>
      <c r="R129">
        <v>3.0513110434368826</v>
      </c>
    </row>
    <row r="130" spans="1:18" x14ac:dyDescent="0.25">
      <c r="A130" s="1">
        <v>45536</v>
      </c>
      <c r="B130">
        <v>1.2924607606106093</v>
      </c>
      <c r="C130">
        <v>-4.1205945834917515</v>
      </c>
      <c r="D130">
        <v>3.1390800070046083</v>
      </c>
      <c r="E130">
        <v>1.3872200689041279</v>
      </c>
      <c r="F130">
        <v>2.4626544302932984</v>
      </c>
      <c r="G130">
        <v>5.2389597243074775</v>
      </c>
      <c r="H130">
        <v>3.2727881533434697</v>
      </c>
      <c r="I130">
        <v>6.1669452737764203</v>
      </c>
      <c r="J130">
        <v>4.8636631220667397</v>
      </c>
      <c r="K130">
        <v>10.613979373439435</v>
      </c>
      <c r="L130">
        <v>4.5105344101750831</v>
      </c>
      <c r="M130">
        <v>3.5534071904576194</v>
      </c>
      <c r="N130">
        <v>-0.38867461027565753</v>
      </c>
      <c r="O130">
        <v>1.3039870940788347</v>
      </c>
      <c r="P130">
        <v>3.6477080933582613</v>
      </c>
      <c r="Q130">
        <v>4.6771443681343072</v>
      </c>
      <c r="R130">
        <v>3.4904486158548593</v>
      </c>
    </row>
    <row r="131" spans="1:18" x14ac:dyDescent="0.25">
      <c r="A131" s="1">
        <v>45566</v>
      </c>
      <c r="B131">
        <v>3.1477746562019888</v>
      </c>
      <c r="C131">
        <v>30.756383240675405</v>
      </c>
      <c r="D131">
        <v>5.3861313967229449</v>
      </c>
      <c r="E131">
        <v>6.7708343441042302</v>
      </c>
      <c r="F131">
        <v>8.8765133309061923</v>
      </c>
      <c r="G131">
        <v>5.2480932701948433</v>
      </c>
      <c r="H131">
        <v>6.8142014181547808</v>
      </c>
      <c r="I131">
        <v>27.489874905772282</v>
      </c>
      <c r="J131">
        <v>3.1355653338524689</v>
      </c>
      <c r="K131">
        <v>11.651635780939444</v>
      </c>
      <c r="L131">
        <v>5.1433437212425446</v>
      </c>
      <c r="M131">
        <v>7.681845228436643</v>
      </c>
      <c r="N131">
        <v>8.1735315689627726</v>
      </c>
      <c r="O131">
        <v>1.9673416761164333</v>
      </c>
      <c r="P131">
        <v>4.5459546518795406</v>
      </c>
      <c r="Q131">
        <v>15.685997721702847</v>
      </c>
      <c r="R131">
        <v>6.4004052765212975</v>
      </c>
    </row>
    <row r="132" spans="1:18" x14ac:dyDescent="0.25">
      <c r="A132" s="1">
        <v>45597</v>
      </c>
      <c r="B132">
        <v>0.50206285191008249</v>
      </c>
      <c r="C132">
        <v>4.9836038713522868</v>
      </c>
      <c r="D132">
        <v>0.32404056171455409</v>
      </c>
      <c r="E132">
        <v>-4.1067874813143277</v>
      </c>
      <c r="F132">
        <v>4.6731432902050472</v>
      </c>
      <c r="G132">
        <v>5.4160187436662568</v>
      </c>
      <c r="H132">
        <v>2.8352125662352421</v>
      </c>
      <c r="I132">
        <v>11.11592889087494</v>
      </c>
      <c r="J132">
        <v>1.8258819425661272</v>
      </c>
      <c r="K132">
        <v>9.2646555560088757</v>
      </c>
      <c r="L132">
        <v>4.5498262822395219</v>
      </c>
      <c r="M132">
        <v>3.8679520842114954</v>
      </c>
      <c r="N132">
        <v>4.8414420878410027</v>
      </c>
      <c r="O132">
        <v>2.064031729943963</v>
      </c>
      <c r="P132">
        <v>3.9936756152468149</v>
      </c>
      <c r="Q132">
        <v>4.1929723755990409</v>
      </c>
      <c r="R132">
        <v>3.6843751828090632</v>
      </c>
    </row>
    <row r="133" spans="1:18" x14ac:dyDescent="0.25">
      <c r="A133" s="1">
        <v>45627</v>
      </c>
      <c r="B133">
        <v>0.9405454851116275</v>
      </c>
      <c r="C133">
        <v>8.9934582652481367</v>
      </c>
      <c r="D133">
        <v>1.833551183112661</v>
      </c>
      <c r="E133">
        <v>0.63165772254822627</v>
      </c>
      <c r="F133">
        <v>-1.9395978280093686</v>
      </c>
      <c r="G133">
        <v>5.6979716181558615</v>
      </c>
      <c r="H133">
        <v>1.4175911237545478</v>
      </c>
      <c r="I133">
        <v>4.1099136488225128</v>
      </c>
      <c r="J133">
        <v>2.7761427255807263</v>
      </c>
      <c r="K133">
        <v>9.5245828236801628</v>
      </c>
      <c r="L133">
        <v>4.5683654718094147</v>
      </c>
      <c r="M133">
        <v>-2.2499738754589771E-2</v>
      </c>
      <c r="N133">
        <v>1.4372784714142881</v>
      </c>
      <c r="O133">
        <v>1.4637547129395756</v>
      </c>
      <c r="P133">
        <v>3.6041461108692374</v>
      </c>
      <c r="Q133">
        <v>3.3963653095418778</v>
      </c>
      <c r="R133">
        <v>2.7222477565233874</v>
      </c>
    </row>
    <row r="134" spans="1:18" x14ac:dyDescent="0.25">
      <c r="A134" s="1"/>
    </row>
    <row r="135" spans="1:18" x14ac:dyDescent="0.25">
      <c r="A135" s="1"/>
    </row>
    <row r="136" spans="1:18" x14ac:dyDescent="0.25">
      <c r="A136" s="1"/>
    </row>
    <row r="137" spans="1:18" x14ac:dyDescent="0.25">
      <c r="A137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tabSelected="1" topLeftCell="A49" workbookViewId="0">
      <selection activeCell="A86" sqref="A86"/>
    </sheetView>
  </sheetViews>
  <sheetFormatPr defaultColWidth="8.85546875" defaultRowHeight="15" x14ac:dyDescent="0.25"/>
  <cols>
    <col min="4" max="4" width="10.5703125" style="1" bestFit="1" customWidth="1"/>
    <col min="7" max="7" width="10.5703125" bestFit="1" customWidth="1"/>
  </cols>
  <sheetData>
    <row r="1" spans="1:7" x14ac:dyDescent="0.2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+MAX(IMAE!A:A)</f>
        <v>45689</v>
      </c>
    </row>
    <row r="2" spans="1:7" x14ac:dyDescent="0.25">
      <c r="A2">
        <v>1</v>
      </c>
      <c r="B2">
        <f>+YEAR(D2)</f>
        <v>2020</v>
      </c>
      <c r="C2">
        <f>+MONTH(D2)</f>
        <v>3</v>
      </c>
      <c r="D2" s="1">
        <f>+EOMONTH(G1,-60)+1</f>
        <v>43891</v>
      </c>
      <c r="E2">
        <f>_xlfn.IFNA(VLOOKUP(D2,IMAE!A:C,3,FALSE),0)</f>
        <v>-3.9917902048723168</v>
      </c>
    </row>
    <row r="3" spans="1:7" x14ac:dyDescent="0.25">
      <c r="A3">
        <f>+A2+1</f>
        <v>2</v>
      </c>
      <c r="B3">
        <f t="shared" ref="B3:B65" si="0">+YEAR(D3)</f>
        <v>2020</v>
      </c>
      <c r="C3">
        <f t="shared" ref="C3:C65" si="1">+MONTH(D3)</f>
        <v>4</v>
      </c>
      <c r="D3" s="1">
        <f>+EOMONTH(D2,0)+1</f>
        <v>43922</v>
      </c>
      <c r="E3">
        <f>_xlfn.IFNA(VLOOKUP(D3,IMAE!A:C,3,FALSE),0)</f>
        <v>-9.5834557666266846</v>
      </c>
    </row>
    <row r="4" spans="1:7" x14ac:dyDescent="0.25">
      <c r="A4">
        <f t="shared" ref="A4:A67" si="2">+A3+1</f>
        <v>3</v>
      </c>
      <c r="B4">
        <f t="shared" si="0"/>
        <v>2020</v>
      </c>
      <c r="C4">
        <f t="shared" si="1"/>
        <v>5</v>
      </c>
      <c r="D4" s="1">
        <f t="shared" ref="D4:D67" si="3">+EOMONTH(D3,0)+1</f>
        <v>43952</v>
      </c>
      <c r="E4">
        <f>_xlfn.IFNA(VLOOKUP(D4,IMAE!A:C,3,FALSE),0)</f>
        <v>-10.278612618865552</v>
      </c>
    </row>
    <row r="5" spans="1:7" x14ac:dyDescent="0.25">
      <c r="A5">
        <f t="shared" si="2"/>
        <v>4</v>
      </c>
      <c r="B5">
        <f t="shared" si="0"/>
        <v>2020</v>
      </c>
      <c r="C5">
        <f t="shared" si="1"/>
        <v>6</v>
      </c>
      <c r="D5" s="1">
        <f t="shared" si="3"/>
        <v>43983</v>
      </c>
      <c r="E5">
        <f>_xlfn.IFNA(VLOOKUP(D5,IMAE!A:C,3,FALSE),0)</f>
        <v>-7.8749936022215508</v>
      </c>
    </row>
    <row r="6" spans="1:7" x14ac:dyDescent="0.25">
      <c r="A6">
        <f t="shared" si="2"/>
        <v>5</v>
      </c>
      <c r="B6">
        <f t="shared" si="0"/>
        <v>2020</v>
      </c>
      <c r="C6">
        <f t="shared" si="1"/>
        <v>7</v>
      </c>
      <c r="D6" s="1">
        <f t="shared" si="3"/>
        <v>44013</v>
      </c>
      <c r="E6">
        <f>_xlfn.IFNA(VLOOKUP(D6,IMAE!A:C,3,FALSE),0)</f>
        <v>-3.8915022040789329</v>
      </c>
    </row>
    <row r="7" spans="1:7" x14ac:dyDescent="0.25">
      <c r="A7">
        <f t="shared" si="2"/>
        <v>6</v>
      </c>
      <c r="B7">
        <f t="shared" si="0"/>
        <v>2020</v>
      </c>
      <c r="C7">
        <f t="shared" si="1"/>
        <v>8</v>
      </c>
      <c r="D7" s="1">
        <f t="shared" si="3"/>
        <v>44044</v>
      </c>
      <c r="E7">
        <f>_xlfn.IFNA(VLOOKUP(D7,IMAE!A:C,3,FALSE),0)</f>
        <v>-1.1138979339918649</v>
      </c>
    </row>
    <row r="8" spans="1:7" x14ac:dyDescent="0.25">
      <c r="A8">
        <f t="shared" si="2"/>
        <v>7</v>
      </c>
      <c r="B8">
        <f t="shared" si="0"/>
        <v>2020</v>
      </c>
      <c r="C8">
        <f t="shared" si="1"/>
        <v>9</v>
      </c>
      <c r="D8" s="1">
        <f t="shared" si="3"/>
        <v>44075</v>
      </c>
      <c r="E8">
        <f>_xlfn.IFNA(VLOOKUP(D8,IMAE!A:C,3,FALSE),0)</f>
        <v>0.8167882915624034</v>
      </c>
    </row>
    <row r="9" spans="1:7" x14ac:dyDescent="0.25">
      <c r="A9">
        <f t="shared" si="2"/>
        <v>8</v>
      </c>
      <c r="B9">
        <f t="shared" si="0"/>
        <v>2020</v>
      </c>
      <c r="C9">
        <f t="shared" si="1"/>
        <v>10</v>
      </c>
      <c r="D9" s="1">
        <f t="shared" si="3"/>
        <v>44105</v>
      </c>
      <c r="E9">
        <f>_xlfn.IFNA(VLOOKUP(D9,IMAE!A:C,3,FALSE),0)</f>
        <v>2.2531920919641237</v>
      </c>
    </row>
    <row r="10" spans="1:7" x14ac:dyDescent="0.25">
      <c r="A10">
        <f t="shared" si="2"/>
        <v>9</v>
      </c>
      <c r="B10">
        <f t="shared" si="0"/>
        <v>2020</v>
      </c>
      <c r="C10">
        <f t="shared" si="1"/>
        <v>11</v>
      </c>
      <c r="D10" s="1">
        <f t="shared" si="3"/>
        <v>44136</v>
      </c>
      <c r="E10">
        <f>_xlfn.IFNA(VLOOKUP(D10,IMAE!A:C,3,FALSE),0)</f>
        <v>1.2746428998618171</v>
      </c>
    </row>
    <row r="11" spans="1:7" x14ac:dyDescent="0.25">
      <c r="A11">
        <f t="shared" si="2"/>
        <v>10</v>
      </c>
      <c r="B11">
        <f t="shared" si="0"/>
        <v>2020</v>
      </c>
      <c r="C11">
        <f t="shared" si="1"/>
        <v>12</v>
      </c>
      <c r="D11" s="1">
        <f t="shared" si="3"/>
        <v>44166</v>
      </c>
      <c r="E11">
        <f>_xlfn.IFNA(VLOOKUP(D11,IMAE!A:C,3,FALSE),0)</f>
        <v>4.0540748215181566</v>
      </c>
    </row>
    <row r="12" spans="1:7" x14ac:dyDescent="0.25">
      <c r="A12">
        <f t="shared" si="2"/>
        <v>11</v>
      </c>
      <c r="B12">
        <f t="shared" si="0"/>
        <v>2021</v>
      </c>
      <c r="C12">
        <f t="shared" si="1"/>
        <v>1</v>
      </c>
      <c r="D12" s="1">
        <f t="shared" si="3"/>
        <v>44197</v>
      </c>
      <c r="E12">
        <f>_xlfn.IFNA(VLOOKUP(D12,IMAE!A:C,3,FALSE),0)</f>
        <v>1.3553683325098405</v>
      </c>
    </row>
    <row r="13" spans="1:7" x14ac:dyDescent="0.25">
      <c r="A13">
        <f t="shared" si="2"/>
        <v>12</v>
      </c>
      <c r="B13">
        <f t="shared" si="0"/>
        <v>2021</v>
      </c>
      <c r="C13">
        <f t="shared" si="1"/>
        <v>2</v>
      </c>
      <c r="D13" s="1">
        <f t="shared" si="3"/>
        <v>44228</v>
      </c>
      <c r="E13">
        <f>_xlfn.IFNA(VLOOKUP(D13,IMAE!A:C,3,FALSE),0)</f>
        <v>2.4008877604675689</v>
      </c>
    </row>
    <row r="14" spans="1:7" x14ac:dyDescent="0.25">
      <c r="A14">
        <f t="shared" si="2"/>
        <v>13</v>
      </c>
      <c r="B14">
        <f t="shared" si="0"/>
        <v>2021</v>
      </c>
      <c r="C14">
        <f t="shared" si="1"/>
        <v>3</v>
      </c>
      <c r="D14" s="1">
        <f t="shared" si="3"/>
        <v>44256</v>
      </c>
      <c r="E14">
        <f>_xlfn.IFNA(VLOOKUP(D14,IMAE!A:C,3,FALSE),0)</f>
        <v>9.9616069703438512</v>
      </c>
    </row>
    <row r="15" spans="1:7" x14ac:dyDescent="0.25">
      <c r="A15">
        <f t="shared" si="2"/>
        <v>14</v>
      </c>
      <c r="B15">
        <f t="shared" si="0"/>
        <v>2021</v>
      </c>
      <c r="C15">
        <f t="shared" si="1"/>
        <v>4</v>
      </c>
      <c r="D15" s="1">
        <f t="shared" si="3"/>
        <v>44287</v>
      </c>
      <c r="E15">
        <f>_xlfn.IFNA(VLOOKUP(D15,IMAE!A:C,3,FALSE),0)</f>
        <v>15.47908579306656</v>
      </c>
    </row>
    <row r="16" spans="1:7" x14ac:dyDescent="0.25">
      <c r="A16">
        <f t="shared" si="2"/>
        <v>15</v>
      </c>
      <c r="B16">
        <f t="shared" si="0"/>
        <v>2021</v>
      </c>
      <c r="C16">
        <f t="shared" si="1"/>
        <v>5</v>
      </c>
      <c r="D16" s="1">
        <f t="shared" si="3"/>
        <v>44317</v>
      </c>
      <c r="E16">
        <f>_xlfn.IFNA(VLOOKUP(D16,IMAE!A:C,3,FALSE),0)</f>
        <v>16.686409495624815</v>
      </c>
    </row>
    <row r="17" spans="1:5" x14ac:dyDescent="0.25">
      <c r="A17">
        <f t="shared" si="2"/>
        <v>16</v>
      </c>
      <c r="B17">
        <f t="shared" si="0"/>
        <v>2021</v>
      </c>
      <c r="C17">
        <f t="shared" si="1"/>
        <v>6</v>
      </c>
      <c r="D17" s="1">
        <f t="shared" si="3"/>
        <v>44348</v>
      </c>
      <c r="E17">
        <f>_xlfn.IFNA(VLOOKUP(D17,IMAE!A:C,3,FALSE),0)</f>
        <v>14.46663257782174</v>
      </c>
    </row>
    <row r="18" spans="1:5" x14ac:dyDescent="0.25">
      <c r="A18">
        <f t="shared" si="2"/>
        <v>17</v>
      </c>
      <c r="B18">
        <f t="shared" si="0"/>
        <v>2021</v>
      </c>
      <c r="C18">
        <f t="shared" si="1"/>
        <v>7</v>
      </c>
      <c r="D18" s="1">
        <f t="shared" si="3"/>
        <v>44378</v>
      </c>
      <c r="E18">
        <f>_xlfn.IFNA(VLOOKUP(D18,IMAE!A:C,3,FALSE),0)</f>
        <v>10.789609399836849</v>
      </c>
    </row>
    <row r="19" spans="1:5" x14ac:dyDescent="0.25">
      <c r="A19">
        <f t="shared" si="2"/>
        <v>18</v>
      </c>
      <c r="B19">
        <f t="shared" si="0"/>
        <v>2021</v>
      </c>
      <c r="C19">
        <f t="shared" si="1"/>
        <v>8</v>
      </c>
      <c r="D19" s="1">
        <f t="shared" si="3"/>
        <v>44409</v>
      </c>
      <c r="E19">
        <f>_xlfn.IFNA(VLOOKUP(D19,IMAE!A:C,3,FALSE),0)</f>
        <v>7.7378591344647134</v>
      </c>
    </row>
    <row r="20" spans="1:5" x14ac:dyDescent="0.25">
      <c r="A20">
        <f t="shared" si="2"/>
        <v>19</v>
      </c>
      <c r="B20">
        <f t="shared" si="0"/>
        <v>2021</v>
      </c>
      <c r="C20">
        <f t="shared" si="1"/>
        <v>9</v>
      </c>
      <c r="D20" s="1">
        <f t="shared" si="3"/>
        <v>44440</v>
      </c>
      <c r="E20">
        <f>_xlfn.IFNA(VLOOKUP(D20,IMAE!A:C,3,FALSE),0)</f>
        <v>5.978986413784952</v>
      </c>
    </row>
    <row r="21" spans="1:5" x14ac:dyDescent="0.25">
      <c r="A21">
        <f t="shared" si="2"/>
        <v>20</v>
      </c>
      <c r="B21">
        <f t="shared" si="0"/>
        <v>2021</v>
      </c>
      <c r="C21">
        <f t="shared" si="1"/>
        <v>10</v>
      </c>
      <c r="D21" s="1">
        <f t="shared" si="3"/>
        <v>44470</v>
      </c>
      <c r="E21">
        <f>_xlfn.IFNA(VLOOKUP(D21,IMAE!A:C,3,FALSE),0)</f>
        <v>4.5507074720848379</v>
      </c>
    </row>
    <row r="22" spans="1:5" x14ac:dyDescent="0.25">
      <c r="A22">
        <f t="shared" si="2"/>
        <v>21</v>
      </c>
      <c r="B22">
        <f t="shared" si="0"/>
        <v>2021</v>
      </c>
      <c r="C22">
        <f t="shared" si="1"/>
        <v>11</v>
      </c>
      <c r="D22" s="1">
        <f t="shared" si="3"/>
        <v>44501</v>
      </c>
      <c r="E22">
        <f>_xlfn.IFNA(VLOOKUP(D22,IMAE!A:C,3,FALSE),0)</f>
        <v>6.2136177895342399</v>
      </c>
    </row>
    <row r="23" spans="1:5" x14ac:dyDescent="0.25">
      <c r="A23">
        <f t="shared" si="2"/>
        <v>22</v>
      </c>
      <c r="B23">
        <f t="shared" si="0"/>
        <v>2021</v>
      </c>
      <c r="C23">
        <f t="shared" si="1"/>
        <v>12</v>
      </c>
      <c r="D23" s="1">
        <f t="shared" si="3"/>
        <v>44531</v>
      </c>
      <c r="E23">
        <f>_xlfn.IFNA(VLOOKUP(D23,IMAE!A:C,3,FALSE),0)</f>
        <v>4.0473238892943897</v>
      </c>
    </row>
    <row r="24" spans="1:5" x14ac:dyDescent="0.25">
      <c r="A24">
        <f t="shared" si="2"/>
        <v>23</v>
      </c>
      <c r="B24">
        <f t="shared" si="0"/>
        <v>2022</v>
      </c>
      <c r="C24">
        <f t="shared" si="1"/>
        <v>1</v>
      </c>
      <c r="D24" s="1">
        <f t="shared" si="3"/>
        <v>44562</v>
      </c>
      <c r="E24">
        <f>_xlfn.IFNA(VLOOKUP(D24,IMAE!A:C,3,FALSE),0)</f>
        <v>4.658025391671444</v>
      </c>
    </row>
    <row r="25" spans="1:5" x14ac:dyDescent="0.25">
      <c r="A25">
        <f t="shared" si="2"/>
        <v>24</v>
      </c>
      <c r="B25">
        <f t="shared" si="0"/>
        <v>2022</v>
      </c>
      <c r="C25">
        <f t="shared" si="1"/>
        <v>2</v>
      </c>
      <c r="D25" s="1">
        <f t="shared" si="3"/>
        <v>44593</v>
      </c>
      <c r="E25">
        <f>_xlfn.IFNA(VLOOKUP(D25,IMAE!A:C,3,FALSE),0)</f>
        <v>4.4419095757458678</v>
      </c>
    </row>
    <row r="26" spans="1:5" x14ac:dyDescent="0.25">
      <c r="A26">
        <f t="shared" si="2"/>
        <v>25</v>
      </c>
      <c r="B26">
        <f t="shared" si="0"/>
        <v>2022</v>
      </c>
      <c r="C26">
        <f t="shared" si="1"/>
        <v>3</v>
      </c>
      <c r="D26" s="1">
        <f t="shared" si="3"/>
        <v>44621</v>
      </c>
      <c r="E26">
        <f>_xlfn.IFNA(VLOOKUP(D26,IMAE!A:C,3,FALSE),0)</f>
        <v>4.5748389391047084</v>
      </c>
    </row>
    <row r="27" spans="1:5" x14ac:dyDescent="0.25">
      <c r="A27">
        <f t="shared" si="2"/>
        <v>26</v>
      </c>
      <c r="B27">
        <f t="shared" si="0"/>
        <v>2022</v>
      </c>
      <c r="C27">
        <f t="shared" si="1"/>
        <v>4</v>
      </c>
      <c r="D27" s="1">
        <f t="shared" si="3"/>
        <v>44652</v>
      </c>
      <c r="E27">
        <f>_xlfn.IFNA(VLOOKUP(D27,IMAE!A:C,3,FALSE),0)</f>
        <v>4.8919167492922639</v>
      </c>
    </row>
    <row r="28" spans="1:5" x14ac:dyDescent="0.25">
      <c r="A28">
        <f t="shared" si="2"/>
        <v>27</v>
      </c>
      <c r="B28">
        <f t="shared" si="0"/>
        <v>2022</v>
      </c>
      <c r="C28">
        <f t="shared" si="1"/>
        <v>5</v>
      </c>
      <c r="D28" s="1">
        <f t="shared" si="3"/>
        <v>44682</v>
      </c>
      <c r="E28">
        <f>_xlfn.IFNA(VLOOKUP(D28,IMAE!A:C,3,FALSE),0)</f>
        <v>5.1215771024759107</v>
      </c>
    </row>
    <row r="29" spans="1:5" x14ac:dyDescent="0.25">
      <c r="A29">
        <f t="shared" si="2"/>
        <v>28</v>
      </c>
      <c r="B29">
        <f t="shared" si="0"/>
        <v>2022</v>
      </c>
      <c r="C29">
        <f t="shared" si="1"/>
        <v>6</v>
      </c>
      <c r="D29" s="1">
        <f t="shared" si="3"/>
        <v>44713</v>
      </c>
      <c r="E29">
        <f>_xlfn.IFNA(VLOOKUP(D29,IMAE!A:C,3,FALSE),0)</f>
        <v>4.3209373342604636</v>
      </c>
    </row>
    <row r="30" spans="1:5" x14ac:dyDescent="0.25">
      <c r="A30">
        <f t="shared" si="2"/>
        <v>29</v>
      </c>
      <c r="B30">
        <f t="shared" si="0"/>
        <v>2022</v>
      </c>
      <c r="C30">
        <f t="shared" si="1"/>
        <v>7</v>
      </c>
      <c r="D30" s="1">
        <f t="shared" si="3"/>
        <v>44743</v>
      </c>
      <c r="E30">
        <f>_xlfn.IFNA(VLOOKUP(D30,IMAE!A:C,3,FALSE),0)</f>
        <v>3.4609465602271143</v>
      </c>
    </row>
    <row r="31" spans="1:5" x14ac:dyDescent="0.25">
      <c r="A31">
        <f t="shared" si="2"/>
        <v>30</v>
      </c>
      <c r="B31">
        <f t="shared" si="0"/>
        <v>2022</v>
      </c>
      <c r="C31">
        <f t="shared" si="1"/>
        <v>8</v>
      </c>
      <c r="D31" s="1">
        <f t="shared" si="3"/>
        <v>44774</v>
      </c>
      <c r="E31">
        <f>_xlfn.IFNA(VLOOKUP(D31,IMAE!A:C,3,FALSE),0)</f>
        <v>4.6778892383659638</v>
      </c>
    </row>
    <row r="32" spans="1:5" x14ac:dyDescent="0.25">
      <c r="A32">
        <f t="shared" si="2"/>
        <v>31</v>
      </c>
      <c r="B32">
        <f t="shared" si="0"/>
        <v>2022</v>
      </c>
      <c r="C32">
        <f t="shared" si="1"/>
        <v>9</v>
      </c>
      <c r="D32" s="1">
        <f t="shared" si="3"/>
        <v>44805</v>
      </c>
      <c r="E32">
        <f>_xlfn.IFNA(VLOOKUP(D32,IMAE!A:C,3,FALSE),0)</f>
        <v>3.8257330622919734</v>
      </c>
    </row>
    <row r="33" spans="1:5" x14ac:dyDescent="0.25">
      <c r="A33">
        <f t="shared" si="2"/>
        <v>32</v>
      </c>
      <c r="B33">
        <f t="shared" si="0"/>
        <v>2022</v>
      </c>
      <c r="C33">
        <f t="shared" si="1"/>
        <v>10</v>
      </c>
      <c r="D33" s="1">
        <f t="shared" si="3"/>
        <v>44835</v>
      </c>
      <c r="E33">
        <f>_xlfn.IFNA(VLOOKUP(D33,IMAE!A:C,3,FALSE),0)</f>
        <v>3.6900954750276038</v>
      </c>
    </row>
    <row r="34" spans="1:5" x14ac:dyDescent="0.25">
      <c r="A34">
        <f t="shared" si="2"/>
        <v>33</v>
      </c>
      <c r="B34">
        <f t="shared" si="0"/>
        <v>2022</v>
      </c>
      <c r="C34">
        <f t="shared" si="1"/>
        <v>11</v>
      </c>
      <c r="D34" s="1">
        <f t="shared" si="3"/>
        <v>44866</v>
      </c>
      <c r="E34">
        <f>_xlfn.IFNA(VLOOKUP(D34,IMAE!A:C,3,FALSE),0)</f>
        <v>3.3302833374227987</v>
      </c>
    </row>
    <row r="35" spans="1:5" x14ac:dyDescent="0.25">
      <c r="A35">
        <f t="shared" si="2"/>
        <v>34</v>
      </c>
      <c r="B35">
        <f t="shared" si="0"/>
        <v>2022</v>
      </c>
      <c r="C35">
        <f t="shared" si="1"/>
        <v>12</v>
      </c>
      <c r="D35" s="1">
        <f t="shared" si="3"/>
        <v>44896</v>
      </c>
      <c r="E35">
        <f>_xlfn.IFNA(VLOOKUP(D35,IMAE!A:C,3,FALSE),0)</f>
        <v>3.3540306528344672</v>
      </c>
    </row>
    <row r="36" spans="1:5" x14ac:dyDescent="0.25">
      <c r="A36">
        <f t="shared" si="2"/>
        <v>35</v>
      </c>
      <c r="B36">
        <f t="shared" si="0"/>
        <v>2023</v>
      </c>
      <c r="C36">
        <f t="shared" si="1"/>
        <v>1</v>
      </c>
      <c r="D36" s="1">
        <f t="shared" si="3"/>
        <v>44927</v>
      </c>
      <c r="E36">
        <f>_xlfn.IFNA(VLOOKUP(D36,IMAE!A:C,3,FALSE),0)</f>
        <v>3.3740594934990895</v>
      </c>
    </row>
    <row r="37" spans="1:5" x14ac:dyDescent="0.25">
      <c r="A37">
        <f t="shared" si="2"/>
        <v>36</v>
      </c>
      <c r="B37">
        <f t="shared" si="0"/>
        <v>2023</v>
      </c>
      <c r="C37">
        <f t="shared" si="1"/>
        <v>2</v>
      </c>
      <c r="D37" s="1">
        <f t="shared" si="3"/>
        <v>44958</v>
      </c>
      <c r="E37">
        <f>_xlfn.IFNA(VLOOKUP(D37,IMAE!A:C,3,FALSE),0)</f>
        <v>4.7797621671341375</v>
      </c>
    </row>
    <row r="38" spans="1:5" x14ac:dyDescent="0.25">
      <c r="A38">
        <f t="shared" si="2"/>
        <v>37</v>
      </c>
      <c r="B38">
        <f t="shared" si="0"/>
        <v>2023</v>
      </c>
      <c r="C38">
        <f t="shared" si="1"/>
        <v>3</v>
      </c>
      <c r="D38" s="1">
        <f t="shared" si="3"/>
        <v>44986</v>
      </c>
      <c r="E38">
        <f>_xlfn.IFNA(VLOOKUP(D38,IMAE!A:C,3,FALSE),0)</f>
        <v>4.0432064350893739</v>
      </c>
    </row>
    <row r="39" spans="1:5" x14ac:dyDescent="0.25">
      <c r="A39">
        <f t="shared" si="2"/>
        <v>38</v>
      </c>
      <c r="B39">
        <f t="shared" si="0"/>
        <v>2023</v>
      </c>
      <c r="C39">
        <f t="shared" si="1"/>
        <v>4</v>
      </c>
      <c r="D39" s="1">
        <f t="shared" si="3"/>
        <v>45017</v>
      </c>
      <c r="E39">
        <f>_xlfn.IFNA(VLOOKUP(D39,IMAE!A:C,3,FALSE),0)</f>
        <v>3.4912229423971723</v>
      </c>
    </row>
    <row r="40" spans="1:5" x14ac:dyDescent="0.25">
      <c r="A40">
        <f t="shared" si="2"/>
        <v>39</v>
      </c>
      <c r="B40">
        <f t="shared" si="0"/>
        <v>2023</v>
      </c>
      <c r="C40">
        <f t="shared" si="1"/>
        <v>5</v>
      </c>
      <c r="D40" s="1">
        <f t="shared" si="3"/>
        <v>45047</v>
      </c>
      <c r="E40">
        <f>_xlfn.IFNA(VLOOKUP(D40,IMAE!A:C,3,FALSE),0)</f>
        <v>3.9650028138355391</v>
      </c>
    </row>
    <row r="41" spans="1:5" x14ac:dyDescent="0.25">
      <c r="A41">
        <f t="shared" si="2"/>
        <v>40</v>
      </c>
      <c r="B41">
        <f t="shared" si="0"/>
        <v>2023</v>
      </c>
      <c r="C41">
        <f t="shared" si="1"/>
        <v>6</v>
      </c>
      <c r="D41" s="1">
        <f t="shared" si="3"/>
        <v>45078</v>
      </c>
      <c r="E41">
        <f>_xlfn.IFNA(VLOOKUP(D41,IMAE!A:C,3,FALSE),0)</f>
        <v>5.2373582246027865</v>
      </c>
    </row>
    <row r="42" spans="1:5" x14ac:dyDescent="0.25">
      <c r="A42">
        <f t="shared" si="2"/>
        <v>41</v>
      </c>
      <c r="B42">
        <f t="shared" si="0"/>
        <v>2023</v>
      </c>
      <c r="C42">
        <f t="shared" si="1"/>
        <v>7</v>
      </c>
      <c r="D42" s="1">
        <f t="shared" si="3"/>
        <v>45108</v>
      </c>
      <c r="E42">
        <f>_xlfn.IFNA(VLOOKUP(D42,IMAE!A:C,3,FALSE),0)</f>
        <v>5.1003654282595079</v>
      </c>
    </row>
    <row r="43" spans="1:5" x14ac:dyDescent="0.25">
      <c r="A43">
        <f t="shared" si="2"/>
        <v>42</v>
      </c>
      <c r="B43">
        <f t="shared" si="0"/>
        <v>2023</v>
      </c>
      <c r="C43">
        <f t="shared" si="1"/>
        <v>8</v>
      </c>
      <c r="D43" s="1">
        <f t="shared" si="3"/>
        <v>45139</v>
      </c>
      <c r="E43">
        <f>_xlfn.IFNA(VLOOKUP(D43,IMAE!A:C,3,FALSE),0)</f>
        <v>3.6235610035240313</v>
      </c>
    </row>
    <row r="44" spans="1:5" x14ac:dyDescent="0.25">
      <c r="A44">
        <f t="shared" si="2"/>
        <v>43</v>
      </c>
      <c r="B44">
        <f t="shared" si="0"/>
        <v>2023</v>
      </c>
      <c r="C44">
        <f t="shared" si="1"/>
        <v>9</v>
      </c>
      <c r="D44" s="1">
        <f t="shared" si="3"/>
        <v>45170</v>
      </c>
      <c r="E44">
        <f>_xlfn.IFNA(VLOOKUP(D44,IMAE!A:C,3,FALSE),0)</f>
        <v>3.4512120439576393</v>
      </c>
    </row>
    <row r="45" spans="1:5" x14ac:dyDescent="0.25">
      <c r="A45">
        <f t="shared" si="2"/>
        <v>44</v>
      </c>
      <c r="B45">
        <f t="shared" si="0"/>
        <v>2023</v>
      </c>
      <c r="C45">
        <f t="shared" si="1"/>
        <v>10</v>
      </c>
      <c r="D45" s="1">
        <f t="shared" si="3"/>
        <v>45200</v>
      </c>
      <c r="E45">
        <f>_xlfn.IFNA(VLOOKUP(D45,IMAE!A:C,3,FALSE),0)</f>
        <v>1.203598363072274</v>
      </c>
    </row>
    <row r="46" spans="1:5" x14ac:dyDescent="0.25">
      <c r="A46">
        <f t="shared" si="2"/>
        <v>45</v>
      </c>
      <c r="B46">
        <f t="shared" si="0"/>
        <v>2023</v>
      </c>
      <c r="C46">
        <f t="shared" si="1"/>
        <v>11</v>
      </c>
      <c r="D46" s="1">
        <f t="shared" si="3"/>
        <v>45231</v>
      </c>
      <c r="E46">
        <f>_xlfn.IFNA(VLOOKUP(D46,IMAE!A:C,3,FALSE),0)</f>
        <v>2.3127845065966426</v>
      </c>
    </row>
    <row r="47" spans="1:5" x14ac:dyDescent="0.25">
      <c r="A47">
        <f t="shared" si="2"/>
        <v>46</v>
      </c>
      <c r="B47">
        <f t="shared" si="0"/>
        <v>2023</v>
      </c>
      <c r="C47">
        <f t="shared" si="1"/>
        <v>12</v>
      </c>
      <c r="D47" s="1">
        <f t="shared" si="3"/>
        <v>45261</v>
      </c>
      <c r="E47">
        <f>_xlfn.IFNA(VLOOKUP(D47,IMAE!A:C,3,FALSE),0)</f>
        <v>2.0303987613479251</v>
      </c>
    </row>
    <row r="48" spans="1:5" x14ac:dyDescent="0.25">
      <c r="A48">
        <f t="shared" si="2"/>
        <v>47</v>
      </c>
      <c r="B48">
        <f t="shared" si="0"/>
        <v>2024</v>
      </c>
      <c r="C48">
        <f t="shared" si="1"/>
        <v>1</v>
      </c>
      <c r="D48" s="1">
        <f t="shared" si="3"/>
        <v>45292</v>
      </c>
      <c r="E48">
        <f>_xlfn.IFNA(VLOOKUP(D48,IMAE!A:C,3,FALSE),0)</f>
        <v>3.7946305599708694</v>
      </c>
    </row>
    <row r="49" spans="1:5" x14ac:dyDescent="0.25">
      <c r="A49">
        <f t="shared" si="2"/>
        <v>48</v>
      </c>
      <c r="B49">
        <f t="shared" si="0"/>
        <v>2024</v>
      </c>
      <c r="C49">
        <f t="shared" si="1"/>
        <v>2</v>
      </c>
      <c r="D49" s="1">
        <f t="shared" si="3"/>
        <v>45323</v>
      </c>
      <c r="E49">
        <f>_xlfn.IFNA(VLOOKUP(D49,IMAE!A:C,3,FALSE),0)</f>
        <v>2.7234567937169345</v>
      </c>
    </row>
    <row r="50" spans="1:5" x14ac:dyDescent="0.25">
      <c r="A50">
        <f t="shared" si="2"/>
        <v>49</v>
      </c>
      <c r="B50">
        <f t="shared" si="0"/>
        <v>2024</v>
      </c>
      <c r="C50">
        <f t="shared" si="1"/>
        <v>3</v>
      </c>
      <c r="D50" s="1">
        <f t="shared" si="3"/>
        <v>45352</v>
      </c>
      <c r="E50">
        <f>_xlfn.IFNA(VLOOKUP(D50,IMAE!A:C,3,FALSE),0)</f>
        <v>2.1476840194869027</v>
      </c>
    </row>
    <row r="51" spans="1:5" x14ac:dyDescent="0.25">
      <c r="A51">
        <f t="shared" si="2"/>
        <v>50</v>
      </c>
      <c r="B51">
        <f t="shared" si="0"/>
        <v>2024</v>
      </c>
      <c r="C51">
        <f t="shared" si="1"/>
        <v>4</v>
      </c>
      <c r="D51" s="1">
        <f t="shared" si="3"/>
        <v>45383</v>
      </c>
      <c r="E51">
        <f>_xlfn.IFNA(VLOOKUP(D51,IMAE!A:C,3,FALSE),0)</f>
        <v>4.1368935138825123</v>
      </c>
    </row>
    <row r="52" spans="1:5" x14ac:dyDescent="0.25">
      <c r="A52">
        <f t="shared" si="2"/>
        <v>51</v>
      </c>
      <c r="B52">
        <f t="shared" si="0"/>
        <v>2024</v>
      </c>
      <c r="C52">
        <f t="shared" si="1"/>
        <v>5</v>
      </c>
      <c r="D52" s="1">
        <f t="shared" si="3"/>
        <v>45413</v>
      </c>
      <c r="E52">
        <f>_xlfn.IFNA(VLOOKUP(D52,IMAE!A:C,3,FALSE),0)</f>
        <v>4.4931942254896882</v>
      </c>
    </row>
    <row r="53" spans="1:5" x14ac:dyDescent="0.25">
      <c r="A53">
        <f t="shared" si="2"/>
        <v>52</v>
      </c>
      <c r="B53">
        <f t="shared" si="0"/>
        <v>2024</v>
      </c>
      <c r="C53">
        <f t="shared" si="1"/>
        <v>6</v>
      </c>
      <c r="D53" s="1">
        <f t="shared" si="3"/>
        <v>45444</v>
      </c>
      <c r="E53">
        <f>_xlfn.IFNA(VLOOKUP(D53,IMAE!A:C,3,FALSE),0)</f>
        <v>2.5565633847770499</v>
      </c>
    </row>
    <row r="54" spans="1:5" x14ac:dyDescent="0.25">
      <c r="A54">
        <f t="shared" si="2"/>
        <v>53</v>
      </c>
      <c r="B54">
        <f t="shared" si="0"/>
        <v>2024</v>
      </c>
      <c r="C54">
        <f t="shared" si="1"/>
        <v>7</v>
      </c>
      <c r="D54" s="1">
        <f t="shared" si="3"/>
        <v>45474</v>
      </c>
      <c r="E54">
        <f>_xlfn.IFNA(VLOOKUP(D54,IMAE!A:C,3,FALSE),0)</f>
        <v>2.8330266024306354</v>
      </c>
    </row>
    <row r="55" spans="1:5" x14ac:dyDescent="0.25">
      <c r="A55">
        <f t="shared" si="2"/>
        <v>54</v>
      </c>
      <c r="B55">
        <f t="shared" si="0"/>
        <v>2024</v>
      </c>
      <c r="C55">
        <f t="shared" si="1"/>
        <v>8</v>
      </c>
      <c r="D55" s="1">
        <f t="shared" si="3"/>
        <v>45505</v>
      </c>
      <c r="E55">
        <f>_xlfn.IFNA(VLOOKUP(D55,IMAE!A:C,3,FALSE),0)</f>
        <v>3.7873856764246057</v>
      </c>
    </row>
    <row r="56" spans="1:5" x14ac:dyDescent="0.25">
      <c r="A56">
        <f t="shared" si="2"/>
        <v>55</v>
      </c>
      <c r="B56">
        <f t="shared" si="0"/>
        <v>2024</v>
      </c>
      <c r="C56">
        <f t="shared" si="1"/>
        <v>9</v>
      </c>
      <c r="D56" s="1">
        <f t="shared" si="3"/>
        <v>45536</v>
      </c>
      <c r="E56">
        <f>_xlfn.IFNA(VLOOKUP(D56,IMAE!A:C,3,FALSE),0)</f>
        <v>3.9359900526077216</v>
      </c>
    </row>
    <row r="57" spans="1:5" x14ac:dyDescent="0.25">
      <c r="A57">
        <f t="shared" si="2"/>
        <v>56</v>
      </c>
      <c r="B57">
        <f t="shared" si="0"/>
        <v>2024</v>
      </c>
      <c r="C57">
        <f t="shared" si="1"/>
        <v>10</v>
      </c>
      <c r="D57" s="1">
        <f t="shared" si="3"/>
        <v>45566</v>
      </c>
      <c r="E57">
        <f>_xlfn.IFNA(VLOOKUP(D57,IMAE!A:C,3,FALSE),0)</f>
        <v>6.5728987630996585</v>
      </c>
    </row>
    <row r="58" spans="1:5" x14ac:dyDescent="0.25">
      <c r="A58">
        <f t="shared" si="2"/>
        <v>57</v>
      </c>
      <c r="B58">
        <f t="shared" si="0"/>
        <v>2024</v>
      </c>
      <c r="C58">
        <f t="shared" si="1"/>
        <v>11</v>
      </c>
      <c r="D58" s="1">
        <f t="shared" si="3"/>
        <v>45597</v>
      </c>
      <c r="E58">
        <f>_xlfn.IFNA(VLOOKUP(D58,IMAE!A:C,3,FALSE),0)</f>
        <v>3.6309569742283689</v>
      </c>
    </row>
    <row r="59" spans="1:5" x14ac:dyDescent="0.25">
      <c r="A59">
        <f t="shared" si="2"/>
        <v>58</v>
      </c>
      <c r="B59">
        <f t="shared" si="0"/>
        <v>2024</v>
      </c>
      <c r="C59">
        <f t="shared" si="1"/>
        <v>12</v>
      </c>
      <c r="D59" s="1">
        <f t="shared" si="3"/>
        <v>45627</v>
      </c>
      <c r="E59">
        <f>_xlfn.IFNA(VLOOKUP(D59,IMAE!A:C,3,FALSE),0)</f>
        <v>3.3314573645447609</v>
      </c>
    </row>
    <row r="60" spans="1:5" x14ac:dyDescent="0.25">
      <c r="A60">
        <f t="shared" si="2"/>
        <v>59</v>
      </c>
      <c r="B60">
        <f t="shared" si="0"/>
        <v>2025</v>
      </c>
      <c r="C60">
        <f t="shared" si="1"/>
        <v>1</v>
      </c>
      <c r="D60" s="1">
        <f t="shared" si="3"/>
        <v>45658</v>
      </c>
      <c r="E60">
        <f>_xlfn.IFNA(VLOOKUP(D60,IMAE!A:C,3,FALSE),0)</f>
        <v>3.5172828655681627</v>
      </c>
    </row>
    <row r="61" spans="1:5" x14ac:dyDescent="0.25">
      <c r="A61">
        <f t="shared" si="2"/>
        <v>60</v>
      </c>
      <c r="B61">
        <f t="shared" si="0"/>
        <v>2025</v>
      </c>
      <c r="C61">
        <f t="shared" si="1"/>
        <v>2</v>
      </c>
      <c r="D61" s="1">
        <f t="shared" si="3"/>
        <v>45689</v>
      </c>
      <c r="E61">
        <f>_xlfn.IFNA(VLOOKUP(D61,IMAE!A:C,3,FALSE),0)</f>
        <v>3.4374504027993278</v>
      </c>
    </row>
    <row r="62" spans="1:5" x14ac:dyDescent="0.25">
      <c r="A62">
        <f t="shared" si="2"/>
        <v>61</v>
      </c>
      <c r="B62">
        <f t="shared" si="0"/>
        <v>2025</v>
      </c>
      <c r="C62">
        <f t="shared" si="1"/>
        <v>3</v>
      </c>
      <c r="D62" s="1">
        <f t="shared" si="3"/>
        <v>45717</v>
      </c>
      <c r="E62">
        <f>_xlfn.IFNA(VLOOKUP(D62,IMAE!A:C,3,FALSE),0)</f>
        <v>0</v>
      </c>
    </row>
    <row r="63" spans="1:5" x14ac:dyDescent="0.25">
      <c r="A63">
        <f t="shared" si="2"/>
        <v>62</v>
      </c>
      <c r="B63">
        <f t="shared" si="0"/>
        <v>2025</v>
      </c>
      <c r="C63">
        <f t="shared" si="1"/>
        <v>4</v>
      </c>
      <c r="D63" s="1">
        <f t="shared" si="3"/>
        <v>45748</v>
      </c>
      <c r="E63">
        <f>_xlfn.IFNA(VLOOKUP(D63,IMAE!A:C,3,FALSE),0)</f>
        <v>0</v>
      </c>
    </row>
    <row r="64" spans="1:5" x14ac:dyDescent="0.25">
      <c r="A64">
        <f t="shared" si="2"/>
        <v>63</v>
      </c>
      <c r="B64">
        <f t="shared" si="0"/>
        <v>2025</v>
      </c>
      <c r="C64">
        <f t="shared" si="1"/>
        <v>5</v>
      </c>
      <c r="D64" s="1">
        <f t="shared" si="3"/>
        <v>45778</v>
      </c>
      <c r="E64">
        <f>_xlfn.IFNA(VLOOKUP(D64,IMAE!A:C,3,FALSE),0)</f>
        <v>0</v>
      </c>
    </row>
    <row r="65" spans="1:5" x14ac:dyDescent="0.25">
      <c r="A65">
        <f t="shared" si="2"/>
        <v>64</v>
      </c>
      <c r="B65">
        <f t="shared" si="0"/>
        <v>2025</v>
      </c>
      <c r="C65">
        <f t="shared" si="1"/>
        <v>6</v>
      </c>
      <c r="D65" s="1">
        <f t="shared" si="3"/>
        <v>45809</v>
      </c>
      <c r="E65">
        <f>_xlfn.IFNA(VLOOKUP(D65,IMAE!A:C,3,FALSE),0)</f>
        <v>0</v>
      </c>
    </row>
    <row r="66" spans="1:5" x14ac:dyDescent="0.25">
      <c r="A66">
        <f t="shared" si="2"/>
        <v>65</v>
      </c>
      <c r="B66">
        <f>+YEAR(D66)</f>
        <v>2025</v>
      </c>
      <c r="C66">
        <f>+MONTH(D66)</f>
        <v>7</v>
      </c>
      <c r="D66" s="1">
        <f t="shared" si="3"/>
        <v>45839</v>
      </c>
      <c r="E66">
        <f>_xlfn.IFNA(VLOOKUP(D66,IMAE!A:C,3,FALSE),0)</f>
        <v>0</v>
      </c>
    </row>
    <row r="67" spans="1:5" x14ac:dyDescent="0.25">
      <c r="A67">
        <f t="shared" si="2"/>
        <v>66</v>
      </c>
      <c r="B67">
        <f>+YEAR(D67)</f>
        <v>2025</v>
      </c>
      <c r="C67">
        <f>+MONTH(D67)</f>
        <v>8</v>
      </c>
      <c r="D67" s="1">
        <f t="shared" si="3"/>
        <v>45870</v>
      </c>
      <c r="E67">
        <f>_xlfn.IFNA(VLOOKUP(D67,IMAE!A:C,3,FALSE),0)</f>
        <v>0</v>
      </c>
    </row>
    <row r="68" spans="1:5" x14ac:dyDescent="0.25">
      <c r="A68">
        <f t="shared" ref="A68:A86" si="4">+A67+1</f>
        <v>67</v>
      </c>
      <c r="B68">
        <f>+YEAR(D68)</f>
        <v>2025</v>
      </c>
      <c r="C68">
        <f>+MONTH(D68)</f>
        <v>9</v>
      </c>
      <c r="D68" s="1">
        <f t="shared" ref="D68:D86" si="5">+EOMONTH(D67,0)+1</f>
        <v>45901</v>
      </c>
      <c r="E68">
        <f>_xlfn.IFNA(VLOOKUP(D68,IMAE!A:C,3,FALSE),0)</f>
        <v>0</v>
      </c>
    </row>
    <row r="69" spans="1:5" x14ac:dyDescent="0.25">
      <c r="A69">
        <f t="shared" si="4"/>
        <v>68</v>
      </c>
      <c r="B69">
        <f>+YEAR(D69)</f>
        <v>2025</v>
      </c>
      <c r="C69">
        <f>+MONTH(D69)</f>
        <v>10</v>
      </c>
      <c r="D69" s="1">
        <f t="shared" si="5"/>
        <v>45931</v>
      </c>
      <c r="E69">
        <f>_xlfn.IFNA(VLOOKUP(D69,IMAE!A:C,3,FALSE),0)</f>
        <v>0</v>
      </c>
    </row>
    <row r="70" spans="1:5" x14ac:dyDescent="0.25">
      <c r="A70">
        <f t="shared" si="4"/>
        <v>69</v>
      </c>
      <c r="B70">
        <f t="shared" ref="B70:B86" si="6">+YEAR(D70)</f>
        <v>2025</v>
      </c>
      <c r="C70">
        <f t="shared" ref="C70:C86" si="7">+MONTH(D70)</f>
        <v>11</v>
      </c>
      <c r="D70" s="1">
        <f t="shared" si="5"/>
        <v>45962</v>
      </c>
      <c r="E70">
        <f>_xlfn.IFNA(VLOOKUP(D70,IMAE!A:C,3,FALSE),0)</f>
        <v>0</v>
      </c>
    </row>
    <row r="71" spans="1:5" x14ac:dyDescent="0.25">
      <c r="A71">
        <f t="shared" si="4"/>
        <v>70</v>
      </c>
      <c r="B71">
        <f t="shared" si="6"/>
        <v>2025</v>
      </c>
      <c r="C71">
        <f t="shared" si="7"/>
        <v>12</v>
      </c>
      <c r="D71" s="1">
        <f t="shared" si="5"/>
        <v>45992</v>
      </c>
      <c r="E71">
        <f>_xlfn.IFNA(VLOOKUP(D71,IMAE!A:C,3,FALSE),0)</f>
        <v>0</v>
      </c>
    </row>
    <row r="72" spans="1:5" x14ac:dyDescent="0.25">
      <c r="A72">
        <f t="shared" si="4"/>
        <v>71</v>
      </c>
      <c r="B72">
        <f t="shared" si="6"/>
        <v>2026</v>
      </c>
      <c r="C72">
        <f t="shared" si="7"/>
        <v>1</v>
      </c>
      <c r="D72" s="1">
        <f t="shared" si="5"/>
        <v>46023</v>
      </c>
      <c r="E72">
        <f>_xlfn.IFNA(VLOOKUP(D72,IMAE!A:C,3,FALSE),0)</f>
        <v>0</v>
      </c>
    </row>
    <row r="73" spans="1:5" x14ac:dyDescent="0.25">
      <c r="A73">
        <f t="shared" si="4"/>
        <v>72</v>
      </c>
      <c r="B73">
        <f t="shared" si="6"/>
        <v>2026</v>
      </c>
      <c r="C73">
        <f t="shared" si="7"/>
        <v>2</v>
      </c>
      <c r="D73" s="1">
        <f t="shared" si="5"/>
        <v>46054</v>
      </c>
      <c r="E73">
        <f>_xlfn.IFNA(VLOOKUP(D73,IMAE!A:C,3,FALSE),0)</f>
        <v>0</v>
      </c>
    </row>
    <row r="74" spans="1:5" x14ac:dyDescent="0.25">
      <c r="A74">
        <f t="shared" si="4"/>
        <v>73</v>
      </c>
      <c r="B74">
        <f t="shared" si="6"/>
        <v>2026</v>
      </c>
      <c r="C74">
        <f t="shared" si="7"/>
        <v>3</v>
      </c>
      <c r="D74" s="1">
        <f t="shared" si="5"/>
        <v>46082</v>
      </c>
      <c r="E74">
        <f>_xlfn.IFNA(VLOOKUP(D74,IMAE!A:C,3,FALSE),0)</f>
        <v>0</v>
      </c>
    </row>
    <row r="75" spans="1:5" x14ac:dyDescent="0.25">
      <c r="A75">
        <f t="shared" si="4"/>
        <v>74</v>
      </c>
      <c r="B75">
        <f t="shared" si="6"/>
        <v>2026</v>
      </c>
      <c r="C75">
        <f t="shared" si="7"/>
        <v>4</v>
      </c>
      <c r="D75" s="1">
        <f t="shared" si="5"/>
        <v>46113</v>
      </c>
      <c r="E75">
        <f>_xlfn.IFNA(VLOOKUP(D75,IMAE!A:C,3,FALSE),0)</f>
        <v>0</v>
      </c>
    </row>
    <row r="76" spans="1:5" x14ac:dyDescent="0.25">
      <c r="A76">
        <f t="shared" si="4"/>
        <v>75</v>
      </c>
      <c r="B76">
        <f t="shared" si="6"/>
        <v>2026</v>
      </c>
      <c r="C76">
        <f t="shared" si="7"/>
        <v>5</v>
      </c>
      <c r="D76" s="1">
        <f t="shared" si="5"/>
        <v>46143</v>
      </c>
      <c r="E76">
        <f>_xlfn.IFNA(VLOOKUP(D76,IMAE!A:C,3,FALSE),0)</f>
        <v>0</v>
      </c>
    </row>
    <row r="77" spans="1:5" x14ac:dyDescent="0.25">
      <c r="A77">
        <f t="shared" si="4"/>
        <v>76</v>
      </c>
      <c r="B77">
        <f t="shared" si="6"/>
        <v>2026</v>
      </c>
      <c r="C77">
        <f t="shared" si="7"/>
        <v>6</v>
      </c>
      <c r="D77" s="1">
        <f t="shared" si="5"/>
        <v>46174</v>
      </c>
      <c r="E77">
        <f>_xlfn.IFNA(VLOOKUP(D77,IMAE!A:C,3,FALSE),0)</f>
        <v>0</v>
      </c>
    </row>
    <row r="78" spans="1:5" x14ac:dyDescent="0.25">
      <c r="A78">
        <f t="shared" si="4"/>
        <v>77</v>
      </c>
      <c r="B78">
        <f t="shared" si="6"/>
        <v>2026</v>
      </c>
      <c r="C78">
        <f t="shared" si="7"/>
        <v>7</v>
      </c>
      <c r="D78" s="1">
        <f t="shared" si="5"/>
        <v>46204</v>
      </c>
      <c r="E78">
        <f>_xlfn.IFNA(VLOOKUP(D78,IMAE!A:C,3,FALSE),0)</f>
        <v>0</v>
      </c>
    </row>
    <row r="79" spans="1:5" x14ac:dyDescent="0.25">
      <c r="A79">
        <f t="shared" si="4"/>
        <v>78</v>
      </c>
      <c r="B79">
        <f t="shared" si="6"/>
        <v>2026</v>
      </c>
      <c r="C79">
        <f t="shared" si="7"/>
        <v>8</v>
      </c>
      <c r="D79" s="1">
        <f t="shared" si="5"/>
        <v>46235</v>
      </c>
      <c r="E79">
        <f>_xlfn.IFNA(VLOOKUP(D79,IMAE!A:C,3,FALSE),0)</f>
        <v>0</v>
      </c>
    </row>
    <row r="80" spans="1:5" x14ac:dyDescent="0.25">
      <c r="A80">
        <f t="shared" si="4"/>
        <v>79</v>
      </c>
      <c r="B80">
        <f t="shared" si="6"/>
        <v>2026</v>
      </c>
      <c r="C80">
        <f t="shared" si="7"/>
        <v>9</v>
      </c>
      <c r="D80" s="1">
        <f t="shared" si="5"/>
        <v>46266</v>
      </c>
      <c r="E80">
        <f>_xlfn.IFNA(VLOOKUP(D80,IMAE!A:C,3,FALSE),0)</f>
        <v>0</v>
      </c>
    </row>
    <row r="81" spans="1:5" x14ac:dyDescent="0.25">
      <c r="A81">
        <f t="shared" si="4"/>
        <v>80</v>
      </c>
      <c r="B81">
        <f t="shared" si="6"/>
        <v>2026</v>
      </c>
      <c r="C81">
        <f t="shared" si="7"/>
        <v>10</v>
      </c>
      <c r="D81" s="1">
        <f t="shared" si="5"/>
        <v>46296</v>
      </c>
      <c r="E81">
        <f>_xlfn.IFNA(VLOOKUP(D81,IMAE!A:C,3,FALSE),0)</f>
        <v>0</v>
      </c>
    </row>
    <row r="82" spans="1:5" x14ac:dyDescent="0.25">
      <c r="A82">
        <f t="shared" si="4"/>
        <v>81</v>
      </c>
      <c r="B82">
        <f t="shared" si="6"/>
        <v>2026</v>
      </c>
      <c r="C82">
        <f t="shared" si="7"/>
        <v>11</v>
      </c>
      <c r="D82" s="1">
        <f t="shared" si="5"/>
        <v>46327</v>
      </c>
      <c r="E82">
        <f>_xlfn.IFNA(VLOOKUP(D82,IMAE!A:C,3,FALSE),0)</f>
        <v>0</v>
      </c>
    </row>
    <row r="83" spans="1:5" x14ac:dyDescent="0.25">
      <c r="A83">
        <f t="shared" si="4"/>
        <v>82</v>
      </c>
      <c r="B83">
        <f t="shared" si="6"/>
        <v>2026</v>
      </c>
      <c r="C83">
        <f t="shared" si="7"/>
        <v>12</v>
      </c>
      <c r="D83" s="1">
        <f t="shared" si="5"/>
        <v>46357</v>
      </c>
      <c r="E83">
        <f>_xlfn.IFNA(VLOOKUP(D83,IMAE!A:C,3,FALSE),0)</f>
        <v>0</v>
      </c>
    </row>
    <row r="84" spans="1:5" x14ac:dyDescent="0.25">
      <c r="A84">
        <f t="shared" si="4"/>
        <v>83</v>
      </c>
      <c r="B84">
        <f t="shared" si="6"/>
        <v>2027</v>
      </c>
      <c r="C84">
        <f t="shared" si="7"/>
        <v>1</v>
      </c>
      <c r="D84" s="1">
        <f t="shared" si="5"/>
        <v>46388</v>
      </c>
      <c r="E84">
        <f>_xlfn.IFNA(VLOOKUP(D84,IMAE!A:C,3,FALSE),0)</f>
        <v>0</v>
      </c>
    </row>
    <row r="85" spans="1:5" x14ac:dyDescent="0.25">
      <c r="A85">
        <f t="shared" si="4"/>
        <v>84</v>
      </c>
      <c r="B85">
        <f t="shared" si="6"/>
        <v>2027</v>
      </c>
      <c r="C85">
        <f t="shared" si="7"/>
        <v>2</v>
      </c>
      <c r="D85" s="1">
        <f t="shared" si="5"/>
        <v>46419</v>
      </c>
      <c r="E85">
        <f>_xlfn.IFNA(VLOOKUP(D85,IMAE!A:C,3,FALSE),0)</f>
        <v>0</v>
      </c>
    </row>
    <row r="86" spans="1:5" x14ac:dyDescent="0.25">
      <c r="A86">
        <f t="shared" si="4"/>
        <v>85</v>
      </c>
      <c r="B86">
        <f t="shared" si="6"/>
        <v>2027</v>
      </c>
      <c r="C86">
        <f t="shared" si="7"/>
        <v>3</v>
      </c>
      <c r="D86" s="1">
        <f t="shared" si="5"/>
        <v>46447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topLeftCell="A42" workbookViewId="0">
      <selection activeCell="B17" sqref="B17"/>
    </sheetView>
  </sheetViews>
  <sheetFormatPr defaultColWidth="8.85546875" defaultRowHeight="15.75" x14ac:dyDescent="0.25"/>
  <cols>
    <col min="1" max="16384" width="8.85546875" style="10"/>
  </cols>
  <sheetData>
    <row r="1" spans="1:9" x14ac:dyDescent="0.25">
      <c r="A1" t="s">
        <v>72</v>
      </c>
      <c r="B1"/>
      <c r="C1"/>
      <c r="D1"/>
      <c r="E1"/>
      <c r="F1"/>
      <c r="G1"/>
      <c r="H1"/>
      <c r="I1"/>
    </row>
    <row r="2" spans="1:9" ht="16.5" thickBot="1" x14ac:dyDescent="0.3">
      <c r="A2"/>
      <c r="B2"/>
      <c r="C2"/>
      <c r="D2"/>
      <c r="E2"/>
      <c r="F2"/>
      <c r="G2"/>
      <c r="H2"/>
      <c r="I2"/>
    </row>
    <row r="3" spans="1:9" x14ac:dyDescent="0.25">
      <c r="A3" s="27" t="s">
        <v>73</v>
      </c>
      <c r="B3" s="27"/>
      <c r="C3"/>
      <c r="D3"/>
      <c r="E3"/>
      <c r="F3"/>
      <c r="G3"/>
      <c r="H3"/>
      <c r="I3"/>
    </row>
    <row r="4" spans="1:9" x14ac:dyDescent="0.2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2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2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2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.5" thickBot="1" x14ac:dyDescent="0.3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ht="16.5" thickBot="1" x14ac:dyDescent="0.3">
      <c r="A10" t="s">
        <v>79</v>
      </c>
      <c r="B10"/>
      <c r="C10"/>
      <c r="D10"/>
      <c r="E10"/>
      <c r="F10"/>
      <c r="G10"/>
      <c r="H10"/>
      <c r="I10"/>
    </row>
    <row r="11" spans="1:9" x14ac:dyDescent="0.2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2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2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5" thickBot="1" x14ac:dyDescent="0.3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5" thickBot="1" x14ac:dyDescent="0.3">
      <c r="A15"/>
      <c r="B15"/>
      <c r="C15"/>
      <c r="D15"/>
      <c r="E15"/>
      <c r="F15"/>
      <c r="G15"/>
      <c r="H15"/>
      <c r="I15"/>
    </row>
    <row r="16" spans="1:9" x14ac:dyDescent="0.2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25">
      <c r="A17" t="s">
        <v>95</v>
      </c>
      <c r="B17">
        <f>+INTERCEPT('IMAE para s'!E2:E61,'IMAE para s'!A2:A61)</f>
        <v>2.1148049871264103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5" thickBot="1" x14ac:dyDescent="0.3">
      <c r="A18" s="11" t="s">
        <v>96</v>
      </c>
      <c r="B18" s="11">
        <f>+SLOPE('IMAE para s'!E2:E61,'IMAE para s'!A2:A61)</f>
        <v>4.8253458129269539E-2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 t="s">
        <v>97</v>
      </c>
      <c r="B22"/>
      <c r="C22"/>
      <c r="D22"/>
      <c r="E22"/>
      <c r="F22"/>
      <c r="G22"/>
      <c r="H22"/>
      <c r="I22"/>
    </row>
    <row r="23" spans="1:9" ht="16.5" thickBot="1" x14ac:dyDescent="0.3">
      <c r="A23"/>
      <c r="B23"/>
      <c r="C23"/>
      <c r="D23"/>
      <c r="E23"/>
      <c r="F23"/>
      <c r="G23"/>
      <c r="H23"/>
      <c r="I23"/>
    </row>
    <row r="24" spans="1:9" x14ac:dyDescent="0.2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25">
      <c r="A25">
        <v>1</v>
      </c>
      <c r="B25">
        <f>+$B$17+A25*$B$18</f>
        <v>2.1630584452556798</v>
      </c>
      <c r="C25">
        <f>+'IMAE para s'!E2-'IMAE regresion'!B25</f>
        <v>-6.1548486501279971</v>
      </c>
      <c r="D25"/>
      <c r="E25"/>
      <c r="F25"/>
      <c r="G25"/>
      <c r="H25"/>
      <c r="I25"/>
    </row>
    <row r="26" spans="1:9" x14ac:dyDescent="0.25">
      <c r="A26">
        <v>2</v>
      </c>
      <c r="B26">
        <f t="shared" ref="B26:B84" si="0">+$B$17+A26*$B$18</f>
        <v>2.2113119033849493</v>
      </c>
      <c r="C26">
        <f>+'IMAE para s'!E3-'IMAE regresion'!B26</f>
        <v>-11.794767670011634</v>
      </c>
      <c r="D26"/>
      <c r="E26"/>
      <c r="F26"/>
      <c r="G26"/>
      <c r="H26"/>
      <c r="I26"/>
    </row>
    <row r="27" spans="1:9" x14ac:dyDescent="0.25">
      <c r="A27">
        <v>3</v>
      </c>
      <c r="B27">
        <f t="shared" si="0"/>
        <v>2.2595653615142188</v>
      </c>
      <c r="C27">
        <f>+'IMAE para s'!E4-'IMAE regresion'!B27</f>
        <v>-12.538177980379771</v>
      </c>
      <c r="D27"/>
      <c r="E27"/>
      <c r="F27"/>
      <c r="G27"/>
      <c r="H27"/>
      <c r="I27"/>
    </row>
    <row r="28" spans="1:9" x14ac:dyDescent="0.25">
      <c r="A28">
        <v>4</v>
      </c>
      <c r="B28">
        <f t="shared" si="0"/>
        <v>2.3078188196434883</v>
      </c>
      <c r="C28">
        <f>+'IMAE para s'!E5-'IMAE regresion'!B28</f>
        <v>-10.182812421865039</v>
      </c>
      <c r="D28"/>
      <c r="E28"/>
      <c r="F28"/>
      <c r="G28"/>
      <c r="H28"/>
      <c r="I28"/>
    </row>
    <row r="29" spans="1:9" x14ac:dyDescent="0.25">
      <c r="A29">
        <v>5</v>
      </c>
      <c r="B29">
        <f t="shared" si="0"/>
        <v>2.3560722777727579</v>
      </c>
      <c r="C29">
        <f>+'IMAE para s'!E6-'IMAE regresion'!B29</f>
        <v>-6.2475744818516912</v>
      </c>
      <c r="D29"/>
      <c r="E29"/>
      <c r="F29"/>
      <c r="G29"/>
      <c r="H29"/>
      <c r="I29"/>
    </row>
    <row r="30" spans="1:9" x14ac:dyDescent="0.25">
      <c r="A30">
        <v>6</v>
      </c>
      <c r="B30">
        <f t="shared" si="0"/>
        <v>2.4043257359020274</v>
      </c>
      <c r="C30">
        <f>+'IMAE para s'!E7-'IMAE regresion'!B30</f>
        <v>-3.5182236698938922</v>
      </c>
      <c r="D30"/>
      <c r="E30"/>
      <c r="F30"/>
      <c r="G30"/>
      <c r="H30"/>
      <c r="I30"/>
    </row>
    <row r="31" spans="1:9" x14ac:dyDescent="0.25">
      <c r="A31">
        <v>7</v>
      </c>
      <c r="B31">
        <f t="shared" si="0"/>
        <v>2.4525791940312969</v>
      </c>
      <c r="C31">
        <f>+'IMAE para s'!E8-'IMAE regresion'!B31</f>
        <v>-1.6357909024688935</v>
      </c>
      <c r="D31"/>
      <c r="E31"/>
      <c r="F31"/>
      <c r="G31"/>
      <c r="H31"/>
      <c r="I31"/>
    </row>
    <row r="32" spans="1:9" x14ac:dyDescent="0.25">
      <c r="A32">
        <v>8</v>
      </c>
      <c r="B32">
        <f t="shared" si="0"/>
        <v>2.5008326521605664</v>
      </c>
      <c r="C32">
        <f>+'IMAE para s'!E9-'IMAE regresion'!B32</f>
        <v>-0.24764056019644265</v>
      </c>
      <c r="D32"/>
      <c r="E32"/>
      <c r="F32"/>
      <c r="G32"/>
      <c r="H32"/>
      <c r="I32"/>
    </row>
    <row r="33" spans="1:9" x14ac:dyDescent="0.25">
      <c r="A33">
        <v>9</v>
      </c>
      <c r="B33">
        <f t="shared" si="0"/>
        <v>2.5490861102898359</v>
      </c>
      <c r="C33">
        <f>+'IMAE para s'!E10-'IMAE regresion'!B33</f>
        <v>-1.2744432104280188</v>
      </c>
      <c r="D33"/>
      <c r="E33"/>
      <c r="F33"/>
      <c r="G33"/>
      <c r="H33"/>
      <c r="I33"/>
    </row>
    <row r="34" spans="1:9" x14ac:dyDescent="0.25">
      <c r="A34">
        <v>10</v>
      </c>
      <c r="B34">
        <f t="shared" si="0"/>
        <v>2.5973395684191058</v>
      </c>
      <c r="C34">
        <f>+'IMAE para s'!E11-'IMAE regresion'!B34</f>
        <v>1.4567352530990507</v>
      </c>
      <c r="D34"/>
      <c r="E34"/>
      <c r="F34"/>
      <c r="G34"/>
      <c r="H34"/>
      <c r="I34"/>
    </row>
    <row r="35" spans="1:9" x14ac:dyDescent="0.25">
      <c r="A35">
        <v>11</v>
      </c>
      <c r="B35">
        <f t="shared" si="0"/>
        <v>2.6455930265483754</v>
      </c>
      <c r="C35">
        <f>+'IMAE para s'!E12-'IMAE regresion'!B35</f>
        <v>-1.2902246940385349</v>
      </c>
      <c r="D35"/>
      <c r="E35"/>
      <c r="F35"/>
      <c r="G35"/>
      <c r="H35"/>
      <c r="I35"/>
    </row>
    <row r="36" spans="1:9" x14ac:dyDescent="0.25">
      <c r="A36">
        <v>12</v>
      </c>
      <c r="B36">
        <f t="shared" si="0"/>
        <v>2.6938464846776449</v>
      </c>
      <c r="C36">
        <f>+'IMAE para s'!E13-'IMAE regresion'!B36</f>
        <v>-0.29295872421007596</v>
      </c>
      <c r="D36"/>
      <c r="E36"/>
      <c r="F36"/>
      <c r="G36"/>
      <c r="H36"/>
      <c r="I36"/>
    </row>
    <row r="37" spans="1:9" x14ac:dyDescent="0.25">
      <c r="A37">
        <v>13</v>
      </c>
      <c r="B37">
        <f t="shared" si="0"/>
        <v>2.7420999428069144</v>
      </c>
      <c r="C37">
        <f>+'IMAE para s'!E14-'IMAE regresion'!B37</f>
        <v>7.2195070275369364</v>
      </c>
      <c r="D37"/>
      <c r="E37"/>
      <c r="F37"/>
      <c r="G37"/>
      <c r="H37"/>
      <c r="I37"/>
    </row>
    <row r="38" spans="1:9" x14ac:dyDescent="0.25">
      <c r="A38">
        <v>14</v>
      </c>
      <c r="B38">
        <f t="shared" si="0"/>
        <v>2.7903534009361839</v>
      </c>
      <c r="C38">
        <f>+'IMAE para s'!E15-'IMAE regresion'!B38</f>
        <v>12.688732392130376</v>
      </c>
      <c r="D38"/>
      <c r="E38"/>
      <c r="F38"/>
      <c r="G38"/>
      <c r="H38"/>
      <c r="I38"/>
    </row>
    <row r="39" spans="1:9" x14ac:dyDescent="0.25">
      <c r="A39">
        <v>15</v>
      </c>
      <c r="B39">
        <f t="shared" si="0"/>
        <v>2.8386068590654534</v>
      </c>
      <c r="C39">
        <f>+'IMAE para s'!E16-'IMAE regresion'!B39</f>
        <v>13.847802636559361</v>
      </c>
      <c r="D39"/>
      <c r="E39"/>
      <c r="F39"/>
      <c r="G39"/>
      <c r="H39"/>
      <c r="I39"/>
    </row>
    <row r="40" spans="1:9" x14ac:dyDescent="0.25">
      <c r="A40">
        <v>16</v>
      </c>
      <c r="B40">
        <f t="shared" si="0"/>
        <v>2.8868603171947229</v>
      </c>
      <c r="C40">
        <f>+'IMAE para s'!E17-'IMAE regresion'!B40</f>
        <v>11.579772260627017</v>
      </c>
      <c r="D40"/>
      <c r="E40"/>
      <c r="F40"/>
      <c r="G40"/>
      <c r="H40"/>
      <c r="I40"/>
    </row>
    <row r="41" spans="1:9" x14ac:dyDescent="0.25">
      <c r="A41">
        <v>17</v>
      </c>
      <c r="B41">
        <f t="shared" si="0"/>
        <v>2.9351137753239924</v>
      </c>
      <c r="C41">
        <f>+'IMAE para s'!E18-'IMAE regresion'!B41</f>
        <v>7.8544956245128557</v>
      </c>
      <c r="D41"/>
      <c r="E41"/>
      <c r="F41"/>
      <c r="G41"/>
      <c r="H41"/>
      <c r="I41"/>
    </row>
    <row r="42" spans="1:9" x14ac:dyDescent="0.25">
      <c r="A42">
        <v>18</v>
      </c>
      <c r="B42">
        <f t="shared" si="0"/>
        <v>2.9833672334532619</v>
      </c>
      <c r="C42">
        <f>+'IMAE para s'!E19-'IMAE regresion'!B42</f>
        <v>4.7544919010114519</v>
      </c>
      <c r="D42"/>
      <c r="E42"/>
      <c r="F42"/>
      <c r="G42"/>
      <c r="H42"/>
      <c r="I42"/>
    </row>
    <row r="43" spans="1:9" x14ac:dyDescent="0.25">
      <c r="A43">
        <v>19</v>
      </c>
      <c r="B43">
        <f t="shared" si="0"/>
        <v>3.0316206915825314</v>
      </c>
      <c r="C43">
        <f>+'IMAE para s'!E20-'IMAE regresion'!B43</f>
        <v>2.9473657222024205</v>
      </c>
      <c r="D43"/>
      <c r="E43"/>
      <c r="F43"/>
      <c r="G43"/>
      <c r="H43"/>
      <c r="I43"/>
    </row>
    <row r="44" spans="1:9" x14ac:dyDescent="0.25">
      <c r="A44">
        <v>20</v>
      </c>
      <c r="B44">
        <f t="shared" si="0"/>
        <v>3.079874149711801</v>
      </c>
      <c r="C44">
        <f>+'IMAE para s'!E21-'IMAE regresion'!B44</f>
        <v>1.470833322373037</v>
      </c>
      <c r="D44"/>
      <c r="E44"/>
      <c r="F44"/>
      <c r="G44"/>
      <c r="H44"/>
      <c r="I44"/>
    </row>
    <row r="45" spans="1:9" x14ac:dyDescent="0.25">
      <c r="A45">
        <v>21</v>
      </c>
      <c r="B45">
        <f t="shared" si="0"/>
        <v>3.1281276078410709</v>
      </c>
      <c r="C45">
        <f>+'IMAE para s'!E22-'IMAE regresion'!B45</f>
        <v>3.085490181693169</v>
      </c>
      <c r="D45"/>
      <c r="E45"/>
      <c r="F45"/>
      <c r="G45"/>
      <c r="H45"/>
      <c r="I45"/>
    </row>
    <row r="46" spans="1:9" x14ac:dyDescent="0.25">
      <c r="A46">
        <v>22</v>
      </c>
      <c r="B46">
        <f t="shared" si="0"/>
        <v>3.1763810659703404</v>
      </c>
      <c r="C46">
        <f>+'IMAE para s'!E23-'IMAE regresion'!B46</f>
        <v>0.87094282332404926</v>
      </c>
      <c r="D46"/>
      <c r="E46"/>
      <c r="F46"/>
      <c r="G46"/>
      <c r="H46"/>
      <c r="I46"/>
    </row>
    <row r="47" spans="1:9" x14ac:dyDescent="0.25">
      <c r="A47">
        <v>23</v>
      </c>
      <c r="B47">
        <f t="shared" si="0"/>
        <v>3.2246345240996099</v>
      </c>
      <c r="C47">
        <f>+'IMAE para s'!E24-'IMAE regresion'!B47</f>
        <v>1.4333908675718341</v>
      </c>
      <c r="D47"/>
      <c r="E47"/>
      <c r="F47"/>
      <c r="G47"/>
      <c r="H47"/>
      <c r="I47"/>
    </row>
    <row r="48" spans="1:9" x14ac:dyDescent="0.25">
      <c r="A48">
        <v>24</v>
      </c>
      <c r="B48">
        <f t="shared" si="0"/>
        <v>3.2728879822288794</v>
      </c>
      <c r="C48">
        <f>+'IMAE para s'!E25-'IMAE regresion'!B48</f>
        <v>1.1690215935169883</v>
      </c>
      <c r="D48"/>
      <c r="E48"/>
      <c r="F48"/>
      <c r="G48"/>
      <c r="H48"/>
      <c r="I48"/>
    </row>
    <row r="49" spans="1:9" x14ac:dyDescent="0.25">
      <c r="A49">
        <v>25</v>
      </c>
      <c r="B49">
        <f t="shared" si="0"/>
        <v>3.321141440358149</v>
      </c>
      <c r="C49">
        <f>+'IMAE para s'!E26-'IMAE regresion'!B49</f>
        <v>1.2536974987465594</v>
      </c>
      <c r="D49"/>
      <c r="E49"/>
      <c r="F49"/>
      <c r="G49"/>
      <c r="H49"/>
      <c r="I49"/>
    </row>
    <row r="50" spans="1:9" x14ac:dyDescent="0.25">
      <c r="A50">
        <v>26</v>
      </c>
      <c r="B50">
        <f t="shared" si="0"/>
        <v>3.3693948984874185</v>
      </c>
      <c r="C50">
        <f>+'IMAE para s'!E27-'IMAE regresion'!B50</f>
        <v>1.5225218508048455</v>
      </c>
      <c r="D50"/>
      <c r="E50"/>
      <c r="F50"/>
      <c r="G50"/>
      <c r="H50"/>
      <c r="I50"/>
    </row>
    <row r="51" spans="1:9" x14ac:dyDescent="0.25">
      <c r="A51">
        <v>27</v>
      </c>
      <c r="B51">
        <f t="shared" si="0"/>
        <v>3.417648356616688</v>
      </c>
      <c r="C51">
        <f>+'IMAE para s'!E28-'IMAE regresion'!B51</f>
        <v>1.7039287458592227</v>
      </c>
      <c r="D51"/>
      <c r="E51"/>
      <c r="F51"/>
      <c r="G51"/>
      <c r="H51"/>
      <c r="I51"/>
    </row>
    <row r="52" spans="1:9" x14ac:dyDescent="0.25">
      <c r="A52">
        <v>28</v>
      </c>
      <c r="B52">
        <f t="shared" si="0"/>
        <v>3.4659018147459575</v>
      </c>
      <c r="C52">
        <f>+'IMAE para s'!E29-'IMAE regresion'!B52</f>
        <v>0.85503551951450607</v>
      </c>
      <c r="D52"/>
      <c r="E52"/>
      <c r="F52"/>
      <c r="G52"/>
      <c r="H52"/>
      <c r="I52"/>
    </row>
    <row r="53" spans="1:9" x14ac:dyDescent="0.25">
      <c r="A53">
        <v>29</v>
      </c>
      <c r="B53">
        <f t="shared" si="0"/>
        <v>3.514155272875227</v>
      </c>
      <c r="C53">
        <f>+'IMAE para s'!E30-'IMAE regresion'!B53</f>
        <v>-5.3208712648112666E-2</v>
      </c>
      <c r="D53"/>
      <c r="E53"/>
      <c r="F53"/>
      <c r="G53"/>
      <c r="H53"/>
      <c r="I53"/>
    </row>
    <row r="54" spans="1:9" x14ac:dyDescent="0.25">
      <c r="A54">
        <v>30</v>
      </c>
      <c r="B54">
        <f t="shared" si="0"/>
        <v>3.5624087310044965</v>
      </c>
      <c r="C54">
        <f>+'IMAE para s'!E31-'IMAE regresion'!B54</f>
        <v>1.1154805073614673</v>
      </c>
      <c r="D54"/>
      <c r="E54"/>
      <c r="F54"/>
      <c r="G54"/>
      <c r="H54"/>
      <c r="I54"/>
    </row>
    <row r="55" spans="1:9" x14ac:dyDescent="0.25">
      <c r="A55">
        <v>31</v>
      </c>
      <c r="B55">
        <f t="shared" si="0"/>
        <v>3.610662189133766</v>
      </c>
      <c r="C55">
        <f>+'IMAE para s'!E32-'IMAE regresion'!B55</f>
        <v>0.21507087315820739</v>
      </c>
      <c r="D55"/>
      <c r="E55"/>
      <c r="F55"/>
      <c r="G55"/>
      <c r="H55"/>
      <c r="I55"/>
    </row>
    <row r="56" spans="1:9" x14ac:dyDescent="0.25">
      <c r="A56">
        <v>32</v>
      </c>
      <c r="B56">
        <f t="shared" si="0"/>
        <v>3.6589156472630355</v>
      </c>
      <c r="C56">
        <f>+'IMAE para s'!E33-'IMAE regresion'!B56</f>
        <v>3.1179827764568291E-2</v>
      </c>
      <c r="D56"/>
      <c r="E56"/>
      <c r="F56"/>
      <c r="G56"/>
      <c r="H56"/>
      <c r="I56"/>
    </row>
    <row r="57" spans="1:9" x14ac:dyDescent="0.25">
      <c r="A57">
        <v>33</v>
      </c>
      <c r="B57">
        <f t="shared" si="0"/>
        <v>3.707169105392305</v>
      </c>
      <c r="C57">
        <f>+'IMAE para s'!E34-'IMAE regresion'!B57</f>
        <v>-0.37688576796950635</v>
      </c>
      <c r="D57"/>
      <c r="E57"/>
      <c r="F57"/>
      <c r="G57"/>
      <c r="H57"/>
      <c r="I57"/>
    </row>
    <row r="58" spans="1:9" x14ac:dyDescent="0.25">
      <c r="A58">
        <v>34</v>
      </c>
      <c r="B58">
        <f t="shared" si="0"/>
        <v>3.7554225635215746</v>
      </c>
      <c r="C58">
        <f>+'IMAE para s'!E35-'IMAE regresion'!B58</f>
        <v>-0.40139191068710733</v>
      </c>
      <c r="D58"/>
      <c r="E58"/>
      <c r="F58"/>
      <c r="G58"/>
      <c r="H58"/>
      <c r="I58"/>
    </row>
    <row r="59" spans="1:9" x14ac:dyDescent="0.25">
      <c r="A59">
        <v>35</v>
      </c>
      <c r="B59">
        <f t="shared" si="0"/>
        <v>3.8036760216508441</v>
      </c>
      <c r="C59">
        <f>+'IMAE para s'!E36-'IMAE regresion'!B59</f>
        <v>-0.42961652815175455</v>
      </c>
      <c r="D59"/>
      <c r="E59"/>
      <c r="F59"/>
      <c r="G59"/>
      <c r="H59"/>
      <c r="I59"/>
    </row>
    <row r="60" spans="1:9" x14ac:dyDescent="0.25">
      <c r="A60">
        <v>36</v>
      </c>
      <c r="B60">
        <f t="shared" si="0"/>
        <v>3.8519294797801136</v>
      </c>
      <c r="C60">
        <f>+'IMAE para s'!E37-'IMAE regresion'!B60</f>
        <v>0.92783268735402391</v>
      </c>
      <c r="D60"/>
      <c r="E60"/>
      <c r="F60"/>
      <c r="G60"/>
      <c r="H60"/>
      <c r="I60"/>
    </row>
    <row r="61" spans="1:9" x14ac:dyDescent="0.25">
      <c r="A61">
        <v>37</v>
      </c>
      <c r="B61">
        <f t="shared" si="0"/>
        <v>3.9001829379093831</v>
      </c>
      <c r="C61">
        <f>+'IMAE para s'!E38-'IMAE regresion'!B61</f>
        <v>0.14302349717999085</v>
      </c>
      <c r="D61"/>
      <c r="E61"/>
      <c r="F61"/>
      <c r="G61"/>
      <c r="H61"/>
      <c r="I61"/>
    </row>
    <row r="62" spans="1:9" x14ac:dyDescent="0.25">
      <c r="A62">
        <v>38</v>
      </c>
      <c r="B62">
        <f t="shared" si="0"/>
        <v>3.9484363960386526</v>
      </c>
      <c r="C62">
        <f>+'IMAE para s'!E39-'IMAE regresion'!B62</f>
        <v>-0.45721345364148025</v>
      </c>
      <c r="D62"/>
      <c r="E62"/>
      <c r="F62"/>
      <c r="G62"/>
      <c r="H62"/>
      <c r="I62"/>
    </row>
    <row r="63" spans="1:9" x14ac:dyDescent="0.25">
      <c r="A63">
        <v>39</v>
      </c>
      <c r="B63">
        <f t="shared" si="0"/>
        <v>3.9966898541679221</v>
      </c>
      <c r="C63">
        <f>+'IMAE para s'!E40-'IMAE regresion'!B63</f>
        <v>-3.168704033238301E-2</v>
      </c>
      <c r="D63"/>
      <c r="E63"/>
      <c r="F63"/>
      <c r="G63"/>
      <c r="H63"/>
      <c r="I63"/>
    </row>
    <row r="64" spans="1:9" x14ac:dyDescent="0.25">
      <c r="A64">
        <v>40</v>
      </c>
      <c r="B64">
        <f t="shared" si="0"/>
        <v>4.0449433122971916</v>
      </c>
      <c r="C64">
        <f>+'IMAE para s'!E41-'IMAE regresion'!B64</f>
        <v>1.1924149123055949</v>
      </c>
      <c r="D64"/>
      <c r="E64"/>
      <c r="F64"/>
      <c r="G64"/>
      <c r="H64"/>
      <c r="I64"/>
    </row>
    <row r="65" spans="1:9" x14ac:dyDescent="0.25">
      <c r="A65">
        <v>41</v>
      </c>
      <c r="B65">
        <f t="shared" si="0"/>
        <v>4.0931967704264611</v>
      </c>
      <c r="C65">
        <f>+'IMAE para s'!E42-'IMAE regresion'!B65</f>
        <v>1.0071686578330468</v>
      </c>
      <c r="D65"/>
      <c r="E65"/>
      <c r="F65"/>
      <c r="G65"/>
      <c r="H65"/>
      <c r="I65"/>
    </row>
    <row r="66" spans="1:9" x14ac:dyDescent="0.25">
      <c r="A66">
        <v>42</v>
      </c>
      <c r="B66">
        <f t="shared" si="0"/>
        <v>4.1414502285557315</v>
      </c>
      <c r="C66">
        <f>+'IMAE para s'!E43-'IMAE regresion'!B66</f>
        <v>-0.51788922503170021</v>
      </c>
      <c r="D66"/>
      <c r="E66"/>
      <c r="F66"/>
      <c r="G66"/>
      <c r="H66"/>
      <c r="I66"/>
    </row>
    <row r="67" spans="1:9" x14ac:dyDescent="0.25">
      <c r="A67">
        <v>43</v>
      </c>
      <c r="B67">
        <f t="shared" si="0"/>
        <v>4.1897036866850002</v>
      </c>
      <c r="C67">
        <f>+'IMAE para s'!E44-'IMAE regresion'!B67</f>
        <v>-0.7384916427273609</v>
      </c>
      <c r="D67"/>
      <c r="E67"/>
      <c r="F67"/>
      <c r="G67"/>
      <c r="H67"/>
      <c r="I67"/>
    </row>
    <row r="68" spans="1:9" x14ac:dyDescent="0.25">
      <c r="A68">
        <v>44</v>
      </c>
      <c r="B68">
        <f t="shared" si="0"/>
        <v>4.2379571448142705</v>
      </c>
      <c r="C68">
        <f>+'IMAE para s'!E45-'IMAE regresion'!B68</f>
        <v>-3.0343587817419966</v>
      </c>
      <c r="D68"/>
      <c r="E68"/>
      <c r="F68"/>
      <c r="G68"/>
      <c r="H68"/>
      <c r="I68"/>
    </row>
    <row r="69" spans="1:9" x14ac:dyDescent="0.25">
      <c r="A69">
        <v>45</v>
      </c>
      <c r="B69">
        <f t="shared" si="0"/>
        <v>4.2862106029435392</v>
      </c>
      <c r="C69">
        <f>+'IMAE para s'!E46-'IMAE regresion'!B69</f>
        <v>-1.9734260963468966</v>
      </c>
      <c r="D69"/>
      <c r="E69"/>
      <c r="F69"/>
      <c r="G69"/>
      <c r="H69"/>
      <c r="I69"/>
    </row>
    <row r="70" spans="1:9" x14ac:dyDescent="0.25">
      <c r="A70">
        <v>46</v>
      </c>
      <c r="B70">
        <f t="shared" si="0"/>
        <v>4.3344640610728096</v>
      </c>
      <c r="C70">
        <f>+'IMAE para s'!E47-'IMAE regresion'!B70</f>
        <v>-2.3040652997248845</v>
      </c>
      <c r="D70"/>
      <c r="E70"/>
      <c r="F70"/>
      <c r="G70"/>
      <c r="H70"/>
      <c r="I70"/>
    </row>
    <row r="71" spans="1:9" x14ac:dyDescent="0.25">
      <c r="A71">
        <v>47</v>
      </c>
      <c r="B71">
        <f t="shared" si="0"/>
        <v>4.3827175192020782</v>
      </c>
      <c r="C71">
        <f>+'IMAE para s'!E48-'IMAE regresion'!B71</f>
        <v>-0.58808695923120879</v>
      </c>
      <c r="D71"/>
      <c r="E71"/>
      <c r="F71"/>
      <c r="G71"/>
      <c r="H71"/>
      <c r="I71"/>
    </row>
    <row r="72" spans="1:9" x14ac:dyDescent="0.25">
      <c r="A72">
        <v>48</v>
      </c>
      <c r="B72">
        <f t="shared" si="0"/>
        <v>4.4309709773313486</v>
      </c>
      <c r="C72">
        <f>+'IMAE para s'!E49-'IMAE regresion'!B72</f>
        <v>-1.7075141836144141</v>
      </c>
      <c r="D72"/>
      <c r="E72"/>
      <c r="F72"/>
      <c r="G72"/>
      <c r="H72"/>
      <c r="I72"/>
    </row>
    <row r="73" spans="1:9" x14ac:dyDescent="0.25">
      <c r="A73">
        <v>49</v>
      </c>
      <c r="B73">
        <f t="shared" si="0"/>
        <v>4.4792244354606172</v>
      </c>
      <c r="C73">
        <f>+'IMAE para s'!E50-'IMAE regresion'!B73</f>
        <v>-2.3315404159737145</v>
      </c>
      <c r="D73"/>
      <c r="E73"/>
      <c r="F73"/>
      <c r="G73"/>
      <c r="H73"/>
      <c r="I73"/>
    </row>
    <row r="74" spans="1:9" x14ac:dyDescent="0.25">
      <c r="A74">
        <v>50</v>
      </c>
      <c r="B74">
        <f t="shared" si="0"/>
        <v>4.5274778935898876</v>
      </c>
      <c r="C74">
        <f>+'IMAE para s'!E51-'IMAE regresion'!B74</f>
        <v>-0.39058437970737536</v>
      </c>
      <c r="D74"/>
      <c r="E74"/>
      <c r="F74"/>
      <c r="G74"/>
      <c r="H74"/>
      <c r="I74"/>
    </row>
    <row r="75" spans="1:9" x14ac:dyDescent="0.25">
      <c r="A75">
        <v>51</v>
      </c>
      <c r="B75">
        <f t="shared" si="0"/>
        <v>4.5757313517191562</v>
      </c>
      <c r="C75">
        <f>+'IMAE para s'!E52-'IMAE regresion'!B75</f>
        <v>-8.2537126229468072E-2</v>
      </c>
      <c r="D75"/>
      <c r="E75"/>
      <c r="F75"/>
      <c r="G75"/>
      <c r="H75"/>
      <c r="I75"/>
    </row>
    <row r="76" spans="1:9" x14ac:dyDescent="0.25">
      <c r="A76">
        <v>52</v>
      </c>
      <c r="B76">
        <f t="shared" si="0"/>
        <v>4.6239848098484266</v>
      </c>
      <c r="C76">
        <f>+'IMAE para s'!E53-'IMAE regresion'!B76</f>
        <v>-2.0674214250713767</v>
      </c>
      <c r="D76"/>
      <c r="E76"/>
      <c r="F76"/>
      <c r="G76"/>
      <c r="H76"/>
      <c r="I76"/>
    </row>
    <row r="77" spans="1:9" x14ac:dyDescent="0.25">
      <c r="A77">
        <v>53</v>
      </c>
      <c r="B77">
        <f t="shared" si="0"/>
        <v>4.6722382679776953</v>
      </c>
      <c r="C77">
        <f>+'IMAE para s'!E54-'IMAE regresion'!B77</f>
        <v>-1.8392116655470598</v>
      </c>
      <c r="D77"/>
      <c r="E77"/>
      <c r="F77"/>
      <c r="G77"/>
      <c r="H77"/>
      <c r="I77"/>
    </row>
    <row r="78" spans="1:9" x14ac:dyDescent="0.25">
      <c r="A78">
        <v>54</v>
      </c>
      <c r="B78">
        <f t="shared" si="0"/>
        <v>4.7204917261069657</v>
      </c>
      <c r="C78">
        <f>+'IMAE para s'!E55-'IMAE regresion'!B78</f>
        <v>-0.93310604968235999</v>
      </c>
      <c r="D78"/>
      <c r="E78"/>
      <c r="F78"/>
      <c r="G78"/>
      <c r="H78"/>
      <c r="I78"/>
    </row>
    <row r="79" spans="1:9" x14ac:dyDescent="0.25">
      <c r="A79">
        <v>55</v>
      </c>
      <c r="B79">
        <f t="shared" si="0"/>
        <v>4.7687451842362343</v>
      </c>
      <c r="C79">
        <f>+'IMAE para s'!E56-'IMAE regresion'!B79</f>
        <v>-0.83275513162851267</v>
      </c>
      <c r="D79"/>
      <c r="E79"/>
      <c r="F79"/>
      <c r="G79"/>
      <c r="H79"/>
      <c r="I79"/>
    </row>
    <row r="80" spans="1:9" x14ac:dyDescent="0.25">
      <c r="A80">
        <v>56</v>
      </c>
      <c r="B80">
        <f t="shared" si="0"/>
        <v>4.8169986423655047</v>
      </c>
      <c r="C80">
        <f>+'IMAE para s'!E57-'IMAE regresion'!B80</f>
        <v>1.7559001207341538</v>
      </c>
      <c r="D80"/>
      <c r="E80"/>
      <c r="F80"/>
      <c r="G80"/>
      <c r="H80"/>
      <c r="I80"/>
    </row>
    <row r="81" spans="1:9" x14ac:dyDescent="0.25">
      <c r="A81">
        <v>57</v>
      </c>
      <c r="B81">
        <f t="shared" si="0"/>
        <v>4.8652521004947742</v>
      </c>
      <c r="C81">
        <f>+'IMAE para s'!E58-'IMAE regresion'!B81</f>
        <v>-1.2342951262664053</v>
      </c>
      <c r="D81"/>
      <c r="E81"/>
      <c r="F81"/>
      <c r="G81"/>
      <c r="H81"/>
      <c r="I81"/>
    </row>
    <row r="82" spans="1:9" x14ac:dyDescent="0.25">
      <c r="A82">
        <v>58</v>
      </c>
      <c r="B82">
        <f t="shared" si="0"/>
        <v>4.9135055586240437</v>
      </c>
      <c r="C82">
        <f>+'IMAE para s'!E59-'IMAE regresion'!B82</f>
        <v>-1.5820481940792828</v>
      </c>
      <c r="D82"/>
      <c r="E82"/>
      <c r="F82"/>
      <c r="G82"/>
      <c r="H82"/>
      <c r="I82"/>
    </row>
    <row r="83" spans="1:9" x14ac:dyDescent="0.25">
      <c r="A83">
        <v>59</v>
      </c>
      <c r="B83">
        <f t="shared" si="0"/>
        <v>4.9617590167533132</v>
      </c>
      <c r="C83">
        <f>+'IMAE para s'!E60-'IMAE regresion'!B83</f>
        <v>-1.4444761511851505</v>
      </c>
      <c r="D83"/>
      <c r="E83"/>
      <c r="F83"/>
      <c r="G83"/>
      <c r="H83"/>
      <c r="I83"/>
    </row>
    <row r="84" spans="1:9" ht="16.5" thickBot="1" x14ac:dyDescent="0.3">
      <c r="A84" s="11">
        <v>60</v>
      </c>
      <c r="B84">
        <f t="shared" si="0"/>
        <v>5.0100124748825827</v>
      </c>
      <c r="C84">
        <f>+'IMAE para s'!E61-'IMAE regresion'!B84</f>
        <v>-1.5725620720832549</v>
      </c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ht="16.5" thickBot="1" x14ac:dyDescent="0.3">
      <c r="A87" s="11"/>
      <c r="B87" s="11"/>
      <c r="C87" s="11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ht="16.5" thickBot="1" x14ac:dyDescent="0.3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topLeftCell="A68" zoomScale="85" zoomScaleNormal="85" workbookViewId="0">
      <selection activeCell="L84" sqref="L84"/>
    </sheetView>
  </sheetViews>
  <sheetFormatPr defaultColWidth="8.85546875" defaultRowHeight="15.75" x14ac:dyDescent="0.25"/>
  <cols>
    <col min="1" max="1" width="8.85546875" style="10"/>
    <col min="2" max="2" width="16.85546875" style="10" bestFit="1" customWidth="1"/>
    <col min="3" max="3" width="13" style="12" bestFit="1" customWidth="1"/>
    <col min="4" max="6" width="8.85546875" style="10"/>
    <col min="7" max="7" width="13.85546875" style="10" bestFit="1" customWidth="1"/>
    <col min="8" max="16" width="8.85546875" style="10"/>
    <col min="17" max="17" width="12.85546875" style="10" bestFit="1" customWidth="1"/>
    <col min="18" max="18" width="8.85546875" style="10"/>
    <col min="19" max="19" width="14" style="10" bestFit="1" customWidth="1"/>
    <col min="20" max="20" width="12.85546875" style="10" bestFit="1" customWidth="1"/>
    <col min="21" max="21" width="8.85546875" style="10"/>
    <col min="22" max="22" width="14" style="10" bestFit="1" customWidth="1"/>
    <col min="23" max="23" width="17.85546875" style="10" bestFit="1" customWidth="1"/>
    <col min="24" max="24" width="15.85546875" style="10" bestFit="1" customWidth="1"/>
    <col min="25" max="25" width="15.5703125" style="10" bestFit="1" customWidth="1"/>
    <col min="26" max="26" width="16.140625" style="10" customWidth="1"/>
    <col min="27" max="16384" width="8.85546875" style="10"/>
  </cols>
  <sheetData>
    <row r="1" spans="1:1011" ht="16.5" thickBot="1" x14ac:dyDescent="0.3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5" thickBot="1" x14ac:dyDescent="0.3">
      <c r="G2" s="14" t="s">
        <v>99</v>
      </c>
      <c r="H2" s="14" t="s">
        <v>100</v>
      </c>
      <c r="L2" s="10">
        <f>+AVERAGE(L5:L63)</f>
        <v>1.4629789927938848</v>
      </c>
      <c r="M2" s="10">
        <f>+(L2*2.66)/3</f>
        <v>1.2971747069439112</v>
      </c>
    </row>
    <row r="3" spans="1:1011" s="18" customFormat="1" ht="12.75" customHeight="1" x14ac:dyDescent="0.2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25">
      <c r="A4" s="10">
        <v>1</v>
      </c>
      <c r="B4" s="10">
        <f>+'IMAE para s'!E2</f>
        <v>-3.9917902048723168</v>
      </c>
      <c r="C4" s="12">
        <f>+'IMAE para s'!D2</f>
        <v>43891</v>
      </c>
      <c r="D4" s="10">
        <f>+YEAR(C4)</f>
        <v>2020</v>
      </c>
      <c r="E4" s="10">
        <f>+MONTH(C4)</f>
        <v>3</v>
      </c>
      <c r="F4" s="10" t="str">
        <f>+_xlfn.CONCAT(D4,E4)</f>
        <v>20203</v>
      </c>
      <c r="G4" s="10">
        <f>+'IMAE regresion'!B25</f>
        <v>2.1630584452556798</v>
      </c>
      <c r="H4" s="10">
        <f>+'IMAE regresion'!C25</f>
        <v>-6.1548486501279971</v>
      </c>
      <c r="I4" s="10">
        <f>+AVERAGE(H4,H16,H28,H40,H64,H52)</f>
        <v>2.5967791472355017E-2</v>
      </c>
      <c r="J4" s="10">
        <f>+G4+I4</f>
        <v>2.1890262367280346</v>
      </c>
      <c r="K4" s="13">
        <f>+B4-J4</f>
        <v>-6.180816441600351</v>
      </c>
      <c r="M4" s="21">
        <f t="shared" ref="M4:R19" si="0">($J4)+(M$1*$M$2)</f>
        <v>-1.7024978841036988</v>
      </c>
      <c r="N4" s="21">
        <f t="shared" si="0"/>
        <v>6.0805503575597681</v>
      </c>
      <c r="O4" s="21">
        <f t="shared" si="0"/>
        <v>-0.40532317715978783</v>
      </c>
      <c r="P4" s="21">
        <f t="shared" si="0"/>
        <v>4.7833756506158576</v>
      </c>
      <c r="Q4" s="21">
        <f t="shared" si="0"/>
        <v>0.89185152978412341</v>
      </c>
      <c r="R4" s="21">
        <f t="shared" si="0"/>
        <v>3.4862009436719461</v>
      </c>
      <c r="S4" s="13">
        <f>+IF(B4=0,NA(),B4)</f>
        <v>-3.9917902048723168</v>
      </c>
      <c r="T4" s="21">
        <f>+IF(B5=0,NA(),J4)</f>
        <v>2.1890262367280346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25">
      <c r="A5" s="10">
        <f>+A4+1</f>
        <v>2</v>
      </c>
      <c r="B5" s="10">
        <f>+'IMAE para s'!E3</f>
        <v>-9.5834557666266846</v>
      </c>
      <c r="C5" s="12">
        <f>+EOMONTH(C4,1)</f>
        <v>43951</v>
      </c>
      <c r="D5" s="10">
        <f t="shared" ref="D5:D68" si="1">+YEAR(C5)</f>
        <v>2020</v>
      </c>
      <c r="E5" s="10">
        <f t="shared" ref="E5:E68" si="2">+MONTH(C5)</f>
        <v>4</v>
      </c>
      <c r="F5" s="10" t="str">
        <f t="shared" ref="F5:F68" si="3">+_xlfn.CONCAT(D5,E5)</f>
        <v>20204</v>
      </c>
      <c r="G5" s="10">
        <f>+'IMAE regresion'!B26</f>
        <v>2.2113119033849493</v>
      </c>
      <c r="H5" s="10">
        <f>+'IMAE regresion'!C26</f>
        <v>-11.794767670011634</v>
      </c>
      <c r="I5" s="10">
        <f>+AVERAGE(H5,H17,H29,H41,H65,H53)</f>
        <v>0.31373774791494641</v>
      </c>
      <c r="J5" s="10">
        <f t="shared" ref="J5:J68" si="4">+G5+I5</f>
        <v>2.5250496512998959</v>
      </c>
      <c r="K5" s="13">
        <f t="shared" ref="K5:K68" si="5">+B5-J5</f>
        <v>-12.10850541792658</v>
      </c>
      <c r="L5" s="10">
        <f>+ABS(K5-K4)</f>
        <v>5.9276889763262286</v>
      </c>
      <c r="M5" s="21">
        <f t="shared" si="0"/>
        <v>-1.3664744695318376</v>
      </c>
      <c r="N5" s="21">
        <f t="shared" si="0"/>
        <v>6.4165737721316294</v>
      </c>
      <c r="O5" s="21">
        <f t="shared" si="0"/>
        <v>-6.9299762587926583E-2</v>
      </c>
      <c r="P5" s="21">
        <f t="shared" si="0"/>
        <v>5.1193990651877179</v>
      </c>
      <c r="Q5" s="21">
        <f t="shared" si="0"/>
        <v>1.2278749443559847</v>
      </c>
      <c r="R5" s="21">
        <f t="shared" si="0"/>
        <v>3.8222243582438074</v>
      </c>
      <c r="S5" s="13">
        <f t="shared" ref="S5:S68" si="6">+IF(B5=0,NA(),B5)</f>
        <v>-9.5834557666266846</v>
      </c>
      <c r="T5" s="21">
        <f t="shared" ref="T5:T68" si="7">+IF(B6=0,NA(),J5)</f>
        <v>2.5250496512998959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25">
      <c r="A6" s="10">
        <f t="shared" ref="A6:A69" si="9">+A5+1</f>
        <v>3</v>
      </c>
      <c r="B6" s="10">
        <f>+'IMAE para s'!E4</f>
        <v>-10.278612618865552</v>
      </c>
      <c r="C6" s="12">
        <f t="shared" ref="C6:C69" si="10">+EOMONTH(C5,1)</f>
        <v>43982</v>
      </c>
      <c r="D6" s="10">
        <f t="shared" si="1"/>
        <v>2020</v>
      </c>
      <c r="E6" s="10">
        <f t="shared" si="2"/>
        <v>5</v>
      </c>
      <c r="F6" s="10" t="str">
        <f t="shared" si="3"/>
        <v>20205</v>
      </c>
      <c r="G6" s="10">
        <f>+'IMAE regresion'!B27</f>
        <v>2.2595653615142188</v>
      </c>
      <c r="H6" s="10">
        <f>+'IMAE regresion'!C27</f>
        <v>-12.538177980379771</v>
      </c>
      <c r="I6" s="10">
        <f>+AVERAGE(H6,H18,H30,H42,H66,H54)</f>
        <v>0.57986584709539235</v>
      </c>
      <c r="J6" s="10">
        <f t="shared" si="4"/>
        <v>2.8394312086096112</v>
      </c>
      <c r="K6" s="13">
        <f t="shared" si="5"/>
        <v>-13.118043827475162</v>
      </c>
      <c r="L6" s="10">
        <f t="shared" ref="L6:L69" si="11">+ABS(K6-K5)</f>
        <v>1.0095384095485826</v>
      </c>
      <c r="M6" s="21">
        <f t="shared" si="0"/>
        <v>-1.0520929122221223</v>
      </c>
      <c r="N6" s="21">
        <f t="shared" si="0"/>
        <v>6.7309553294413451</v>
      </c>
      <c r="O6" s="21">
        <f t="shared" si="0"/>
        <v>0.2450817947217887</v>
      </c>
      <c r="P6" s="21">
        <f t="shared" si="0"/>
        <v>5.4337806224974337</v>
      </c>
      <c r="Q6" s="21">
        <f t="shared" si="0"/>
        <v>1.5422565016656999</v>
      </c>
      <c r="R6" s="21">
        <f t="shared" si="0"/>
        <v>4.1366059155535222</v>
      </c>
      <c r="S6" s="13">
        <f t="shared" si="6"/>
        <v>-10.278612618865552</v>
      </c>
      <c r="T6" s="21">
        <f t="shared" si="7"/>
        <v>2.8394312086096112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25">
      <c r="A7" s="10">
        <f t="shared" si="9"/>
        <v>4</v>
      </c>
      <c r="B7" s="10">
        <f>+'IMAE para s'!E5</f>
        <v>-7.8749936022215508</v>
      </c>
      <c r="C7" s="12">
        <f t="shared" si="10"/>
        <v>44012</v>
      </c>
      <c r="D7" s="10">
        <f t="shared" si="1"/>
        <v>2020</v>
      </c>
      <c r="E7" s="10">
        <f t="shared" si="2"/>
        <v>6</v>
      </c>
      <c r="F7" s="10" t="str">
        <f t="shared" si="3"/>
        <v>20206</v>
      </c>
      <c r="G7" s="10">
        <f>+'IMAE regresion'!B28</f>
        <v>2.3078188196434883</v>
      </c>
      <c r="H7" s="10">
        <f>+'IMAE regresion'!C28</f>
        <v>-10.182812421865039</v>
      </c>
      <c r="I7" s="10">
        <f t="shared" ref="I7:I15" si="12">+AVERAGE(H7,H19,H31,H43,H55,H67)</f>
        <v>0.27539776910214042</v>
      </c>
      <c r="J7" s="10">
        <f t="shared" si="4"/>
        <v>2.5832165887456289</v>
      </c>
      <c r="K7" s="13">
        <f t="shared" si="5"/>
        <v>-10.458210190967179</v>
      </c>
      <c r="L7" s="10">
        <f t="shared" si="11"/>
        <v>2.6598336365079831</v>
      </c>
      <c r="M7" s="21">
        <f t="shared" si="0"/>
        <v>-1.3083075320861046</v>
      </c>
      <c r="N7" s="21">
        <f t="shared" si="0"/>
        <v>6.4747407095773628</v>
      </c>
      <c r="O7" s="21">
        <f t="shared" si="0"/>
        <v>-1.1132825142193603E-2</v>
      </c>
      <c r="P7" s="21">
        <f t="shared" si="0"/>
        <v>5.1775660026334513</v>
      </c>
      <c r="Q7" s="21">
        <f t="shared" si="0"/>
        <v>1.2860418818017176</v>
      </c>
      <c r="R7" s="21">
        <f t="shared" si="0"/>
        <v>3.8803912956895399</v>
      </c>
      <c r="S7" s="13">
        <f t="shared" si="6"/>
        <v>-7.8749936022215508</v>
      </c>
      <c r="T7" s="21">
        <f t="shared" si="7"/>
        <v>2.5832165887456289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25">
      <c r="A8" s="10">
        <f t="shared" si="9"/>
        <v>5</v>
      </c>
      <c r="B8" s="10">
        <f>+'IMAE para s'!E6</f>
        <v>-3.8915022040789329</v>
      </c>
      <c r="C8" s="12">
        <f t="shared" si="10"/>
        <v>44043</v>
      </c>
      <c r="D8" s="10">
        <f t="shared" si="1"/>
        <v>2020</v>
      </c>
      <c r="E8" s="10">
        <f t="shared" si="2"/>
        <v>7</v>
      </c>
      <c r="F8" s="10" t="str">
        <f t="shared" si="3"/>
        <v>20207</v>
      </c>
      <c r="G8" s="10">
        <f>+'IMAE regresion'!B29</f>
        <v>2.3560722777727579</v>
      </c>
      <c r="H8" s="10">
        <f>+'IMAE regresion'!C29</f>
        <v>-6.2475744818516912</v>
      </c>
      <c r="I8" s="10">
        <f t="shared" si="12"/>
        <v>0.14433388445980774</v>
      </c>
      <c r="J8" s="10">
        <f t="shared" si="4"/>
        <v>2.5004061622325655</v>
      </c>
      <c r="K8" s="13">
        <f t="shared" si="5"/>
        <v>-6.3919083663114984</v>
      </c>
      <c r="L8" s="10">
        <f t="shared" si="11"/>
        <v>4.0663018246556808</v>
      </c>
      <c r="M8" s="21">
        <f t="shared" si="0"/>
        <v>-1.391117958599168</v>
      </c>
      <c r="N8" s="21">
        <f t="shared" si="0"/>
        <v>6.3919302830642994</v>
      </c>
      <c r="O8" s="21">
        <f t="shared" si="0"/>
        <v>-9.3943251655256965E-2</v>
      </c>
      <c r="P8" s="21">
        <f t="shared" si="0"/>
        <v>5.094755576120388</v>
      </c>
      <c r="Q8" s="21">
        <f t="shared" si="0"/>
        <v>1.2032314552886543</v>
      </c>
      <c r="R8" s="21">
        <f t="shared" si="0"/>
        <v>3.7975808691764765</v>
      </c>
      <c r="S8" s="13">
        <f t="shared" si="6"/>
        <v>-3.8915022040789329</v>
      </c>
      <c r="T8" s="21">
        <f t="shared" si="7"/>
        <v>2.5004061622325655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25">
      <c r="A9" s="10">
        <f t="shared" si="9"/>
        <v>6</v>
      </c>
      <c r="B9" s="10">
        <f>+'IMAE para s'!E7</f>
        <v>-1.1138979339918649</v>
      </c>
      <c r="C9" s="12">
        <f t="shared" si="10"/>
        <v>44074</v>
      </c>
      <c r="D9" s="10">
        <f t="shared" si="1"/>
        <v>2020</v>
      </c>
      <c r="E9" s="10">
        <f t="shared" si="2"/>
        <v>8</v>
      </c>
      <c r="F9" s="10" t="str">
        <f t="shared" si="3"/>
        <v>20208</v>
      </c>
      <c r="G9" s="10">
        <f>+'IMAE regresion'!B30</f>
        <v>2.4043257359020274</v>
      </c>
      <c r="H9" s="10">
        <f>+'IMAE regresion'!C30</f>
        <v>-3.5182236698938922</v>
      </c>
      <c r="I9" s="10">
        <f t="shared" si="12"/>
        <v>0.18015069275299336</v>
      </c>
      <c r="J9" s="10">
        <f t="shared" si="4"/>
        <v>2.5844764286550208</v>
      </c>
      <c r="K9" s="13">
        <f t="shared" si="5"/>
        <v>-3.6983743626468857</v>
      </c>
      <c r="L9" s="10">
        <f t="shared" si="11"/>
        <v>2.6935340036646127</v>
      </c>
      <c r="M9" s="21">
        <f t="shared" si="0"/>
        <v>-1.3070476921767127</v>
      </c>
      <c r="N9" s="21">
        <f t="shared" si="0"/>
        <v>6.4760005494867539</v>
      </c>
      <c r="O9" s="21">
        <f t="shared" si="0"/>
        <v>-9.8729852328016676E-3</v>
      </c>
      <c r="P9" s="21">
        <f t="shared" si="0"/>
        <v>5.1788258425428433</v>
      </c>
      <c r="Q9" s="21">
        <f t="shared" si="0"/>
        <v>1.2873017217111096</v>
      </c>
      <c r="R9" s="21">
        <f t="shared" si="0"/>
        <v>3.8816511355989318</v>
      </c>
      <c r="S9" s="13">
        <f t="shared" si="6"/>
        <v>-1.1138979339918649</v>
      </c>
      <c r="T9" s="21">
        <f t="shared" si="7"/>
        <v>2.5844764286550208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25">
      <c r="A10" s="10">
        <f t="shared" si="9"/>
        <v>7</v>
      </c>
      <c r="B10" s="10">
        <f>+'IMAE para s'!E8</f>
        <v>0.8167882915624034</v>
      </c>
      <c r="C10" s="12">
        <f t="shared" si="10"/>
        <v>44104</v>
      </c>
      <c r="D10" s="10">
        <f t="shared" si="1"/>
        <v>2020</v>
      </c>
      <c r="E10" s="10">
        <f t="shared" si="2"/>
        <v>9</v>
      </c>
      <c r="F10" s="10" t="str">
        <f t="shared" si="3"/>
        <v>20209</v>
      </c>
      <c r="G10" s="10">
        <f>+'IMAE regresion'!B31</f>
        <v>2.4525791940312969</v>
      </c>
      <c r="H10" s="10">
        <f>+'IMAE regresion'!C31</f>
        <v>-1.6357909024688935</v>
      </c>
      <c r="I10" s="10">
        <f t="shared" si="12"/>
        <v>-8.9202162928278209E-3</v>
      </c>
      <c r="J10" s="10">
        <f t="shared" si="4"/>
        <v>2.443658977738469</v>
      </c>
      <c r="K10" s="13">
        <f t="shared" si="5"/>
        <v>-1.6268706861760656</v>
      </c>
      <c r="L10" s="10">
        <f t="shared" si="11"/>
        <v>2.0715036764708201</v>
      </c>
      <c r="M10" s="21">
        <f t="shared" si="0"/>
        <v>-1.4478651430932645</v>
      </c>
      <c r="N10" s="21">
        <f t="shared" si="0"/>
        <v>6.3351830985702025</v>
      </c>
      <c r="O10" s="21">
        <f t="shared" si="0"/>
        <v>-0.15069043614935351</v>
      </c>
      <c r="P10" s="21">
        <f t="shared" si="0"/>
        <v>5.0380083916262919</v>
      </c>
      <c r="Q10" s="21">
        <f t="shared" si="0"/>
        <v>1.1464842707945577</v>
      </c>
      <c r="R10" s="21">
        <f t="shared" si="0"/>
        <v>3.7408336846823804</v>
      </c>
      <c r="S10" s="13">
        <f t="shared" si="6"/>
        <v>0.8167882915624034</v>
      </c>
      <c r="T10" s="21">
        <f t="shared" si="7"/>
        <v>2.443658977738469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25">
      <c r="A11" s="10">
        <f t="shared" si="9"/>
        <v>8</v>
      </c>
      <c r="B11" s="10">
        <f>+'IMAE para s'!E9</f>
        <v>2.2531920919641237</v>
      </c>
      <c r="C11" s="12">
        <f t="shared" si="10"/>
        <v>44135</v>
      </c>
      <c r="D11" s="10">
        <f t="shared" si="1"/>
        <v>2020</v>
      </c>
      <c r="E11" s="10">
        <f t="shared" si="2"/>
        <v>10</v>
      </c>
      <c r="F11" s="10" t="str">
        <f t="shared" si="3"/>
        <v>202010</v>
      </c>
      <c r="G11" s="10">
        <f>+'IMAE regresion'!B32</f>
        <v>2.5008326521605664</v>
      </c>
      <c r="H11" s="10">
        <f>+'IMAE regresion'!C32</f>
        <v>-0.24764056019644265</v>
      </c>
      <c r="I11" s="10">
        <f t="shared" si="12"/>
        <v>-4.8172142133360296E-3</v>
      </c>
      <c r="J11" s="10">
        <f t="shared" si="4"/>
        <v>2.4960154379472304</v>
      </c>
      <c r="K11" s="13">
        <f t="shared" si="5"/>
        <v>-0.24282334598310662</v>
      </c>
      <c r="L11" s="10">
        <f t="shared" si="11"/>
        <v>1.3840473401929589</v>
      </c>
      <c r="M11" s="21">
        <f t="shared" si="0"/>
        <v>-1.3955086828845031</v>
      </c>
      <c r="N11" s="21">
        <f t="shared" si="0"/>
        <v>6.3875395587789638</v>
      </c>
      <c r="O11" s="21">
        <f t="shared" si="0"/>
        <v>-9.8333975940592122E-2</v>
      </c>
      <c r="P11" s="21">
        <f t="shared" si="0"/>
        <v>5.0903648518350533</v>
      </c>
      <c r="Q11" s="21">
        <f t="shared" si="0"/>
        <v>1.1988407310033191</v>
      </c>
      <c r="R11" s="21">
        <f t="shared" si="0"/>
        <v>3.7931901448911418</v>
      </c>
      <c r="S11" s="13">
        <f t="shared" si="6"/>
        <v>2.2531920919641237</v>
      </c>
      <c r="T11" s="21">
        <f t="shared" si="7"/>
        <v>2.4960154379472304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25">
      <c r="A12" s="10">
        <f t="shared" si="9"/>
        <v>9</v>
      </c>
      <c r="B12" s="10">
        <f>+'IMAE para s'!E10</f>
        <v>1.2746428998618171</v>
      </c>
      <c r="C12" s="12">
        <f t="shared" si="10"/>
        <v>44165</v>
      </c>
      <c r="D12" s="10">
        <f t="shared" si="1"/>
        <v>2020</v>
      </c>
      <c r="E12" s="10">
        <f t="shared" si="2"/>
        <v>11</v>
      </c>
      <c r="F12" s="10" t="str">
        <f t="shared" si="3"/>
        <v>202011</v>
      </c>
      <c r="G12" s="10">
        <f>+'IMAE regresion'!B33</f>
        <v>2.5490861102898359</v>
      </c>
      <c r="H12" s="10">
        <f>+'IMAE regresion'!C33</f>
        <v>-1.2744432104280188</v>
      </c>
      <c r="I12" s="10">
        <f t="shared" si="12"/>
        <v>-0.35471200386353158</v>
      </c>
      <c r="J12" s="10">
        <f t="shared" si="4"/>
        <v>2.1943741064263045</v>
      </c>
      <c r="K12" s="13">
        <f t="shared" si="5"/>
        <v>-0.91973120656448737</v>
      </c>
      <c r="L12" s="10">
        <f t="shared" si="11"/>
        <v>0.67690786058138075</v>
      </c>
      <c r="M12" s="21">
        <f t="shared" si="0"/>
        <v>-1.697150014405429</v>
      </c>
      <c r="N12" s="21">
        <f t="shared" si="0"/>
        <v>6.0858982272580384</v>
      </c>
      <c r="O12" s="21">
        <f t="shared" si="0"/>
        <v>-0.39997530746151799</v>
      </c>
      <c r="P12" s="21">
        <f t="shared" si="0"/>
        <v>4.788723520314127</v>
      </c>
      <c r="Q12" s="21">
        <f t="shared" si="0"/>
        <v>0.89719939948239325</v>
      </c>
      <c r="R12" s="21">
        <f t="shared" si="0"/>
        <v>3.4915488133702155</v>
      </c>
      <c r="S12" s="13">
        <f t="shared" si="6"/>
        <v>1.2746428998618171</v>
      </c>
      <c r="T12" s="21">
        <f t="shared" si="7"/>
        <v>2.1943741064263045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25">
      <c r="A13" s="10">
        <f t="shared" si="9"/>
        <v>10</v>
      </c>
      <c r="B13" s="10">
        <f>+'IMAE para s'!E11</f>
        <v>4.0540748215181566</v>
      </c>
      <c r="C13" s="12">
        <f t="shared" si="10"/>
        <v>44196</v>
      </c>
      <c r="D13" s="10">
        <f t="shared" si="1"/>
        <v>2020</v>
      </c>
      <c r="E13" s="10">
        <f t="shared" si="2"/>
        <v>12</v>
      </c>
      <c r="F13" s="10" t="str">
        <f t="shared" si="3"/>
        <v>202012</v>
      </c>
      <c r="G13" s="10">
        <f>+'IMAE regresion'!B34</f>
        <v>2.5973395684191058</v>
      </c>
      <c r="H13" s="10">
        <f>+'IMAE regresion'!C34</f>
        <v>1.4567352530990507</v>
      </c>
      <c r="I13" s="10">
        <f t="shared" si="12"/>
        <v>-0.39196546561363493</v>
      </c>
      <c r="J13" s="10">
        <f t="shared" si="4"/>
        <v>2.2053741028054707</v>
      </c>
      <c r="K13" s="13">
        <f t="shared" si="5"/>
        <v>1.8487007187126858</v>
      </c>
      <c r="L13" s="10">
        <f t="shared" si="11"/>
        <v>2.7684319252771732</v>
      </c>
      <c r="M13" s="21">
        <f t="shared" si="0"/>
        <v>-1.6861500180262627</v>
      </c>
      <c r="N13" s="21">
        <f t="shared" si="0"/>
        <v>6.0968982236372042</v>
      </c>
      <c r="O13" s="21">
        <f t="shared" si="0"/>
        <v>-0.38897531108235173</v>
      </c>
      <c r="P13" s="21">
        <f t="shared" si="0"/>
        <v>4.7997235166932928</v>
      </c>
      <c r="Q13" s="21">
        <f t="shared" si="0"/>
        <v>0.90819939586155951</v>
      </c>
      <c r="R13" s="21">
        <f t="shared" si="0"/>
        <v>3.5025488097493822</v>
      </c>
      <c r="S13" s="13">
        <f t="shared" si="6"/>
        <v>4.0540748215181566</v>
      </c>
      <c r="T13" s="21">
        <f t="shared" si="7"/>
        <v>2.2053741028054707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25">
      <c r="A14" s="10">
        <f t="shared" si="9"/>
        <v>11</v>
      </c>
      <c r="B14" s="10">
        <f>+'IMAE para s'!E12</f>
        <v>1.3553683325098405</v>
      </c>
      <c r="C14" s="12">
        <f t="shared" si="10"/>
        <v>44227</v>
      </c>
      <c r="D14" s="10">
        <f t="shared" si="1"/>
        <v>2021</v>
      </c>
      <c r="E14" s="10">
        <f t="shared" si="2"/>
        <v>1</v>
      </c>
      <c r="F14" s="10" t="str">
        <f t="shared" si="3"/>
        <v>20211</v>
      </c>
      <c r="G14" s="10">
        <f>+'IMAE regresion'!B35</f>
        <v>2.6455930265483754</v>
      </c>
      <c r="H14" s="10">
        <f>+'IMAE regresion'!C35</f>
        <v>-1.2902246940385349</v>
      </c>
      <c r="I14" s="10">
        <f t="shared" si="12"/>
        <v>-0.46380269300696292</v>
      </c>
      <c r="J14" s="10">
        <f t="shared" si="4"/>
        <v>2.1817903335414126</v>
      </c>
      <c r="K14" s="13">
        <f t="shared" si="5"/>
        <v>-0.82642200103157215</v>
      </c>
      <c r="L14" s="10">
        <f t="shared" si="11"/>
        <v>2.675122719744258</v>
      </c>
      <c r="M14" s="21">
        <f t="shared" si="0"/>
        <v>-1.7097337872903209</v>
      </c>
      <c r="N14" s="21">
        <f t="shared" si="0"/>
        <v>6.0733144543731461</v>
      </c>
      <c r="O14" s="21">
        <f t="shared" si="0"/>
        <v>-0.41255908034640987</v>
      </c>
      <c r="P14" s="21">
        <f t="shared" si="0"/>
        <v>4.7761397474292355</v>
      </c>
      <c r="Q14" s="21">
        <f t="shared" si="0"/>
        <v>0.88461562659750137</v>
      </c>
      <c r="R14" s="21">
        <f t="shared" si="0"/>
        <v>3.4789650404853241</v>
      </c>
      <c r="S14" s="13">
        <f t="shared" si="6"/>
        <v>1.3553683325098405</v>
      </c>
      <c r="T14" s="21">
        <f t="shared" si="7"/>
        <v>2.1817903335414126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25">
      <c r="A15" s="10">
        <f t="shared" si="9"/>
        <v>12</v>
      </c>
      <c r="B15" s="10">
        <f>+'IMAE para s'!E13</f>
        <v>2.4008877604675689</v>
      </c>
      <c r="C15" s="12">
        <f t="shared" si="10"/>
        <v>44255</v>
      </c>
      <c r="D15" s="10">
        <f t="shared" si="1"/>
        <v>2021</v>
      </c>
      <c r="E15" s="10">
        <f t="shared" si="2"/>
        <v>2</v>
      </c>
      <c r="F15" s="10" t="str">
        <f t="shared" si="3"/>
        <v>20212</v>
      </c>
      <c r="G15" s="10">
        <f>+'IMAE regresion'!B36</f>
        <v>2.6938464846776449</v>
      </c>
      <c r="H15" s="10">
        <f>+'IMAE regresion'!C36</f>
        <v>-0.29295872421007596</v>
      </c>
      <c r="I15" s="10">
        <f t="shared" si="12"/>
        <v>-0.29523613980734653</v>
      </c>
      <c r="J15" s="10">
        <f t="shared" si="4"/>
        <v>2.3986103448702982</v>
      </c>
      <c r="K15" s="13">
        <f t="shared" si="5"/>
        <v>2.2774155972706822E-3</v>
      </c>
      <c r="L15" s="10">
        <f t="shared" si="11"/>
        <v>0.82869941662884283</v>
      </c>
      <c r="M15" s="21">
        <f t="shared" si="0"/>
        <v>-1.4929137759614353</v>
      </c>
      <c r="N15" s="21">
        <f t="shared" si="0"/>
        <v>6.2901344657020317</v>
      </c>
      <c r="O15" s="21">
        <f t="shared" si="0"/>
        <v>-0.19573906901752425</v>
      </c>
      <c r="P15" s="21">
        <f t="shared" si="0"/>
        <v>4.9929597587581203</v>
      </c>
      <c r="Q15" s="21">
        <f t="shared" si="0"/>
        <v>1.101435637926387</v>
      </c>
      <c r="R15" s="21">
        <f t="shared" si="0"/>
        <v>3.6957850518142097</v>
      </c>
      <c r="S15" s="13">
        <f t="shared" si="6"/>
        <v>2.4008877604675689</v>
      </c>
      <c r="T15" s="21">
        <f t="shared" si="7"/>
        <v>2.3986103448702982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25">
      <c r="A16" s="10">
        <f t="shared" si="9"/>
        <v>13</v>
      </c>
      <c r="B16" s="10">
        <f>+'IMAE para s'!E14</f>
        <v>9.9616069703438512</v>
      </c>
      <c r="C16" s="12">
        <f t="shared" si="10"/>
        <v>44286</v>
      </c>
      <c r="D16" s="10">
        <f t="shared" si="1"/>
        <v>2021</v>
      </c>
      <c r="E16" s="10">
        <f t="shared" si="2"/>
        <v>3</v>
      </c>
      <c r="F16" s="10" t="str">
        <f t="shared" si="3"/>
        <v>20213</v>
      </c>
      <c r="G16" s="10">
        <f>+'IMAE regresion'!B37</f>
        <v>2.7420999428069144</v>
      </c>
      <c r="H16" s="10">
        <f>+'IMAE regresion'!C37</f>
        <v>7.2195070275369364</v>
      </c>
      <c r="I16" s="10">
        <f>+I4</f>
        <v>2.5967791472355017E-2</v>
      </c>
      <c r="J16" s="10">
        <f t="shared" si="4"/>
        <v>2.7680677342792692</v>
      </c>
      <c r="K16" s="13">
        <f t="shared" si="5"/>
        <v>7.1935392360645825</v>
      </c>
      <c r="L16" s="10">
        <f t="shared" si="11"/>
        <v>7.1912618204673118</v>
      </c>
      <c r="M16" s="21">
        <f t="shared" si="0"/>
        <v>-1.1234563865524643</v>
      </c>
      <c r="N16" s="21">
        <f t="shared" si="0"/>
        <v>6.6595918551110032</v>
      </c>
      <c r="O16" s="21">
        <f t="shared" si="0"/>
        <v>0.17371832039144675</v>
      </c>
      <c r="P16" s="21">
        <f t="shared" si="0"/>
        <v>5.3624171481670917</v>
      </c>
      <c r="Q16" s="21">
        <f t="shared" si="0"/>
        <v>1.470893027335358</v>
      </c>
      <c r="R16" s="21">
        <f t="shared" si="0"/>
        <v>4.0652424412231802</v>
      </c>
      <c r="S16" s="13">
        <f t="shared" si="6"/>
        <v>9.9616069703438512</v>
      </c>
      <c r="T16" s="21">
        <f t="shared" si="7"/>
        <v>2.7680677342792692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25">
      <c r="A17" s="10">
        <f t="shared" si="9"/>
        <v>14</v>
      </c>
      <c r="B17" s="10">
        <f>+'IMAE para s'!E15</f>
        <v>15.47908579306656</v>
      </c>
      <c r="C17" s="12">
        <f t="shared" si="10"/>
        <v>44316</v>
      </c>
      <c r="D17" s="10">
        <f t="shared" si="1"/>
        <v>2021</v>
      </c>
      <c r="E17" s="10">
        <f t="shared" si="2"/>
        <v>4</v>
      </c>
      <c r="F17" s="10" t="str">
        <f t="shared" si="3"/>
        <v>20214</v>
      </c>
      <c r="G17" s="10">
        <f>+'IMAE regresion'!B38</f>
        <v>2.7903534009361839</v>
      </c>
      <c r="H17" s="10">
        <f>+'IMAE regresion'!C38</f>
        <v>12.688732392130376</v>
      </c>
      <c r="I17" s="10">
        <f t="shared" ref="I17:I80" si="13">+I5</f>
        <v>0.31373774791494641</v>
      </c>
      <c r="J17" s="10">
        <f t="shared" si="4"/>
        <v>3.1040911488511305</v>
      </c>
      <c r="K17" s="13">
        <f t="shared" si="5"/>
        <v>12.374994644215429</v>
      </c>
      <c r="L17" s="10">
        <f t="shared" si="11"/>
        <v>5.1814554081508462</v>
      </c>
      <c r="M17" s="21">
        <f t="shared" si="0"/>
        <v>-0.78743297198060302</v>
      </c>
      <c r="N17" s="21">
        <f t="shared" si="0"/>
        <v>6.9956152696828635</v>
      </c>
      <c r="O17" s="21">
        <f t="shared" si="0"/>
        <v>0.50974173496330799</v>
      </c>
      <c r="P17" s="21">
        <f t="shared" si="0"/>
        <v>5.6984405627389529</v>
      </c>
      <c r="Q17" s="21">
        <f t="shared" si="0"/>
        <v>1.8069164419072192</v>
      </c>
      <c r="R17" s="21">
        <f t="shared" si="0"/>
        <v>4.4012658557950415</v>
      </c>
      <c r="S17" s="13">
        <f t="shared" si="6"/>
        <v>15.47908579306656</v>
      </c>
      <c r="T17" s="21">
        <f t="shared" si="7"/>
        <v>3.1040911488511305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25">
      <c r="A18" s="10">
        <f t="shared" si="9"/>
        <v>15</v>
      </c>
      <c r="B18" s="10">
        <f>+'IMAE para s'!E16</f>
        <v>16.686409495624815</v>
      </c>
      <c r="C18" s="12">
        <f t="shared" si="10"/>
        <v>44347</v>
      </c>
      <c r="D18" s="10">
        <f t="shared" si="1"/>
        <v>2021</v>
      </c>
      <c r="E18" s="10">
        <f t="shared" si="2"/>
        <v>5</v>
      </c>
      <c r="F18" s="10" t="str">
        <f t="shared" si="3"/>
        <v>20215</v>
      </c>
      <c r="G18" s="10">
        <f>+'IMAE regresion'!B39</f>
        <v>2.8386068590654534</v>
      </c>
      <c r="H18" s="10">
        <f>+'IMAE regresion'!C39</f>
        <v>13.847802636559361</v>
      </c>
      <c r="I18" s="10">
        <f t="shared" si="13"/>
        <v>0.57986584709539235</v>
      </c>
      <c r="J18" s="10">
        <f t="shared" si="4"/>
        <v>3.4184727061608458</v>
      </c>
      <c r="K18" s="13">
        <f t="shared" si="5"/>
        <v>13.26793678946397</v>
      </c>
      <c r="L18" s="10">
        <f t="shared" si="11"/>
        <v>0.89294214524854176</v>
      </c>
      <c r="M18" s="21">
        <f t="shared" si="0"/>
        <v>-0.47305141467088774</v>
      </c>
      <c r="N18" s="21">
        <f t="shared" si="0"/>
        <v>7.3099968269925792</v>
      </c>
      <c r="O18" s="21">
        <f t="shared" si="0"/>
        <v>0.82412329227302328</v>
      </c>
      <c r="P18" s="21">
        <f t="shared" si="0"/>
        <v>6.0128221200486678</v>
      </c>
      <c r="Q18" s="21">
        <f t="shared" si="0"/>
        <v>2.1212979992169343</v>
      </c>
      <c r="R18" s="21">
        <f t="shared" si="0"/>
        <v>4.7156474131047572</v>
      </c>
      <c r="S18" s="13">
        <f t="shared" si="6"/>
        <v>16.686409495624815</v>
      </c>
      <c r="T18" s="21">
        <f t="shared" si="7"/>
        <v>3.4184727061608458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25">
      <c r="A19" s="10">
        <f t="shared" si="9"/>
        <v>16</v>
      </c>
      <c r="B19" s="10">
        <f>+'IMAE para s'!E17</f>
        <v>14.46663257782174</v>
      </c>
      <c r="C19" s="12">
        <f t="shared" si="10"/>
        <v>44377</v>
      </c>
      <c r="D19" s="10">
        <f t="shared" si="1"/>
        <v>2021</v>
      </c>
      <c r="E19" s="10">
        <f t="shared" si="2"/>
        <v>6</v>
      </c>
      <c r="F19" s="10" t="str">
        <f t="shared" si="3"/>
        <v>20216</v>
      </c>
      <c r="G19" s="10">
        <f>+'IMAE regresion'!B40</f>
        <v>2.8868603171947229</v>
      </c>
      <c r="H19" s="10">
        <f>+'IMAE regresion'!C40</f>
        <v>11.579772260627017</v>
      </c>
      <c r="I19" s="10">
        <f t="shared" si="13"/>
        <v>0.27539776910214042</v>
      </c>
      <c r="J19" s="10">
        <f t="shared" si="4"/>
        <v>3.1622580862968634</v>
      </c>
      <c r="K19" s="13">
        <f t="shared" si="5"/>
        <v>11.304374491524875</v>
      </c>
      <c r="L19" s="10">
        <f t="shared" si="11"/>
        <v>1.9635622979390952</v>
      </c>
      <c r="M19" s="21">
        <f t="shared" si="0"/>
        <v>-0.72926603453487004</v>
      </c>
      <c r="N19" s="21">
        <f t="shared" si="0"/>
        <v>7.0537822071285969</v>
      </c>
      <c r="O19" s="21">
        <f t="shared" si="0"/>
        <v>0.56790867240904097</v>
      </c>
      <c r="P19" s="21">
        <f t="shared" si="0"/>
        <v>5.7566075001846855</v>
      </c>
      <c r="Q19" s="21">
        <f t="shared" si="0"/>
        <v>1.8650833793529522</v>
      </c>
      <c r="R19" s="21">
        <f t="shared" si="0"/>
        <v>4.4594327932407749</v>
      </c>
      <c r="S19" s="13">
        <f t="shared" si="6"/>
        <v>14.46663257782174</v>
      </c>
      <c r="T19" s="21">
        <f t="shared" si="7"/>
        <v>3.1622580862968634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25">
      <c r="A20" s="10">
        <f t="shared" si="9"/>
        <v>17</v>
      </c>
      <c r="B20" s="10">
        <f>+'IMAE para s'!E18</f>
        <v>10.789609399836849</v>
      </c>
      <c r="C20" s="12">
        <f t="shared" si="10"/>
        <v>44408</v>
      </c>
      <c r="D20" s="10">
        <f t="shared" si="1"/>
        <v>2021</v>
      </c>
      <c r="E20" s="10">
        <f t="shared" si="2"/>
        <v>7</v>
      </c>
      <c r="F20" s="10" t="str">
        <f t="shared" si="3"/>
        <v>20217</v>
      </c>
      <c r="G20" s="10">
        <f>+'IMAE regresion'!B41</f>
        <v>2.9351137753239924</v>
      </c>
      <c r="H20" s="10">
        <f>+'IMAE regresion'!C41</f>
        <v>7.8544956245128557</v>
      </c>
      <c r="I20" s="10">
        <f t="shared" si="13"/>
        <v>0.14433388445980774</v>
      </c>
      <c r="J20" s="10">
        <f t="shared" si="4"/>
        <v>3.0794476597838001</v>
      </c>
      <c r="K20" s="13">
        <f t="shared" si="5"/>
        <v>7.7101617400530484</v>
      </c>
      <c r="L20" s="10">
        <f t="shared" si="11"/>
        <v>3.5942127514718267</v>
      </c>
      <c r="M20" s="21">
        <f t="shared" ref="M20:R51" si="14">($J20)+(M$1*$M$2)</f>
        <v>-0.81207646104793341</v>
      </c>
      <c r="N20" s="21">
        <f t="shared" si="14"/>
        <v>6.9709717806155336</v>
      </c>
      <c r="O20" s="21">
        <f t="shared" si="14"/>
        <v>0.48509824589597761</v>
      </c>
      <c r="P20" s="21">
        <f t="shared" si="14"/>
        <v>5.6737970736716221</v>
      </c>
      <c r="Q20" s="21">
        <f t="shared" si="14"/>
        <v>1.7822729528398888</v>
      </c>
      <c r="R20" s="21">
        <f t="shared" si="14"/>
        <v>4.3766223667277115</v>
      </c>
      <c r="S20" s="13">
        <f t="shared" si="6"/>
        <v>10.789609399836849</v>
      </c>
      <c r="T20" s="21">
        <f t="shared" si="7"/>
        <v>3.0794476597838001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25">
      <c r="A21" s="10">
        <f t="shared" si="9"/>
        <v>18</v>
      </c>
      <c r="B21" s="10">
        <f>+'IMAE para s'!E19</f>
        <v>7.7378591344647134</v>
      </c>
      <c r="C21" s="12">
        <f t="shared" si="10"/>
        <v>44439</v>
      </c>
      <c r="D21" s="10">
        <f t="shared" si="1"/>
        <v>2021</v>
      </c>
      <c r="E21" s="10">
        <f t="shared" si="2"/>
        <v>8</v>
      </c>
      <c r="F21" s="10" t="str">
        <f t="shared" si="3"/>
        <v>20218</v>
      </c>
      <c r="G21" s="10">
        <f>+'IMAE regresion'!B42</f>
        <v>2.9833672334532619</v>
      </c>
      <c r="H21" s="10">
        <f>+'IMAE regresion'!C42</f>
        <v>4.7544919010114519</v>
      </c>
      <c r="I21" s="10">
        <f t="shared" si="13"/>
        <v>0.18015069275299336</v>
      </c>
      <c r="J21" s="10">
        <f t="shared" si="4"/>
        <v>3.1635179262062554</v>
      </c>
      <c r="K21" s="13">
        <f t="shared" si="5"/>
        <v>4.574341208258458</v>
      </c>
      <c r="L21" s="10">
        <f t="shared" si="11"/>
        <v>3.1358205317945904</v>
      </c>
      <c r="M21" s="21">
        <f t="shared" si="14"/>
        <v>-0.72800619462547811</v>
      </c>
      <c r="N21" s="21">
        <f t="shared" si="14"/>
        <v>7.0550420470379889</v>
      </c>
      <c r="O21" s="21">
        <f t="shared" si="14"/>
        <v>0.56916851231843291</v>
      </c>
      <c r="P21" s="21">
        <f t="shared" si="14"/>
        <v>5.7578673400940783</v>
      </c>
      <c r="Q21" s="21">
        <f t="shared" si="14"/>
        <v>1.8663432192623441</v>
      </c>
      <c r="R21" s="21">
        <f t="shared" si="14"/>
        <v>4.4606926331501668</v>
      </c>
      <c r="S21" s="13">
        <f t="shared" si="6"/>
        <v>7.7378591344647134</v>
      </c>
      <c r="T21" s="21">
        <f t="shared" si="7"/>
        <v>3.1635179262062554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25">
      <c r="A22" s="10">
        <f t="shared" si="9"/>
        <v>19</v>
      </c>
      <c r="B22" s="10">
        <f>+'IMAE para s'!E20</f>
        <v>5.978986413784952</v>
      </c>
      <c r="C22" s="12">
        <f t="shared" si="10"/>
        <v>44469</v>
      </c>
      <c r="D22" s="10">
        <f t="shared" si="1"/>
        <v>2021</v>
      </c>
      <c r="E22" s="10">
        <f t="shared" si="2"/>
        <v>9</v>
      </c>
      <c r="F22" s="10" t="str">
        <f t="shared" si="3"/>
        <v>20219</v>
      </c>
      <c r="G22" s="10">
        <f>+'IMAE regresion'!B43</f>
        <v>3.0316206915825314</v>
      </c>
      <c r="H22" s="10">
        <f>+'IMAE regresion'!C43</f>
        <v>2.9473657222024205</v>
      </c>
      <c r="I22" s="10">
        <f t="shared" si="13"/>
        <v>-8.9202162928278209E-3</v>
      </c>
      <c r="J22" s="10">
        <f t="shared" si="4"/>
        <v>3.0227004752897035</v>
      </c>
      <c r="K22" s="13">
        <f t="shared" si="5"/>
        <v>2.9562859384952485</v>
      </c>
      <c r="L22" s="10">
        <f t="shared" si="11"/>
        <v>1.6180552697632096</v>
      </c>
      <c r="M22" s="21">
        <f t="shared" si="14"/>
        <v>-0.86882364554202995</v>
      </c>
      <c r="N22" s="21">
        <f t="shared" si="14"/>
        <v>6.9142245961214375</v>
      </c>
      <c r="O22" s="21">
        <f t="shared" si="14"/>
        <v>0.42835106140188106</v>
      </c>
      <c r="P22" s="21">
        <f t="shared" si="14"/>
        <v>5.617049889177526</v>
      </c>
      <c r="Q22" s="21">
        <f t="shared" si="14"/>
        <v>1.7255257683457923</v>
      </c>
      <c r="R22" s="21">
        <f t="shared" si="14"/>
        <v>4.3198751822336146</v>
      </c>
      <c r="S22" s="13">
        <f t="shared" si="6"/>
        <v>5.978986413784952</v>
      </c>
      <c r="T22" s="21">
        <f t="shared" si="7"/>
        <v>3.0227004752897035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25">
      <c r="A23" s="10">
        <f t="shared" si="9"/>
        <v>20</v>
      </c>
      <c r="B23" s="10">
        <f>+'IMAE para s'!E21</f>
        <v>4.5507074720848379</v>
      </c>
      <c r="C23" s="12">
        <f t="shared" si="10"/>
        <v>44500</v>
      </c>
      <c r="D23" s="10">
        <f t="shared" si="1"/>
        <v>2021</v>
      </c>
      <c r="E23" s="10">
        <f t="shared" si="2"/>
        <v>10</v>
      </c>
      <c r="F23" s="10" t="str">
        <f t="shared" si="3"/>
        <v>202110</v>
      </c>
      <c r="G23" s="10">
        <f>+'IMAE regresion'!B44</f>
        <v>3.079874149711801</v>
      </c>
      <c r="H23" s="10">
        <f>+'IMAE regresion'!C44</f>
        <v>1.470833322373037</v>
      </c>
      <c r="I23" s="10">
        <f t="shared" si="13"/>
        <v>-4.8172142133360296E-3</v>
      </c>
      <c r="J23" s="10">
        <f t="shared" si="4"/>
        <v>3.0750569354984649</v>
      </c>
      <c r="K23" s="13">
        <f t="shared" si="5"/>
        <v>1.475650536586373</v>
      </c>
      <c r="L23" s="10">
        <f t="shared" si="11"/>
        <v>1.4806354019088754</v>
      </c>
      <c r="M23" s="21">
        <f t="shared" si="14"/>
        <v>-0.81646718533326856</v>
      </c>
      <c r="N23" s="21">
        <f t="shared" si="14"/>
        <v>6.9665810563301989</v>
      </c>
      <c r="O23" s="21">
        <f t="shared" si="14"/>
        <v>0.48070752161064245</v>
      </c>
      <c r="P23" s="21">
        <f t="shared" si="14"/>
        <v>5.6694063493862874</v>
      </c>
      <c r="Q23" s="21">
        <f t="shared" si="14"/>
        <v>1.7778822285545537</v>
      </c>
      <c r="R23" s="21">
        <f t="shared" si="14"/>
        <v>4.3722316424423759</v>
      </c>
      <c r="S23" s="13">
        <f t="shared" si="6"/>
        <v>4.5507074720848379</v>
      </c>
      <c r="T23" s="21">
        <f t="shared" si="7"/>
        <v>3.0750569354984649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25">
      <c r="A24" s="10">
        <f t="shared" si="9"/>
        <v>21</v>
      </c>
      <c r="B24" s="10">
        <f>+'IMAE para s'!E22</f>
        <v>6.2136177895342399</v>
      </c>
      <c r="C24" s="12">
        <f t="shared" si="10"/>
        <v>44530</v>
      </c>
      <c r="D24" s="10">
        <f t="shared" si="1"/>
        <v>2021</v>
      </c>
      <c r="E24" s="10">
        <f t="shared" si="2"/>
        <v>11</v>
      </c>
      <c r="F24" s="10" t="str">
        <f t="shared" si="3"/>
        <v>202111</v>
      </c>
      <c r="G24" s="10">
        <f>+'IMAE regresion'!B45</f>
        <v>3.1281276078410709</v>
      </c>
      <c r="H24" s="10">
        <f>+'IMAE regresion'!C45</f>
        <v>3.085490181693169</v>
      </c>
      <c r="I24" s="10">
        <f t="shared" si="13"/>
        <v>-0.35471200386353158</v>
      </c>
      <c r="J24" s="10">
        <f t="shared" si="4"/>
        <v>2.7734156039775395</v>
      </c>
      <c r="K24" s="13">
        <f t="shared" si="5"/>
        <v>3.4402021855567004</v>
      </c>
      <c r="L24" s="10">
        <f t="shared" si="11"/>
        <v>1.9645516489703274</v>
      </c>
      <c r="M24" s="21">
        <f t="shared" si="14"/>
        <v>-1.118108516854194</v>
      </c>
      <c r="N24" s="21">
        <f t="shared" si="14"/>
        <v>6.6649397248092725</v>
      </c>
      <c r="O24" s="21">
        <f t="shared" si="14"/>
        <v>0.17906619008971703</v>
      </c>
      <c r="P24" s="21">
        <f t="shared" si="14"/>
        <v>5.367765017865362</v>
      </c>
      <c r="Q24" s="21">
        <f t="shared" si="14"/>
        <v>1.4762408970336283</v>
      </c>
      <c r="R24" s="21">
        <f t="shared" si="14"/>
        <v>4.0705903109214505</v>
      </c>
      <c r="S24" s="13">
        <f t="shared" si="6"/>
        <v>6.2136177895342399</v>
      </c>
      <c r="T24" s="21">
        <f t="shared" si="7"/>
        <v>2.7734156039775395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25">
      <c r="A25" s="10">
        <f t="shared" si="9"/>
        <v>22</v>
      </c>
      <c r="B25" s="10">
        <f>+'IMAE para s'!E23</f>
        <v>4.0473238892943897</v>
      </c>
      <c r="C25" s="12">
        <f t="shared" si="10"/>
        <v>44561</v>
      </c>
      <c r="D25" s="10">
        <f t="shared" si="1"/>
        <v>2021</v>
      </c>
      <c r="E25" s="10">
        <f t="shared" si="2"/>
        <v>12</v>
      </c>
      <c r="F25" s="10" t="str">
        <f t="shared" si="3"/>
        <v>202112</v>
      </c>
      <c r="G25" s="10">
        <f>+'IMAE regresion'!B46</f>
        <v>3.1763810659703404</v>
      </c>
      <c r="H25" s="10">
        <f>+'IMAE regresion'!C46</f>
        <v>0.87094282332404926</v>
      </c>
      <c r="I25" s="10">
        <f t="shared" si="13"/>
        <v>-0.39196546561363493</v>
      </c>
      <c r="J25" s="10">
        <f t="shared" si="4"/>
        <v>2.7844156003567053</v>
      </c>
      <c r="K25" s="13">
        <f t="shared" si="5"/>
        <v>1.2629082889376844</v>
      </c>
      <c r="L25" s="10">
        <f t="shared" si="11"/>
        <v>2.1772938966190161</v>
      </c>
      <c r="M25" s="21">
        <f t="shared" si="14"/>
        <v>-1.1071085204750282</v>
      </c>
      <c r="N25" s="21">
        <f t="shared" si="14"/>
        <v>6.6759397211884384</v>
      </c>
      <c r="O25" s="21">
        <f t="shared" si="14"/>
        <v>0.19006618646888285</v>
      </c>
      <c r="P25" s="21">
        <f t="shared" si="14"/>
        <v>5.3787650142445278</v>
      </c>
      <c r="Q25" s="21">
        <f t="shared" si="14"/>
        <v>1.4872408934127941</v>
      </c>
      <c r="R25" s="21">
        <f t="shared" si="14"/>
        <v>4.0815903073006163</v>
      </c>
      <c r="S25" s="13">
        <f t="shared" si="6"/>
        <v>4.0473238892943897</v>
      </c>
      <c r="T25" s="21">
        <f t="shared" si="7"/>
        <v>2.7844156003567053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25">
      <c r="A26" s="10">
        <f t="shared" si="9"/>
        <v>23</v>
      </c>
      <c r="B26" s="10">
        <f>+'IMAE para s'!E24</f>
        <v>4.658025391671444</v>
      </c>
      <c r="C26" s="12">
        <f t="shared" si="10"/>
        <v>44592</v>
      </c>
      <c r="D26" s="10">
        <f t="shared" si="1"/>
        <v>2022</v>
      </c>
      <c r="E26" s="10">
        <f t="shared" si="2"/>
        <v>1</v>
      </c>
      <c r="F26" s="10" t="str">
        <f t="shared" si="3"/>
        <v>20221</v>
      </c>
      <c r="G26" s="10">
        <f>+'IMAE regresion'!B47</f>
        <v>3.2246345240996099</v>
      </c>
      <c r="H26" s="10">
        <f>+'IMAE regresion'!C47</f>
        <v>1.4333908675718341</v>
      </c>
      <c r="I26" s="10">
        <f t="shared" si="13"/>
        <v>-0.46380269300696292</v>
      </c>
      <c r="J26" s="10">
        <f t="shared" si="4"/>
        <v>2.7608318310926472</v>
      </c>
      <c r="K26" s="13">
        <f t="shared" si="5"/>
        <v>1.8971935605787968</v>
      </c>
      <c r="L26" s="10">
        <f t="shared" si="11"/>
        <v>0.63428527164111248</v>
      </c>
      <c r="M26" s="21">
        <f t="shared" si="14"/>
        <v>-1.1306922897390863</v>
      </c>
      <c r="N26" s="21">
        <f t="shared" si="14"/>
        <v>6.6523559519243811</v>
      </c>
      <c r="O26" s="21">
        <f t="shared" si="14"/>
        <v>0.16648241720482471</v>
      </c>
      <c r="P26" s="21">
        <f t="shared" si="14"/>
        <v>5.3551812449804697</v>
      </c>
      <c r="Q26" s="21">
        <f t="shared" si="14"/>
        <v>1.4636571241487359</v>
      </c>
      <c r="R26" s="21">
        <f t="shared" si="14"/>
        <v>4.0580065380365582</v>
      </c>
      <c r="S26" s="13">
        <f t="shared" si="6"/>
        <v>4.658025391671444</v>
      </c>
      <c r="T26" s="21">
        <f t="shared" si="7"/>
        <v>2.7608318310926472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25">
      <c r="A27" s="10">
        <f t="shared" si="9"/>
        <v>24</v>
      </c>
      <c r="B27" s="10">
        <f>+'IMAE para s'!E25</f>
        <v>4.4419095757458678</v>
      </c>
      <c r="C27" s="12">
        <f t="shared" si="10"/>
        <v>44620</v>
      </c>
      <c r="D27" s="10">
        <f t="shared" si="1"/>
        <v>2022</v>
      </c>
      <c r="E27" s="10">
        <f t="shared" si="2"/>
        <v>2</v>
      </c>
      <c r="F27" s="10" t="str">
        <f t="shared" si="3"/>
        <v>20222</v>
      </c>
      <c r="G27" s="10">
        <f>+'IMAE regresion'!B48</f>
        <v>3.2728879822288794</v>
      </c>
      <c r="H27" s="10">
        <f>+'IMAE regresion'!C48</f>
        <v>1.1690215935169883</v>
      </c>
      <c r="I27" s="10">
        <f t="shared" si="13"/>
        <v>-0.29523613980734653</v>
      </c>
      <c r="J27" s="10">
        <f t="shared" si="4"/>
        <v>2.9776518424215328</v>
      </c>
      <c r="K27" s="13">
        <f t="shared" si="5"/>
        <v>1.464257733324335</v>
      </c>
      <c r="L27" s="10">
        <f t="shared" si="11"/>
        <v>0.43293582725446189</v>
      </c>
      <c r="M27" s="21">
        <f t="shared" si="14"/>
        <v>-0.91387227841020069</v>
      </c>
      <c r="N27" s="21">
        <f t="shared" si="14"/>
        <v>6.8691759632532658</v>
      </c>
      <c r="O27" s="21">
        <f t="shared" si="14"/>
        <v>0.38330242853371033</v>
      </c>
      <c r="P27" s="21">
        <f t="shared" si="14"/>
        <v>5.5720012563093553</v>
      </c>
      <c r="Q27" s="21">
        <f t="shared" si="14"/>
        <v>1.6804771354776216</v>
      </c>
      <c r="R27" s="21">
        <f t="shared" si="14"/>
        <v>4.2748265493654438</v>
      </c>
      <c r="S27" s="13">
        <f t="shared" si="6"/>
        <v>4.4419095757458678</v>
      </c>
      <c r="T27" s="21">
        <f t="shared" si="7"/>
        <v>2.9776518424215328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25">
      <c r="A28" s="10">
        <f t="shared" si="9"/>
        <v>25</v>
      </c>
      <c r="B28" s="10">
        <f>+'IMAE para s'!E26</f>
        <v>4.5748389391047084</v>
      </c>
      <c r="C28" s="12">
        <f t="shared" si="10"/>
        <v>44651</v>
      </c>
      <c r="D28" s="10">
        <f t="shared" si="1"/>
        <v>2022</v>
      </c>
      <c r="E28" s="10">
        <f t="shared" si="2"/>
        <v>3</v>
      </c>
      <c r="F28" s="10" t="str">
        <f t="shared" si="3"/>
        <v>20223</v>
      </c>
      <c r="G28" s="10">
        <f>+'IMAE regresion'!B49</f>
        <v>3.321141440358149</v>
      </c>
      <c r="H28" s="10">
        <f>+'IMAE regresion'!C49</f>
        <v>1.2536974987465594</v>
      </c>
      <c r="I28" s="10">
        <f t="shared" si="13"/>
        <v>2.5967791472355017E-2</v>
      </c>
      <c r="J28" s="10">
        <f t="shared" si="4"/>
        <v>3.3471092318305038</v>
      </c>
      <c r="K28" s="13">
        <f t="shared" si="5"/>
        <v>1.2277297072742046</v>
      </c>
      <c r="L28" s="10">
        <f t="shared" si="11"/>
        <v>0.23652802605013035</v>
      </c>
      <c r="M28" s="21">
        <f t="shared" si="14"/>
        <v>-0.5444148890012297</v>
      </c>
      <c r="N28" s="21">
        <f t="shared" si="14"/>
        <v>7.2386333526622373</v>
      </c>
      <c r="O28" s="21">
        <f t="shared" si="14"/>
        <v>0.75275981794268132</v>
      </c>
      <c r="P28" s="21">
        <f t="shared" si="14"/>
        <v>5.9414586457183258</v>
      </c>
      <c r="Q28" s="21">
        <f t="shared" si="14"/>
        <v>2.0499345248865923</v>
      </c>
      <c r="R28" s="21">
        <f t="shared" si="14"/>
        <v>4.6442839387744153</v>
      </c>
      <c r="S28" s="13">
        <f t="shared" si="6"/>
        <v>4.5748389391047084</v>
      </c>
      <c r="T28" s="21">
        <f t="shared" si="7"/>
        <v>3.3471092318305038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25">
      <c r="A29" s="10">
        <f t="shared" si="9"/>
        <v>26</v>
      </c>
      <c r="B29" s="10">
        <f>+'IMAE para s'!E27</f>
        <v>4.8919167492922639</v>
      </c>
      <c r="C29" s="12">
        <f t="shared" si="10"/>
        <v>44681</v>
      </c>
      <c r="D29" s="10">
        <f t="shared" si="1"/>
        <v>2022</v>
      </c>
      <c r="E29" s="10">
        <f t="shared" si="2"/>
        <v>4</v>
      </c>
      <c r="F29" s="10" t="str">
        <f t="shared" si="3"/>
        <v>20224</v>
      </c>
      <c r="G29" s="10">
        <f>+'IMAE regresion'!B50</f>
        <v>3.3693948984874185</v>
      </c>
      <c r="H29" s="10">
        <f>+'IMAE regresion'!C50</f>
        <v>1.5225218508048455</v>
      </c>
      <c r="I29" s="10">
        <f t="shared" si="13"/>
        <v>0.31373774791494641</v>
      </c>
      <c r="J29" s="10">
        <f t="shared" si="4"/>
        <v>3.683132646402365</v>
      </c>
      <c r="K29" s="13">
        <f t="shared" si="5"/>
        <v>1.2087841028898989</v>
      </c>
      <c r="L29" s="10">
        <f t="shared" si="11"/>
        <v>1.8945604384305703E-2</v>
      </c>
      <c r="M29" s="21">
        <f t="shared" si="14"/>
        <v>-0.20839147442936845</v>
      </c>
      <c r="N29" s="21">
        <f t="shared" si="14"/>
        <v>7.5746567672340985</v>
      </c>
      <c r="O29" s="21">
        <f t="shared" si="14"/>
        <v>1.0887832325145426</v>
      </c>
      <c r="P29" s="21">
        <f t="shared" si="14"/>
        <v>6.277482060290188</v>
      </c>
      <c r="Q29" s="21">
        <f t="shared" si="14"/>
        <v>2.3859579394584536</v>
      </c>
      <c r="R29" s="21">
        <f t="shared" si="14"/>
        <v>4.9803073533462765</v>
      </c>
      <c r="S29" s="13">
        <f t="shared" si="6"/>
        <v>4.8919167492922639</v>
      </c>
      <c r="T29" s="21">
        <f t="shared" si="7"/>
        <v>3.683132646402365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25">
      <c r="A30" s="10">
        <f t="shared" si="9"/>
        <v>27</v>
      </c>
      <c r="B30" s="10">
        <f>+'IMAE para s'!E28</f>
        <v>5.1215771024759107</v>
      </c>
      <c r="C30" s="12">
        <f t="shared" si="10"/>
        <v>44712</v>
      </c>
      <c r="D30" s="10">
        <f t="shared" si="1"/>
        <v>2022</v>
      </c>
      <c r="E30" s="10">
        <f t="shared" si="2"/>
        <v>5</v>
      </c>
      <c r="F30" s="10" t="str">
        <f t="shared" si="3"/>
        <v>20225</v>
      </c>
      <c r="G30" s="10">
        <f>+'IMAE regresion'!B51</f>
        <v>3.417648356616688</v>
      </c>
      <c r="H30" s="10">
        <f>+'IMAE regresion'!C51</f>
        <v>1.7039287458592227</v>
      </c>
      <c r="I30" s="10">
        <f t="shared" si="13"/>
        <v>0.57986584709539235</v>
      </c>
      <c r="J30" s="10">
        <f t="shared" si="4"/>
        <v>3.9975142037120803</v>
      </c>
      <c r="K30" s="13">
        <f t="shared" si="5"/>
        <v>1.1240628987638304</v>
      </c>
      <c r="L30" s="10">
        <f t="shared" si="11"/>
        <v>8.4721204126068539E-2</v>
      </c>
      <c r="M30" s="21">
        <f t="shared" si="14"/>
        <v>0.10599008288034684</v>
      </c>
      <c r="N30" s="21">
        <f t="shared" si="14"/>
        <v>7.8890383245438134</v>
      </c>
      <c r="O30" s="21">
        <f t="shared" si="14"/>
        <v>1.4031647898242579</v>
      </c>
      <c r="P30" s="21">
        <f t="shared" si="14"/>
        <v>6.5918636175999028</v>
      </c>
      <c r="Q30" s="21">
        <f t="shared" si="14"/>
        <v>2.7003394967681693</v>
      </c>
      <c r="R30" s="21">
        <f t="shared" si="14"/>
        <v>5.2946889106559913</v>
      </c>
      <c r="S30" s="13">
        <f t="shared" si="6"/>
        <v>5.1215771024759107</v>
      </c>
      <c r="T30" s="21">
        <f t="shared" si="7"/>
        <v>3.9975142037120803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25">
      <c r="A31" s="10">
        <f t="shared" si="9"/>
        <v>28</v>
      </c>
      <c r="B31" s="10">
        <f>+'IMAE para s'!E29</f>
        <v>4.3209373342604636</v>
      </c>
      <c r="C31" s="12">
        <f t="shared" si="10"/>
        <v>44742</v>
      </c>
      <c r="D31" s="10">
        <f t="shared" si="1"/>
        <v>2022</v>
      </c>
      <c r="E31" s="10">
        <f t="shared" si="2"/>
        <v>6</v>
      </c>
      <c r="F31" s="10" t="str">
        <f t="shared" si="3"/>
        <v>20226</v>
      </c>
      <c r="G31" s="10">
        <f>+'IMAE regresion'!B52</f>
        <v>3.4659018147459575</v>
      </c>
      <c r="H31" s="10">
        <f>+'IMAE regresion'!C52</f>
        <v>0.85503551951450607</v>
      </c>
      <c r="I31" s="10">
        <f t="shared" si="13"/>
        <v>0.27539776910214042</v>
      </c>
      <c r="J31" s="10">
        <f t="shared" si="4"/>
        <v>3.741299583848098</v>
      </c>
      <c r="K31" s="13">
        <f t="shared" si="5"/>
        <v>0.57963775041236554</v>
      </c>
      <c r="L31" s="10">
        <f t="shared" si="11"/>
        <v>0.54442514835146483</v>
      </c>
      <c r="M31" s="21">
        <f t="shared" si="14"/>
        <v>-0.15022453698363547</v>
      </c>
      <c r="N31" s="21">
        <f t="shared" si="14"/>
        <v>7.6328237046798311</v>
      </c>
      <c r="O31" s="21">
        <f t="shared" si="14"/>
        <v>1.1469501699602755</v>
      </c>
      <c r="P31" s="21">
        <f t="shared" si="14"/>
        <v>6.3356489977359205</v>
      </c>
      <c r="Q31" s="21">
        <f t="shared" si="14"/>
        <v>2.444124876904187</v>
      </c>
      <c r="R31" s="21">
        <f t="shared" si="14"/>
        <v>5.038474290792009</v>
      </c>
      <c r="S31" s="13">
        <f t="shared" si="6"/>
        <v>4.3209373342604636</v>
      </c>
      <c r="T31" s="21">
        <f t="shared" si="7"/>
        <v>3.741299583848098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25">
      <c r="A32" s="10">
        <f t="shared" si="9"/>
        <v>29</v>
      </c>
      <c r="B32" s="10">
        <f>+'IMAE para s'!E30</f>
        <v>3.4609465602271143</v>
      </c>
      <c r="C32" s="12">
        <f t="shared" si="10"/>
        <v>44773</v>
      </c>
      <c r="D32" s="10">
        <f t="shared" si="1"/>
        <v>2022</v>
      </c>
      <c r="E32" s="10">
        <f t="shared" si="2"/>
        <v>7</v>
      </c>
      <c r="F32" s="10" t="str">
        <f t="shared" si="3"/>
        <v>20227</v>
      </c>
      <c r="G32" s="10">
        <f>+'IMAE regresion'!B53</f>
        <v>3.514155272875227</v>
      </c>
      <c r="H32" s="10">
        <f>+'IMAE regresion'!C53</f>
        <v>-5.3208712648112666E-2</v>
      </c>
      <c r="I32" s="10">
        <f t="shared" si="13"/>
        <v>0.14433388445980774</v>
      </c>
      <c r="J32" s="10">
        <f t="shared" si="4"/>
        <v>3.6584891573350347</v>
      </c>
      <c r="K32" s="13">
        <f t="shared" si="5"/>
        <v>-0.19754259710792033</v>
      </c>
      <c r="L32" s="10">
        <f t="shared" si="11"/>
        <v>0.77718034752028586</v>
      </c>
      <c r="M32" s="21">
        <f t="shared" si="14"/>
        <v>-0.23303496349669883</v>
      </c>
      <c r="N32" s="21">
        <f t="shared" si="14"/>
        <v>7.5500132781667677</v>
      </c>
      <c r="O32" s="21">
        <f t="shared" si="14"/>
        <v>1.0641397434472122</v>
      </c>
      <c r="P32" s="21">
        <f t="shared" si="14"/>
        <v>6.2528385712228571</v>
      </c>
      <c r="Q32" s="21">
        <f t="shared" si="14"/>
        <v>2.3613144503911236</v>
      </c>
      <c r="R32" s="21">
        <f t="shared" si="14"/>
        <v>4.9556638642789457</v>
      </c>
      <c r="S32" s="13">
        <f t="shared" si="6"/>
        <v>3.4609465602271143</v>
      </c>
      <c r="T32" s="21">
        <f t="shared" si="7"/>
        <v>3.6584891573350347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25">
      <c r="A33" s="10">
        <f t="shared" si="9"/>
        <v>30</v>
      </c>
      <c r="B33" s="10">
        <f>+'IMAE para s'!E31</f>
        <v>4.6778892383659638</v>
      </c>
      <c r="C33" s="12">
        <f t="shared" si="10"/>
        <v>44804</v>
      </c>
      <c r="D33" s="10">
        <f t="shared" si="1"/>
        <v>2022</v>
      </c>
      <c r="E33" s="10">
        <f t="shared" si="2"/>
        <v>8</v>
      </c>
      <c r="F33" s="10" t="str">
        <f t="shared" si="3"/>
        <v>20228</v>
      </c>
      <c r="G33" s="10">
        <f>+'IMAE regresion'!B54</f>
        <v>3.5624087310044965</v>
      </c>
      <c r="H33" s="10">
        <f>+'IMAE regresion'!C54</f>
        <v>1.1154805073614673</v>
      </c>
      <c r="I33" s="10">
        <f t="shared" si="13"/>
        <v>0.18015069275299336</v>
      </c>
      <c r="J33" s="10">
        <f t="shared" si="4"/>
        <v>3.74255942375749</v>
      </c>
      <c r="K33" s="13">
        <f t="shared" si="5"/>
        <v>0.93532981460847386</v>
      </c>
      <c r="L33" s="10">
        <f t="shared" si="11"/>
        <v>1.1328724117163942</v>
      </c>
      <c r="M33" s="21">
        <f t="shared" si="14"/>
        <v>-0.14896469707424354</v>
      </c>
      <c r="N33" s="21">
        <f t="shared" si="14"/>
        <v>7.6340835445892239</v>
      </c>
      <c r="O33" s="21">
        <f t="shared" si="14"/>
        <v>1.1482100098696675</v>
      </c>
      <c r="P33" s="21">
        <f t="shared" si="14"/>
        <v>6.3369088376453124</v>
      </c>
      <c r="Q33" s="21">
        <f t="shared" si="14"/>
        <v>2.4453847168135789</v>
      </c>
      <c r="R33" s="21">
        <f t="shared" si="14"/>
        <v>5.039734130701401</v>
      </c>
      <c r="S33" s="13">
        <f t="shared" si="6"/>
        <v>4.6778892383659638</v>
      </c>
      <c r="T33" s="21">
        <f t="shared" si="7"/>
        <v>3.74255942375749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25">
      <c r="A34" s="10">
        <f t="shared" si="9"/>
        <v>31</v>
      </c>
      <c r="B34" s="10">
        <f>+'IMAE para s'!E32</f>
        <v>3.8257330622919734</v>
      </c>
      <c r="C34" s="12">
        <f t="shared" si="10"/>
        <v>44834</v>
      </c>
      <c r="D34" s="10">
        <f t="shared" si="1"/>
        <v>2022</v>
      </c>
      <c r="E34" s="10">
        <f t="shared" si="2"/>
        <v>9</v>
      </c>
      <c r="F34" s="10" t="str">
        <f t="shared" si="3"/>
        <v>20229</v>
      </c>
      <c r="G34" s="10">
        <f>+'IMAE regresion'!B55</f>
        <v>3.610662189133766</v>
      </c>
      <c r="H34" s="10">
        <f>+'IMAE regresion'!C55</f>
        <v>0.21507087315820739</v>
      </c>
      <c r="I34" s="10">
        <f t="shared" si="13"/>
        <v>-8.9202162928278209E-3</v>
      </c>
      <c r="J34" s="10">
        <f t="shared" si="4"/>
        <v>3.6017419728409381</v>
      </c>
      <c r="K34" s="13">
        <f t="shared" si="5"/>
        <v>0.2239910894510353</v>
      </c>
      <c r="L34" s="10">
        <f t="shared" si="11"/>
        <v>0.71133872515743857</v>
      </c>
      <c r="M34" s="21">
        <f t="shared" si="14"/>
        <v>-0.28978214799079538</v>
      </c>
      <c r="N34" s="21">
        <f t="shared" si="14"/>
        <v>7.4932660936726716</v>
      </c>
      <c r="O34" s="21">
        <f t="shared" si="14"/>
        <v>1.0073925589531156</v>
      </c>
      <c r="P34" s="21">
        <f t="shared" si="14"/>
        <v>6.1960913867287601</v>
      </c>
      <c r="Q34" s="21">
        <f t="shared" si="14"/>
        <v>2.3045672658970267</v>
      </c>
      <c r="R34" s="21">
        <f t="shared" si="14"/>
        <v>4.8989166797848496</v>
      </c>
      <c r="S34" s="13">
        <f t="shared" si="6"/>
        <v>3.8257330622919734</v>
      </c>
      <c r="T34" s="21">
        <f t="shared" si="7"/>
        <v>3.6017419728409381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25">
      <c r="A35" s="10">
        <f t="shared" si="9"/>
        <v>32</v>
      </c>
      <c r="B35" s="10">
        <f>+'IMAE para s'!E33</f>
        <v>3.6900954750276038</v>
      </c>
      <c r="C35" s="12">
        <f t="shared" si="10"/>
        <v>44865</v>
      </c>
      <c r="D35" s="10">
        <f t="shared" si="1"/>
        <v>2022</v>
      </c>
      <c r="E35" s="10">
        <f t="shared" si="2"/>
        <v>10</v>
      </c>
      <c r="F35" s="10" t="str">
        <f t="shared" si="3"/>
        <v>202210</v>
      </c>
      <c r="G35" s="10">
        <f>+'IMAE regresion'!B56</f>
        <v>3.6589156472630355</v>
      </c>
      <c r="H35" s="10">
        <f>+'IMAE regresion'!C56</f>
        <v>3.1179827764568291E-2</v>
      </c>
      <c r="I35" s="10">
        <f t="shared" si="13"/>
        <v>-4.8172142133360296E-3</v>
      </c>
      <c r="J35" s="10">
        <f t="shared" si="4"/>
        <v>3.6540984330496995</v>
      </c>
      <c r="K35" s="13">
        <f t="shared" si="5"/>
        <v>3.599704197790432E-2</v>
      </c>
      <c r="L35" s="10">
        <f t="shared" si="11"/>
        <v>0.18799404747313098</v>
      </c>
      <c r="M35" s="21">
        <f t="shared" si="14"/>
        <v>-0.23742568778203399</v>
      </c>
      <c r="N35" s="21">
        <f t="shared" si="14"/>
        <v>7.545622553881433</v>
      </c>
      <c r="O35" s="21">
        <f t="shared" si="14"/>
        <v>1.059749019161877</v>
      </c>
      <c r="P35" s="21">
        <f t="shared" si="14"/>
        <v>6.2484478469375215</v>
      </c>
      <c r="Q35" s="21">
        <f t="shared" si="14"/>
        <v>2.356923726105788</v>
      </c>
      <c r="R35" s="21">
        <f t="shared" si="14"/>
        <v>4.951273139993611</v>
      </c>
      <c r="S35" s="13">
        <f t="shared" si="6"/>
        <v>3.6900954750276038</v>
      </c>
      <c r="T35" s="21">
        <f t="shared" si="7"/>
        <v>3.6540984330496995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25">
      <c r="A36" s="10">
        <f t="shared" si="9"/>
        <v>33</v>
      </c>
      <c r="B36" s="10">
        <f>+'IMAE para s'!E34</f>
        <v>3.3302833374227987</v>
      </c>
      <c r="C36" s="12">
        <f t="shared" si="10"/>
        <v>44895</v>
      </c>
      <c r="D36" s="10">
        <f t="shared" si="1"/>
        <v>2022</v>
      </c>
      <c r="E36" s="10">
        <f t="shared" si="2"/>
        <v>11</v>
      </c>
      <c r="F36" s="10" t="str">
        <f t="shared" si="3"/>
        <v>202211</v>
      </c>
      <c r="G36" s="10">
        <f>+'IMAE regresion'!B57</f>
        <v>3.707169105392305</v>
      </c>
      <c r="H36" s="10">
        <f>+'IMAE regresion'!C57</f>
        <v>-0.37688576796950635</v>
      </c>
      <c r="I36" s="10">
        <f t="shared" si="13"/>
        <v>-0.35471200386353158</v>
      </c>
      <c r="J36" s="10">
        <f t="shared" si="4"/>
        <v>3.3524571015287736</v>
      </c>
      <c r="K36" s="13">
        <f t="shared" si="5"/>
        <v>-2.2173764105974936E-2</v>
      </c>
      <c r="L36" s="10">
        <f t="shared" si="11"/>
        <v>5.8170806083879256E-2</v>
      </c>
      <c r="M36" s="21">
        <f t="shared" si="14"/>
        <v>-0.53906701930295986</v>
      </c>
      <c r="N36" s="21">
        <f t="shared" si="14"/>
        <v>7.2439812223605067</v>
      </c>
      <c r="O36" s="21">
        <f t="shared" si="14"/>
        <v>0.75810768764095116</v>
      </c>
      <c r="P36" s="21">
        <f t="shared" si="14"/>
        <v>5.9468065154165961</v>
      </c>
      <c r="Q36" s="21">
        <f t="shared" si="14"/>
        <v>2.0552823945848626</v>
      </c>
      <c r="R36" s="21">
        <f t="shared" si="14"/>
        <v>4.6496318084726846</v>
      </c>
      <c r="S36" s="13">
        <f t="shared" si="6"/>
        <v>3.3302833374227987</v>
      </c>
      <c r="T36" s="21">
        <f t="shared" si="7"/>
        <v>3.3524571015287736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25">
      <c r="A37" s="10">
        <f t="shared" si="9"/>
        <v>34</v>
      </c>
      <c r="B37" s="10">
        <f>+'IMAE para s'!E35</f>
        <v>3.3540306528344672</v>
      </c>
      <c r="C37" s="12">
        <f t="shared" si="10"/>
        <v>44926</v>
      </c>
      <c r="D37" s="10">
        <f t="shared" si="1"/>
        <v>2022</v>
      </c>
      <c r="E37" s="10">
        <f t="shared" si="2"/>
        <v>12</v>
      </c>
      <c r="F37" s="10" t="str">
        <f t="shared" si="3"/>
        <v>202212</v>
      </c>
      <c r="G37" s="10">
        <f>+'IMAE regresion'!B58</f>
        <v>3.7554225635215746</v>
      </c>
      <c r="H37" s="10">
        <f>+'IMAE regresion'!C58</f>
        <v>-0.40139191068710733</v>
      </c>
      <c r="I37" s="10">
        <f t="shared" si="13"/>
        <v>-0.39196546561363493</v>
      </c>
      <c r="J37" s="10">
        <f t="shared" si="4"/>
        <v>3.3634570979079395</v>
      </c>
      <c r="K37" s="13">
        <f t="shared" si="5"/>
        <v>-9.4264450734722338E-3</v>
      </c>
      <c r="L37" s="10">
        <f t="shared" si="11"/>
        <v>1.2747319032502702E-2</v>
      </c>
      <c r="M37" s="21">
        <f t="shared" si="14"/>
        <v>-0.52806702292379404</v>
      </c>
      <c r="N37" s="21">
        <f t="shared" si="14"/>
        <v>7.2549812187396725</v>
      </c>
      <c r="O37" s="21">
        <f t="shared" si="14"/>
        <v>0.76910768402011698</v>
      </c>
      <c r="P37" s="21">
        <f t="shared" si="14"/>
        <v>5.9578065117957619</v>
      </c>
      <c r="Q37" s="21">
        <f t="shared" si="14"/>
        <v>2.0662823909640284</v>
      </c>
      <c r="R37" s="21">
        <f t="shared" si="14"/>
        <v>4.6606318048518505</v>
      </c>
      <c r="S37" s="13">
        <f t="shared" si="6"/>
        <v>3.3540306528344672</v>
      </c>
      <c r="T37" s="21">
        <f t="shared" si="7"/>
        <v>3.3634570979079395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25">
      <c r="A38" s="10">
        <f t="shared" si="9"/>
        <v>35</v>
      </c>
      <c r="B38" s="10">
        <f>+'IMAE para s'!E36</f>
        <v>3.3740594934990895</v>
      </c>
      <c r="C38" s="12">
        <f t="shared" si="10"/>
        <v>44957</v>
      </c>
      <c r="D38" s="10">
        <f t="shared" si="1"/>
        <v>2023</v>
      </c>
      <c r="E38" s="10">
        <f t="shared" si="2"/>
        <v>1</v>
      </c>
      <c r="F38" s="10" t="str">
        <f t="shared" si="3"/>
        <v>20231</v>
      </c>
      <c r="G38" s="10">
        <f>+'IMAE regresion'!B59</f>
        <v>3.8036760216508441</v>
      </c>
      <c r="H38" s="10">
        <f>+'IMAE regresion'!C59</f>
        <v>-0.42961652815175455</v>
      </c>
      <c r="I38" s="10">
        <f t="shared" si="13"/>
        <v>-0.46380269300696292</v>
      </c>
      <c r="J38" s="10">
        <f t="shared" si="4"/>
        <v>3.3398733286438813</v>
      </c>
      <c r="K38" s="13">
        <f t="shared" si="5"/>
        <v>3.4186164855208201E-2</v>
      </c>
      <c r="L38" s="10">
        <f t="shared" si="11"/>
        <v>4.3612609928680435E-2</v>
      </c>
      <c r="M38" s="21">
        <f t="shared" si="14"/>
        <v>-0.55165079218785218</v>
      </c>
      <c r="N38" s="21">
        <f t="shared" si="14"/>
        <v>7.2313974494756152</v>
      </c>
      <c r="O38" s="21">
        <f t="shared" si="14"/>
        <v>0.74552391475605884</v>
      </c>
      <c r="P38" s="21">
        <f t="shared" si="14"/>
        <v>5.9342227425317038</v>
      </c>
      <c r="Q38" s="21">
        <f t="shared" si="14"/>
        <v>2.0426986216999703</v>
      </c>
      <c r="R38" s="21">
        <f t="shared" si="14"/>
        <v>4.6370480355877923</v>
      </c>
      <c r="S38" s="13">
        <f t="shared" si="6"/>
        <v>3.3740594934990895</v>
      </c>
      <c r="T38" s="21">
        <f t="shared" si="7"/>
        <v>3.3398733286438813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25">
      <c r="A39" s="10">
        <f t="shared" si="9"/>
        <v>36</v>
      </c>
      <c r="B39" s="10">
        <f>+'IMAE para s'!E37</f>
        <v>4.7797621671341375</v>
      </c>
      <c r="C39" s="12">
        <f t="shared" si="10"/>
        <v>44985</v>
      </c>
      <c r="D39" s="10">
        <f t="shared" si="1"/>
        <v>2023</v>
      </c>
      <c r="E39" s="10">
        <f t="shared" si="2"/>
        <v>2</v>
      </c>
      <c r="F39" s="10" t="str">
        <f t="shared" si="3"/>
        <v>20232</v>
      </c>
      <c r="G39" s="10">
        <f>+'IMAE regresion'!B60</f>
        <v>3.8519294797801136</v>
      </c>
      <c r="H39" s="10">
        <f>+'IMAE regresion'!C60</f>
        <v>0.92783268735402391</v>
      </c>
      <c r="I39" s="10">
        <f t="shared" si="13"/>
        <v>-0.29523613980734653</v>
      </c>
      <c r="J39" s="10">
        <f t="shared" si="4"/>
        <v>3.5566933399727669</v>
      </c>
      <c r="K39" s="13">
        <f t="shared" si="5"/>
        <v>1.2230688271613706</v>
      </c>
      <c r="L39" s="10">
        <f t="shared" si="11"/>
        <v>1.1888826623061624</v>
      </c>
      <c r="M39" s="21">
        <f t="shared" si="14"/>
        <v>-0.33483078085896656</v>
      </c>
      <c r="N39" s="21">
        <f t="shared" si="14"/>
        <v>7.4482174608045</v>
      </c>
      <c r="O39" s="21">
        <f t="shared" si="14"/>
        <v>0.96234392608494446</v>
      </c>
      <c r="P39" s="21">
        <f t="shared" si="14"/>
        <v>6.1510427538605894</v>
      </c>
      <c r="Q39" s="21">
        <f t="shared" si="14"/>
        <v>2.2595186330288559</v>
      </c>
      <c r="R39" s="21">
        <f t="shared" si="14"/>
        <v>4.8538680469166779</v>
      </c>
      <c r="S39" s="13">
        <f t="shared" si="6"/>
        <v>4.7797621671341375</v>
      </c>
      <c r="T39" s="21">
        <f t="shared" si="7"/>
        <v>3.5566933399727669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25">
      <c r="A40" s="10">
        <f t="shared" si="9"/>
        <v>37</v>
      </c>
      <c r="B40" s="10">
        <f>+'IMAE para s'!E38</f>
        <v>4.0432064350893739</v>
      </c>
      <c r="C40" s="12">
        <f t="shared" si="10"/>
        <v>45016</v>
      </c>
      <c r="D40" s="10">
        <f t="shared" si="1"/>
        <v>2023</v>
      </c>
      <c r="E40" s="10">
        <f t="shared" si="2"/>
        <v>3</v>
      </c>
      <c r="F40" s="10" t="str">
        <f t="shared" si="3"/>
        <v>20233</v>
      </c>
      <c r="G40" s="10">
        <f>+'IMAE regresion'!B61</f>
        <v>3.9001829379093831</v>
      </c>
      <c r="H40" s="10">
        <f>+'IMAE regresion'!C61</f>
        <v>0.14302349717999085</v>
      </c>
      <c r="I40" s="10">
        <f t="shared" si="13"/>
        <v>2.5967791472355017E-2</v>
      </c>
      <c r="J40" s="10">
        <f t="shared" si="4"/>
        <v>3.9261507293817379</v>
      </c>
      <c r="K40" s="13">
        <f t="shared" si="5"/>
        <v>0.11705570570763602</v>
      </c>
      <c r="L40" s="10">
        <f t="shared" si="11"/>
        <v>1.1060131214537345</v>
      </c>
      <c r="M40" s="21">
        <f t="shared" si="14"/>
        <v>3.4626608550004434E-2</v>
      </c>
      <c r="N40" s="21">
        <f t="shared" si="14"/>
        <v>7.8176748502134714</v>
      </c>
      <c r="O40" s="21">
        <f t="shared" si="14"/>
        <v>1.3318013154939154</v>
      </c>
      <c r="P40" s="21">
        <f t="shared" si="14"/>
        <v>6.52050014326956</v>
      </c>
      <c r="Q40" s="21">
        <f t="shared" si="14"/>
        <v>2.6289760224378265</v>
      </c>
      <c r="R40" s="21">
        <f t="shared" si="14"/>
        <v>5.2233254363256494</v>
      </c>
      <c r="S40" s="13">
        <f t="shared" si="6"/>
        <v>4.0432064350893739</v>
      </c>
      <c r="T40" s="21">
        <f t="shared" si="7"/>
        <v>3.9261507293817379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25">
      <c r="A41" s="10">
        <f t="shared" si="9"/>
        <v>38</v>
      </c>
      <c r="B41" s="10">
        <f>+'IMAE para s'!E39</f>
        <v>3.4912229423971723</v>
      </c>
      <c r="C41" s="12">
        <f t="shared" si="10"/>
        <v>45046</v>
      </c>
      <c r="D41" s="10">
        <f t="shared" si="1"/>
        <v>2023</v>
      </c>
      <c r="E41" s="10">
        <f t="shared" si="2"/>
        <v>4</v>
      </c>
      <c r="F41" s="10" t="str">
        <f t="shared" si="3"/>
        <v>20234</v>
      </c>
      <c r="G41" s="10">
        <f>+'IMAE regresion'!B62</f>
        <v>3.9484363960386526</v>
      </c>
      <c r="H41" s="10">
        <f>+'IMAE regresion'!C62</f>
        <v>-0.45721345364148025</v>
      </c>
      <c r="I41" s="10">
        <f t="shared" si="13"/>
        <v>0.31373774791494641</v>
      </c>
      <c r="J41" s="10">
        <f t="shared" si="4"/>
        <v>4.2621741439535992</v>
      </c>
      <c r="K41" s="13">
        <f t="shared" si="5"/>
        <v>-0.77095120155642682</v>
      </c>
      <c r="L41" s="10">
        <f t="shared" si="11"/>
        <v>0.88800690726406284</v>
      </c>
      <c r="M41" s="21">
        <f t="shared" si="14"/>
        <v>0.37065002312186568</v>
      </c>
      <c r="N41" s="21">
        <f t="shared" si="14"/>
        <v>8.1536982647853335</v>
      </c>
      <c r="O41" s="21">
        <f t="shared" si="14"/>
        <v>1.6678247300657767</v>
      </c>
      <c r="P41" s="21">
        <f t="shared" si="14"/>
        <v>6.8565235578414221</v>
      </c>
      <c r="Q41" s="21">
        <f t="shared" si="14"/>
        <v>2.9649994370096877</v>
      </c>
      <c r="R41" s="21">
        <f t="shared" si="14"/>
        <v>5.5593488508975106</v>
      </c>
      <c r="S41" s="13">
        <f t="shared" si="6"/>
        <v>3.4912229423971723</v>
      </c>
      <c r="T41" s="21">
        <f t="shared" si="7"/>
        <v>4.2621741439535992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25">
      <c r="A42" s="10">
        <f t="shared" si="9"/>
        <v>39</v>
      </c>
      <c r="B42" s="10">
        <f>+'IMAE para s'!E40</f>
        <v>3.9650028138355391</v>
      </c>
      <c r="C42" s="12">
        <f t="shared" si="10"/>
        <v>45077</v>
      </c>
      <c r="D42" s="10">
        <f t="shared" si="1"/>
        <v>2023</v>
      </c>
      <c r="E42" s="10">
        <f t="shared" si="2"/>
        <v>5</v>
      </c>
      <c r="F42" s="10" t="str">
        <f t="shared" si="3"/>
        <v>20235</v>
      </c>
      <c r="G42" s="10">
        <f>+'IMAE regresion'!B63</f>
        <v>3.9966898541679221</v>
      </c>
      <c r="H42" s="10">
        <f>+'IMAE regresion'!C63</f>
        <v>-3.168704033238301E-2</v>
      </c>
      <c r="I42" s="10">
        <f t="shared" si="13"/>
        <v>0.57986584709539235</v>
      </c>
      <c r="J42" s="10">
        <f t="shared" si="4"/>
        <v>4.5765557012633149</v>
      </c>
      <c r="K42" s="13">
        <f t="shared" si="5"/>
        <v>-0.6115528874277758</v>
      </c>
      <c r="L42" s="10">
        <f t="shared" si="11"/>
        <v>0.15939831412865102</v>
      </c>
      <c r="M42" s="21">
        <f t="shared" si="14"/>
        <v>0.68503158043158141</v>
      </c>
      <c r="N42" s="21">
        <f t="shared" si="14"/>
        <v>8.4680798220950493</v>
      </c>
      <c r="O42" s="21">
        <f t="shared" si="14"/>
        <v>1.9822062873754924</v>
      </c>
      <c r="P42" s="21">
        <f t="shared" si="14"/>
        <v>7.1709051151511378</v>
      </c>
      <c r="Q42" s="21">
        <f t="shared" si="14"/>
        <v>3.2793809943194034</v>
      </c>
      <c r="R42" s="21">
        <f t="shared" si="14"/>
        <v>5.8737304082072264</v>
      </c>
      <c r="S42" s="13">
        <f t="shared" si="6"/>
        <v>3.9650028138355391</v>
      </c>
      <c r="T42" s="21">
        <f t="shared" si="7"/>
        <v>4.5765557012633149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25">
      <c r="A43" s="10">
        <f t="shared" si="9"/>
        <v>40</v>
      </c>
      <c r="B43" s="10">
        <f>+'IMAE para s'!E41</f>
        <v>5.2373582246027865</v>
      </c>
      <c r="C43" s="12">
        <f t="shared" si="10"/>
        <v>45107</v>
      </c>
      <c r="D43" s="10">
        <f t="shared" si="1"/>
        <v>2023</v>
      </c>
      <c r="E43" s="10">
        <f t="shared" si="2"/>
        <v>6</v>
      </c>
      <c r="F43" s="10" t="str">
        <f t="shared" si="3"/>
        <v>20236</v>
      </c>
      <c r="G43" s="10">
        <f>+'IMAE regresion'!B64</f>
        <v>4.0449433122971916</v>
      </c>
      <c r="H43" s="10">
        <f>+'IMAE regresion'!C64</f>
        <v>1.1924149123055949</v>
      </c>
      <c r="I43" s="10">
        <f t="shared" si="13"/>
        <v>0.27539776910214042</v>
      </c>
      <c r="J43" s="10">
        <f t="shared" si="4"/>
        <v>4.3203410813993317</v>
      </c>
      <c r="K43" s="13">
        <f t="shared" si="5"/>
        <v>0.91701714320345484</v>
      </c>
      <c r="L43" s="10">
        <f t="shared" si="11"/>
        <v>1.5285700306312306</v>
      </c>
      <c r="M43" s="21">
        <f t="shared" si="14"/>
        <v>0.42881696056759822</v>
      </c>
      <c r="N43" s="21">
        <f t="shared" si="14"/>
        <v>8.2118652022310652</v>
      </c>
      <c r="O43" s="21">
        <f t="shared" si="14"/>
        <v>1.7259916675115092</v>
      </c>
      <c r="P43" s="21">
        <f t="shared" si="14"/>
        <v>6.9146904952871537</v>
      </c>
      <c r="Q43" s="21">
        <f t="shared" si="14"/>
        <v>3.0231663744554202</v>
      </c>
      <c r="R43" s="21">
        <f t="shared" si="14"/>
        <v>5.6175157883432432</v>
      </c>
      <c r="S43" s="13">
        <f t="shared" si="6"/>
        <v>5.2373582246027865</v>
      </c>
      <c r="T43" s="21">
        <f t="shared" si="7"/>
        <v>4.3203410813993317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25">
      <c r="A44" s="10">
        <f t="shared" si="9"/>
        <v>41</v>
      </c>
      <c r="B44" s="10">
        <f>+'IMAE para s'!E42</f>
        <v>5.1003654282595079</v>
      </c>
      <c r="C44" s="12">
        <f t="shared" si="10"/>
        <v>45138</v>
      </c>
      <c r="D44" s="10">
        <f t="shared" si="1"/>
        <v>2023</v>
      </c>
      <c r="E44" s="10">
        <f t="shared" si="2"/>
        <v>7</v>
      </c>
      <c r="F44" s="10" t="str">
        <f t="shared" si="3"/>
        <v>20237</v>
      </c>
      <c r="G44" s="10">
        <f>+'IMAE regresion'!B65</f>
        <v>4.0931967704264611</v>
      </c>
      <c r="H44" s="10">
        <f>+'IMAE regresion'!C65</f>
        <v>1.0071686578330468</v>
      </c>
      <c r="I44" s="10">
        <f t="shared" si="13"/>
        <v>0.14433388445980774</v>
      </c>
      <c r="J44" s="10">
        <f t="shared" si="4"/>
        <v>4.2375306548862692</v>
      </c>
      <c r="K44" s="13">
        <f t="shared" si="5"/>
        <v>0.86283477337323866</v>
      </c>
      <c r="L44" s="10">
        <f t="shared" si="11"/>
        <v>5.4182369830216182E-2</v>
      </c>
      <c r="M44" s="21">
        <f t="shared" si="14"/>
        <v>0.34600653405453574</v>
      </c>
      <c r="N44" s="21">
        <f t="shared" si="14"/>
        <v>8.1290547757180036</v>
      </c>
      <c r="O44" s="21">
        <f t="shared" si="14"/>
        <v>1.6431812409984468</v>
      </c>
      <c r="P44" s="21">
        <f t="shared" si="14"/>
        <v>6.8318800687740922</v>
      </c>
      <c r="Q44" s="21">
        <f t="shared" si="14"/>
        <v>2.9403559479423578</v>
      </c>
      <c r="R44" s="21">
        <f t="shared" si="14"/>
        <v>5.5347053618301807</v>
      </c>
      <c r="S44" s="13">
        <f t="shared" si="6"/>
        <v>5.1003654282595079</v>
      </c>
      <c r="T44" s="21">
        <f t="shared" si="7"/>
        <v>4.2375306548862692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25">
      <c r="A45" s="10">
        <f t="shared" si="9"/>
        <v>42</v>
      </c>
      <c r="B45" s="10">
        <f>+'IMAE para s'!E43</f>
        <v>3.6235610035240313</v>
      </c>
      <c r="C45" s="12">
        <f t="shared" si="10"/>
        <v>45169</v>
      </c>
      <c r="D45" s="10">
        <f t="shared" si="1"/>
        <v>2023</v>
      </c>
      <c r="E45" s="10">
        <f t="shared" si="2"/>
        <v>8</v>
      </c>
      <c r="F45" s="10" t="str">
        <f t="shared" si="3"/>
        <v>20238</v>
      </c>
      <c r="G45" s="10">
        <f>+'IMAE regresion'!B66</f>
        <v>4.1414502285557315</v>
      </c>
      <c r="H45" s="10">
        <f>+'IMAE regresion'!C66</f>
        <v>-0.51788922503170021</v>
      </c>
      <c r="I45" s="10">
        <f t="shared" si="13"/>
        <v>0.18015069275299336</v>
      </c>
      <c r="J45" s="10">
        <f t="shared" si="4"/>
        <v>4.3216009213087245</v>
      </c>
      <c r="K45" s="13">
        <f t="shared" si="5"/>
        <v>-0.69803991778469321</v>
      </c>
      <c r="L45" s="10">
        <f t="shared" si="11"/>
        <v>1.5608746911579319</v>
      </c>
      <c r="M45" s="21">
        <f t="shared" si="14"/>
        <v>0.43007680047699104</v>
      </c>
      <c r="N45" s="21">
        <f t="shared" si="14"/>
        <v>8.213125042140458</v>
      </c>
      <c r="O45" s="21">
        <f t="shared" si="14"/>
        <v>1.7272515074209021</v>
      </c>
      <c r="P45" s="21">
        <f t="shared" si="14"/>
        <v>6.9159503351965466</v>
      </c>
      <c r="Q45" s="21">
        <f t="shared" si="14"/>
        <v>3.0244262143648131</v>
      </c>
      <c r="R45" s="21">
        <f t="shared" si="14"/>
        <v>5.618775628252636</v>
      </c>
      <c r="S45" s="13">
        <f t="shared" si="6"/>
        <v>3.6235610035240313</v>
      </c>
      <c r="T45" s="21">
        <f t="shared" si="7"/>
        <v>4.3216009213087245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25">
      <c r="A46" s="10">
        <f t="shared" si="9"/>
        <v>43</v>
      </c>
      <c r="B46" s="10">
        <f>+'IMAE para s'!E44</f>
        <v>3.4512120439576393</v>
      </c>
      <c r="C46" s="12">
        <f t="shared" si="10"/>
        <v>45199</v>
      </c>
      <c r="D46" s="10">
        <f t="shared" si="1"/>
        <v>2023</v>
      </c>
      <c r="E46" s="10">
        <f t="shared" si="2"/>
        <v>9</v>
      </c>
      <c r="F46" s="10" t="str">
        <f t="shared" si="3"/>
        <v>20239</v>
      </c>
      <c r="G46" s="10">
        <f>+'IMAE regresion'!B67</f>
        <v>4.1897036866850002</v>
      </c>
      <c r="H46" s="10">
        <f>+'IMAE regresion'!C67</f>
        <v>-0.7384916427273609</v>
      </c>
      <c r="I46" s="10">
        <f t="shared" si="13"/>
        <v>-8.9202162928278209E-3</v>
      </c>
      <c r="J46" s="10">
        <f t="shared" si="4"/>
        <v>4.1807834703921722</v>
      </c>
      <c r="K46" s="13">
        <f t="shared" si="5"/>
        <v>-0.72957142643453299</v>
      </c>
      <c r="L46" s="10">
        <f t="shared" si="11"/>
        <v>3.1531508649839779E-2</v>
      </c>
      <c r="M46" s="21">
        <f t="shared" si="14"/>
        <v>0.28925934956043875</v>
      </c>
      <c r="N46" s="21">
        <f t="shared" si="14"/>
        <v>8.0723075912239057</v>
      </c>
      <c r="O46" s="21">
        <f t="shared" si="14"/>
        <v>1.5864340565043498</v>
      </c>
      <c r="P46" s="21">
        <f t="shared" si="14"/>
        <v>6.7751328842799943</v>
      </c>
      <c r="Q46" s="21">
        <f t="shared" si="14"/>
        <v>2.8836087634482608</v>
      </c>
      <c r="R46" s="21">
        <f t="shared" si="14"/>
        <v>5.4779581773360837</v>
      </c>
      <c r="S46" s="13">
        <f t="shared" si="6"/>
        <v>3.4512120439576393</v>
      </c>
      <c r="T46" s="21">
        <f t="shared" si="7"/>
        <v>4.1807834703921722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25">
      <c r="A47" s="10">
        <f t="shared" si="9"/>
        <v>44</v>
      </c>
      <c r="B47" s="10">
        <f>+'IMAE para s'!E45</f>
        <v>1.203598363072274</v>
      </c>
      <c r="C47" s="12">
        <f t="shared" si="10"/>
        <v>45230</v>
      </c>
      <c r="D47" s="10">
        <f t="shared" si="1"/>
        <v>2023</v>
      </c>
      <c r="E47" s="10">
        <f t="shared" si="2"/>
        <v>10</v>
      </c>
      <c r="F47" s="10" t="str">
        <f t="shared" si="3"/>
        <v>202310</v>
      </c>
      <c r="G47" s="10">
        <f>+'IMAE regresion'!B68</f>
        <v>4.2379571448142705</v>
      </c>
      <c r="H47" s="10">
        <f>+'IMAE regresion'!C68</f>
        <v>-3.0343587817419966</v>
      </c>
      <c r="I47" s="10">
        <f t="shared" si="13"/>
        <v>-4.8172142133360296E-3</v>
      </c>
      <c r="J47" s="10">
        <f t="shared" si="4"/>
        <v>4.2331399306009345</v>
      </c>
      <c r="K47" s="13">
        <f t="shared" si="5"/>
        <v>-3.0295415675286606</v>
      </c>
      <c r="L47" s="10">
        <f t="shared" si="11"/>
        <v>2.2999701410941276</v>
      </c>
      <c r="M47" s="21">
        <f t="shared" si="14"/>
        <v>0.34161580976920103</v>
      </c>
      <c r="N47" s="21">
        <f t="shared" si="14"/>
        <v>8.1246640514326671</v>
      </c>
      <c r="O47" s="21">
        <f t="shared" si="14"/>
        <v>1.638790516713112</v>
      </c>
      <c r="P47" s="21">
        <f t="shared" si="14"/>
        <v>6.8274893444887574</v>
      </c>
      <c r="Q47" s="21">
        <f t="shared" si="14"/>
        <v>2.9359652236570231</v>
      </c>
      <c r="R47" s="21">
        <f t="shared" si="14"/>
        <v>5.530314637544846</v>
      </c>
      <c r="S47" s="13">
        <f t="shared" si="6"/>
        <v>1.203598363072274</v>
      </c>
      <c r="T47" s="21">
        <f t="shared" si="7"/>
        <v>4.2331399306009345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25">
      <c r="A48" s="10">
        <f t="shared" si="9"/>
        <v>45</v>
      </c>
      <c r="B48" s="10">
        <f>+'IMAE para s'!E46</f>
        <v>2.3127845065966426</v>
      </c>
      <c r="C48" s="12">
        <f t="shared" si="10"/>
        <v>45260</v>
      </c>
      <c r="D48" s="10">
        <f t="shared" si="1"/>
        <v>2023</v>
      </c>
      <c r="E48" s="10">
        <f t="shared" si="2"/>
        <v>11</v>
      </c>
      <c r="F48" s="10" t="str">
        <f t="shared" si="3"/>
        <v>202311</v>
      </c>
      <c r="G48" s="10">
        <f>+'IMAE regresion'!B69</f>
        <v>4.2862106029435392</v>
      </c>
      <c r="H48" s="10">
        <f>+'IMAE regresion'!C69</f>
        <v>-1.9734260963468966</v>
      </c>
      <c r="I48" s="10">
        <f t="shared" si="13"/>
        <v>-0.35471200386353158</v>
      </c>
      <c r="J48" s="10">
        <f t="shared" si="4"/>
        <v>3.9314985990800078</v>
      </c>
      <c r="K48" s="13">
        <f t="shared" si="5"/>
        <v>-1.6187140924833652</v>
      </c>
      <c r="L48" s="10">
        <f t="shared" si="11"/>
        <v>1.4108274750452954</v>
      </c>
      <c r="M48" s="21">
        <f t="shared" si="14"/>
        <v>3.997447824827427E-2</v>
      </c>
      <c r="N48" s="21">
        <f t="shared" si="14"/>
        <v>7.8230227199117408</v>
      </c>
      <c r="O48" s="21">
        <f t="shared" si="14"/>
        <v>1.3371491851921853</v>
      </c>
      <c r="P48" s="21">
        <f t="shared" si="14"/>
        <v>6.5258480129678302</v>
      </c>
      <c r="Q48" s="21">
        <f t="shared" si="14"/>
        <v>2.6343238921360967</v>
      </c>
      <c r="R48" s="21">
        <f t="shared" si="14"/>
        <v>5.2286733060239188</v>
      </c>
      <c r="S48" s="13">
        <f t="shared" si="6"/>
        <v>2.3127845065966426</v>
      </c>
      <c r="T48" s="21">
        <f t="shared" si="7"/>
        <v>3.9314985990800078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25">
      <c r="A49" s="10">
        <f t="shared" si="9"/>
        <v>46</v>
      </c>
      <c r="B49" s="10">
        <f>+'IMAE para s'!E47</f>
        <v>2.0303987613479251</v>
      </c>
      <c r="C49" s="12">
        <f t="shared" si="10"/>
        <v>45291</v>
      </c>
      <c r="D49" s="10">
        <f t="shared" si="1"/>
        <v>2023</v>
      </c>
      <c r="E49" s="10">
        <f t="shared" si="2"/>
        <v>12</v>
      </c>
      <c r="F49" s="10" t="str">
        <f t="shared" si="3"/>
        <v>202312</v>
      </c>
      <c r="G49" s="10">
        <f>+'IMAE regresion'!B70</f>
        <v>4.3344640610728096</v>
      </c>
      <c r="H49" s="10">
        <f>+'IMAE regresion'!C70</f>
        <v>-2.3040652997248845</v>
      </c>
      <c r="I49" s="10">
        <f t="shared" si="13"/>
        <v>-0.39196546561363493</v>
      </c>
      <c r="J49" s="10">
        <f t="shared" si="4"/>
        <v>3.9424985954591745</v>
      </c>
      <c r="K49" s="13">
        <f t="shared" si="5"/>
        <v>-1.9120998341112494</v>
      </c>
      <c r="L49" s="10">
        <f t="shared" si="11"/>
        <v>0.29338574162788422</v>
      </c>
      <c r="M49" s="21">
        <f t="shared" si="14"/>
        <v>5.097447462744098E-2</v>
      </c>
      <c r="N49" s="21">
        <f t="shared" si="14"/>
        <v>7.8340227162909084</v>
      </c>
      <c r="O49" s="21">
        <f t="shared" si="14"/>
        <v>1.348149181571352</v>
      </c>
      <c r="P49" s="21">
        <f t="shared" si="14"/>
        <v>6.5368480093469969</v>
      </c>
      <c r="Q49" s="21">
        <f t="shared" si="14"/>
        <v>2.6453238885152635</v>
      </c>
      <c r="R49" s="21">
        <f t="shared" si="14"/>
        <v>5.2396733024030855</v>
      </c>
      <c r="S49" s="13">
        <f t="shared" si="6"/>
        <v>2.0303987613479251</v>
      </c>
      <c r="T49" s="21">
        <f t="shared" si="7"/>
        <v>3.9424985954591745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25">
      <c r="A50" s="10">
        <f t="shared" si="9"/>
        <v>47</v>
      </c>
      <c r="B50" s="10">
        <f>+'IMAE para s'!E48</f>
        <v>3.7946305599708694</v>
      </c>
      <c r="C50" s="12">
        <f t="shared" si="10"/>
        <v>45322</v>
      </c>
      <c r="D50" s="10">
        <f t="shared" si="1"/>
        <v>2024</v>
      </c>
      <c r="E50" s="10">
        <f t="shared" si="2"/>
        <v>1</v>
      </c>
      <c r="F50" s="10" t="str">
        <f t="shared" si="3"/>
        <v>20241</v>
      </c>
      <c r="G50" s="10">
        <f>+'IMAE regresion'!B71</f>
        <v>4.3827175192020782</v>
      </c>
      <c r="H50" s="10">
        <f>+'IMAE regresion'!C71</f>
        <v>-0.58808695923120879</v>
      </c>
      <c r="I50" s="10">
        <f t="shared" si="13"/>
        <v>-0.46380269300696292</v>
      </c>
      <c r="J50" s="10">
        <f t="shared" si="4"/>
        <v>3.9189148261951154</v>
      </c>
      <c r="K50" s="13">
        <f t="shared" si="5"/>
        <v>-0.12428426622424604</v>
      </c>
      <c r="L50" s="10">
        <f t="shared" si="11"/>
        <v>1.7878155678870034</v>
      </c>
      <c r="M50" s="21">
        <f t="shared" si="14"/>
        <v>2.7390705363381951E-2</v>
      </c>
      <c r="N50" s="21">
        <f t="shared" si="14"/>
        <v>7.8104389470268494</v>
      </c>
      <c r="O50" s="21">
        <f t="shared" si="14"/>
        <v>1.324565412307293</v>
      </c>
      <c r="P50" s="21">
        <f t="shared" si="14"/>
        <v>6.5132642400829379</v>
      </c>
      <c r="Q50" s="21">
        <f t="shared" si="14"/>
        <v>2.6217401192512044</v>
      </c>
      <c r="R50" s="21">
        <f t="shared" si="14"/>
        <v>5.2160895331390265</v>
      </c>
      <c r="S50" s="13">
        <f t="shared" si="6"/>
        <v>3.7946305599708694</v>
      </c>
      <c r="T50" s="21">
        <f t="shared" si="7"/>
        <v>3.9189148261951154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25">
      <c r="A51" s="10">
        <f t="shared" si="9"/>
        <v>48</v>
      </c>
      <c r="B51" s="10">
        <f>+'IMAE para s'!E49</f>
        <v>2.7234567937169345</v>
      </c>
      <c r="C51" s="12">
        <f t="shared" si="10"/>
        <v>45351</v>
      </c>
      <c r="D51" s="10">
        <f t="shared" si="1"/>
        <v>2024</v>
      </c>
      <c r="E51" s="10">
        <f t="shared" si="2"/>
        <v>2</v>
      </c>
      <c r="F51" s="10" t="str">
        <f t="shared" si="3"/>
        <v>20242</v>
      </c>
      <c r="G51" s="10">
        <f>+'IMAE regresion'!B72</f>
        <v>4.4309709773313486</v>
      </c>
      <c r="H51" s="10">
        <f>+'IMAE regresion'!C72</f>
        <v>-1.7075141836144141</v>
      </c>
      <c r="I51" s="10">
        <f t="shared" si="13"/>
        <v>-0.29523613980734653</v>
      </c>
      <c r="J51" s="10">
        <f t="shared" si="4"/>
        <v>4.1357348375240024</v>
      </c>
      <c r="K51" s="13">
        <f t="shared" si="5"/>
        <v>-1.4122780438070679</v>
      </c>
      <c r="L51" s="10">
        <f t="shared" si="11"/>
        <v>1.2879937775828219</v>
      </c>
      <c r="M51" s="21">
        <f t="shared" si="14"/>
        <v>0.2442107166922689</v>
      </c>
      <c r="N51" s="21">
        <f t="shared" si="14"/>
        <v>8.0272589583557359</v>
      </c>
      <c r="O51" s="21">
        <f t="shared" si="14"/>
        <v>1.5413854236361799</v>
      </c>
      <c r="P51" s="21">
        <f t="shared" si="14"/>
        <v>6.7300842514118244</v>
      </c>
      <c r="Q51" s="21">
        <f t="shared" si="14"/>
        <v>2.8385601305800909</v>
      </c>
      <c r="R51" s="21">
        <f t="shared" si="14"/>
        <v>5.4329095444679139</v>
      </c>
      <c r="S51" s="13">
        <f t="shared" si="6"/>
        <v>2.7234567937169345</v>
      </c>
      <c r="T51" s="21">
        <f t="shared" si="7"/>
        <v>4.1357348375240024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25">
      <c r="A52" s="10">
        <f t="shared" si="9"/>
        <v>49</v>
      </c>
      <c r="B52" s="10">
        <f>+'IMAE para s'!E50</f>
        <v>2.1476840194869027</v>
      </c>
      <c r="C52" s="12">
        <f t="shared" si="10"/>
        <v>45382</v>
      </c>
      <c r="D52" s="10">
        <f t="shared" si="1"/>
        <v>2024</v>
      </c>
      <c r="E52" s="10">
        <f t="shared" si="2"/>
        <v>3</v>
      </c>
      <c r="F52" s="10" t="str">
        <f t="shared" si="3"/>
        <v>20243</v>
      </c>
      <c r="G52" s="10">
        <f>+'IMAE regresion'!B73</f>
        <v>4.4792244354606172</v>
      </c>
      <c r="H52" s="10">
        <f>+'IMAE regresion'!C73</f>
        <v>-2.3315404159737145</v>
      </c>
      <c r="I52" s="10">
        <f t="shared" si="13"/>
        <v>2.5967791472355017E-2</v>
      </c>
      <c r="J52" s="10">
        <f t="shared" si="4"/>
        <v>4.5051922269329721</v>
      </c>
      <c r="K52" s="13">
        <f t="shared" si="5"/>
        <v>-2.3575082074460694</v>
      </c>
      <c r="L52" s="10">
        <f t="shared" si="11"/>
        <v>0.94523016363900147</v>
      </c>
      <c r="M52" s="21">
        <f t="shared" ref="M52:R79" si="15">($J52)+(M$1*$M$2)</f>
        <v>0.61366810610123856</v>
      </c>
      <c r="N52" s="21">
        <f t="shared" si="15"/>
        <v>8.3967163477647055</v>
      </c>
      <c r="O52" s="21">
        <f t="shared" si="15"/>
        <v>1.9108428130451496</v>
      </c>
      <c r="P52" s="21">
        <f t="shared" si="15"/>
        <v>7.0995416408207941</v>
      </c>
      <c r="Q52" s="21">
        <f t="shared" si="15"/>
        <v>3.2080175199890606</v>
      </c>
      <c r="R52" s="21">
        <f t="shared" si="15"/>
        <v>5.8023669338768835</v>
      </c>
      <c r="S52" s="13">
        <f t="shared" si="6"/>
        <v>2.1476840194869027</v>
      </c>
      <c r="T52" s="21">
        <f t="shared" si="7"/>
        <v>4.5051922269329721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25">
      <c r="A53" s="10">
        <f t="shared" si="9"/>
        <v>50</v>
      </c>
      <c r="B53" s="10">
        <f>+'IMAE para s'!E51</f>
        <v>4.1368935138825123</v>
      </c>
      <c r="C53" s="12">
        <f t="shared" si="10"/>
        <v>45412</v>
      </c>
      <c r="D53" s="10">
        <f t="shared" si="1"/>
        <v>2024</v>
      </c>
      <c r="E53" s="10">
        <f t="shared" si="2"/>
        <v>4</v>
      </c>
      <c r="F53" s="10" t="str">
        <f t="shared" si="3"/>
        <v>20244</v>
      </c>
      <c r="G53" s="10">
        <f>+'IMAE regresion'!B74</f>
        <v>4.5274778935898876</v>
      </c>
      <c r="H53" s="10">
        <f>+'IMAE regresion'!C74</f>
        <v>-0.39058437970737536</v>
      </c>
      <c r="I53" s="10">
        <f t="shared" si="13"/>
        <v>0.31373774791494641</v>
      </c>
      <c r="J53" s="10">
        <f t="shared" si="4"/>
        <v>4.8412156415048342</v>
      </c>
      <c r="K53" s="13">
        <f t="shared" si="5"/>
        <v>-0.70432212762232194</v>
      </c>
      <c r="L53" s="10">
        <f t="shared" si="11"/>
        <v>1.6531860798237474</v>
      </c>
      <c r="M53" s="21">
        <f t="shared" si="15"/>
        <v>0.9496915206731007</v>
      </c>
      <c r="N53" s="21">
        <f t="shared" si="15"/>
        <v>8.7327397623365677</v>
      </c>
      <c r="O53" s="21">
        <f t="shared" si="15"/>
        <v>2.2468662276170117</v>
      </c>
      <c r="P53" s="21">
        <f t="shared" si="15"/>
        <v>7.4355650553926562</v>
      </c>
      <c r="Q53" s="21">
        <f t="shared" si="15"/>
        <v>3.5440409345609227</v>
      </c>
      <c r="R53" s="21">
        <f t="shared" si="15"/>
        <v>6.1383903484487456</v>
      </c>
      <c r="S53" s="13">
        <f t="shared" si="6"/>
        <v>4.1368935138825123</v>
      </c>
      <c r="T53" s="21">
        <f t="shared" si="7"/>
        <v>4.8412156415048342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25">
      <c r="A54" s="10">
        <f t="shared" si="9"/>
        <v>51</v>
      </c>
      <c r="B54" s="10">
        <f>+'IMAE para s'!E52</f>
        <v>4.4931942254896882</v>
      </c>
      <c r="C54" s="12">
        <f t="shared" si="10"/>
        <v>45443</v>
      </c>
      <c r="D54" s="10">
        <f t="shared" si="1"/>
        <v>2024</v>
      </c>
      <c r="E54" s="10">
        <f t="shared" si="2"/>
        <v>5</v>
      </c>
      <c r="F54" s="10" t="str">
        <f t="shared" si="3"/>
        <v>20245</v>
      </c>
      <c r="G54" s="10">
        <f>+'IMAE regresion'!B75</f>
        <v>4.5757313517191562</v>
      </c>
      <c r="H54" s="10">
        <f>+'IMAE regresion'!C75</f>
        <v>-8.2537126229468072E-2</v>
      </c>
      <c r="I54" s="10">
        <f t="shared" si="13"/>
        <v>0.57986584709539235</v>
      </c>
      <c r="J54" s="10">
        <f t="shared" si="4"/>
        <v>5.155597198814549</v>
      </c>
      <c r="K54" s="13">
        <f t="shared" si="5"/>
        <v>-0.66240297332486087</v>
      </c>
      <c r="L54" s="10">
        <f t="shared" si="11"/>
        <v>4.191915429746107E-2</v>
      </c>
      <c r="M54" s="21">
        <f t="shared" si="15"/>
        <v>1.2640730779828155</v>
      </c>
      <c r="N54" s="21">
        <f t="shared" si="15"/>
        <v>9.0471213196462834</v>
      </c>
      <c r="O54" s="21">
        <f t="shared" si="15"/>
        <v>2.5612477849267266</v>
      </c>
      <c r="P54" s="21">
        <f t="shared" si="15"/>
        <v>7.749946612702372</v>
      </c>
      <c r="Q54" s="21">
        <f t="shared" si="15"/>
        <v>3.8584224918706376</v>
      </c>
      <c r="R54" s="21">
        <f t="shared" si="15"/>
        <v>6.4527719057584605</v>
      </c>
      <c r="S54" s="13">
        <f t="shared" si="6"/>
        <v>4.4931942254896882</v>
      </c>
      <c r="T54" s="21">
        <f t="shared" si="7"/>
        <v>5.155597198814549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25">
      <c r="A55" s="10">
        <f t="shared" si="9"/>
        <v>52</v>
      </c>
      <c r="B55" s="10">
        <f>+'IMAE para s'!E53</f>
        <v>2.5565633847770499</v>
      </c>
      <c r="C55" s="12">
        <f t="shared" si="10"/>
        <v>45473</v>
      </c>
      <c r="D55" s="10">
        <f t="shared" si="1"/>
        <v>2024</v>
      </c>
      <c r="E55" s="10">
        <f t="shared" si="2"/>
        <v>6</v>
      </c>
      <c r="F55" s="10" t="str">
        <f t="shared" si="3"/>
        <v>20246</v>
      </c>
      <c r="G55" s="10">
        <f>+'IMAE regresion'!B76</f>
        <v>4.6239848098484266</v>
      </c>
      <c r="H55" s="10">
        <f>+'IMAE regresion'!C76</f>
        <v>-2.0674214250713767</v>
      </c>
      <c r="I55" s="10">
        <f t="shared" si="13"/>
        <v>0.27539776910214042</v>
      </c>
      <c r="J55" s="10">
        <f t="shared" si="4"/>
        <v>4.8993825789505667</v>
      </c>
      <c r="K55" s="13">
        <f t="shared" si="5"/>
        <v>-2.3428191941735168</v>
      </c>
      <c r="L55" s="10">
        <f t="shared" si="11"/>
        <v>1.6804162208486559</v>
      </c>
      <c r="M55" s="21">
        <f t="shared" si="15"/>
        <v>1.0078584581188332</v>
      </c>
      <c r="N55" s="21">
        <f t="shared" si="15"/>
        <v>8.7909066997823011</v>
      </c>
      <c r="O55" s="21">
        <f t="shared" si="15"/>
        <v>2.3050331650627442</v>
      </c>
      <c r="P55" s="21">
        <f t="shared" si="15"/>
        <v>7.4937319928383896</v>
      </c>
      <c r="Q55" s="21">
        <f t="shared" si="15"/>
        <v>3.6022078720066553</v>
      </c>
      <c r="R55" s="21">
        <f t="shared" si="15"/>
        <v>6.1965572858944782</v>
      </c>
      <c r="S55" s="13">
        <f t="shared" si="6"/>
        <v>2.5565633847770499</v>
      </c>
      <c r="T55" s="21">
        <f t="shared" si="7"/>
        <v>4.8993825789505667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25">
      <c r="A56" s="10">
        <f t="shared" si="9"/>
        <v>53</v>
      </c>
      <c r="B56" s="10">
        <f>+'IMAE para s'!E54</f>
        <v>2.8330266024306354</v>
      </c>
      <c r="C56" s="12">
        <f t="shared" si="10"/>
        <v>45504</v>
      </c>
      <c r="D56" s="10">
        <f t="shared" si="1"/>
        <v>2024</v>
      </c>
      <c r="E56" s="10">
        <f t="shared" si="2"/>
        <v>7</v>
      </c>
      <c r="F56" s="10" t="str">
        <f t="shared" si="3"/>
        <v>20247</v>
      </c>
      <c r="G56" s="10">
        <f>+'IMAE regresion'!B77</f>
        <v>4.6722382679776953</v>
      </c>
      <c r="H56" s="10">
        <f>+'IMAE regresion'!C77</f>
        <v>-1.8392116655470598</v>
      </c>
      <c r="I56" s="10">
        <f t="shared" si="13"/>
        <v>0.14433388445980774</v>
      </c>
      <c r="J56" s="10">
        <f t="shared" si="4"/>
        <v>4.8165721524375034</v>
      </c>
      <c r="K56" s="13">
        <f t="shared" si="5"/>
        <v>-1.9835455500068679</v>
      </c>
      <c r="L56" s="10">
        <f t="shared" si="11"/>
        <v>0.35927364416664886</v>
      </c>
      <c r="M56" s="21">
        <f t="shared" si="15"/>
        <v>0.92504803160576987</v>
      </c>
      <c r="N56" s="21">
        <f t="shared" si="15"/>
        <v>8.7080962732692377</v>
      </c>
      <c r="O56" s="21">
        <f t="shared" si="15"/>
        <v>2.2222227385496809</v>
      </c>
      <c r="P56" s="21">
        <f t="shared" si="15"/>
        <v>7.4109215663253263</v>
      </c>
      <c r="Q56" s="21">
        <f t="shared" si="15"/>
        <v>3.5193974454935919</v>
      </c>
      <c r="R56" s="21">
        <f t="shared" si="15"/>
        <v>6.1137468593814148</v>
      </c>
      <c r="S56" s="13">
        <f t="shared" si="6"/>
        <v>2.8330266024306354</v>
      </c>
      <c r="T56" s="21">
        <f t="shared" si="7"/>
        <v>4.8165721524375034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25">
      <c r="A57" s="10">
        <f t="shared" si="9"/>
        <v>54</v>
      </c>
      <c r="B57" s="10">
        <f>+'IMAE para s'!E55</f>
        <v>3.7873856764246057</v>
      </c>
      <c r="C57" s="12">
        <f t="shared" si="10"/>
        <v>45535</v>
      </c>
      <c r="D57" s="10">
        <f t="shared" si="1"/>
        <v>2024</v>
      </c>
      <c r="E57" s="10">
        <f t="shared" si="2"/>
        <v>8</v>
      </c>
      <c r="F57" s="10" t="str">
        <f t="shared" si="3"/>
        <v>20248</v>
      </c>
      <c r="G57" s="10">
        <f>+'IMAE regresion'!B78</f>
        <v>4.7204917261069657</v>
      </c>
      <c r="H57" s="10">
        <f>+'IMAE regresion'!C78</f>
        <v>-0.93310604968235999</v>
      </c>
      <c r="I57" s="10">
        <f t="shared" si="13"/>
        <v>0.18015069275299336</v>
      </c>
      <c r="J57" s="10">
        <f t="shared" si="4"/>
        <v>4.9006424188599587</v>
      </c>
      <c r="K57" s="13">
        <f t="shared" si="5"/>
        <v>-1.113256742435353</v>
      </c>
      <c r="L57" s="10">
        <f t="shared" si="11"/>
        <v>0.87028880757151494</v>
      </c>
      <c r="M57" s="21">
        <f t="shared" si="15"/>
        <v>1.0091182980282252</v>
      </c>
      <c r="N57" s="21">
        <f t="shared" si="15"/>
        <v>8.7921665396916922</v>
      </c>
      <c r="O57" s="21">
        <f t="shared" si="15"/>
        <v>2.3062930049721362</v>
      </c>
      <c r="P57" s="21">
        <f t="shared" si="15"/>
        <v>7.4949918327477807</v>
      </c>
      <c r="Q57" s="21">
        <f t="shared" si="15"/>
        <v>3.6034677119160472</v>
      </c>
      <c r="R57" s="21">
        <f t="shared" si="15"/>
        <v>6.1978171258038701</v>
      </c>
      <c r="S57" s="13">
        <f t="shared" si="6"/>
        <v>3.7873856764246057</v>
      </c>
      <c r="T57" s="21">
        <f t="shared" si="7"/>
        <v>4.9006424188599587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25">
      <c r="A58" s="10">
        <f t="shared" si="9"/>
        <v>55</v>
      </c>
      <c r="B58" s="10">
        <f>+'IMAE para s'!E56</f>
        <v>3.9359900526077216</v>
      </c>
      <c r="C58" s="12">
        <f t="shared" si="10"/>
        <v>45565</v>
      </c>
      <c r="D58" s="10">
        <f t="shared" si="1"/>
        <v>2024</v>
      </c>
      <c r="E58" s="10">
        <f t="shared" si="2"/>
        <v>9</v>
      </c>
      <c r="F58" s="10" t="str">
        <f t="shared" si="3"/>
        <v>20249</v>
      </c>
      <c r="G58" s="10">
        <f>+'IMAE regresion'!B79</f>
        <v>4.7687451842362343</v>
      </c>
      <c r="H58" s="10">
        <f>+'IMAE regresion'!C79</f>
        <v>-0.83275513162851267</v>
      </c>
      <c r="I58" s="10">
        <f t="shared" si="13"/>
        <v>-8.9202162928278209E-3</v>
      </c>
      <c r="J58" s="10">
        <f t="shared" si="4"/>
        <v>4.7598249679434064</v>
      </c>
      <c r="K58" s="13">
        <f t="shared" si="5"/>
        <v>-0.82383491533568476</v>
      </c>
      <c r="L58" s="10">
        <f t="shared" si="11"/>
        <v>0.28942182709966824</v>
      </c>
      <c r="M58" s="21">
        <f t="shared" si="15"/>
        <v>0.86830084711167288</v>
      </c>
      <c r="N58" s="21">
        <f t="shared" si="15"/>
        <v>8.6513490887751399</v>
      </c>
      <c r="O58" s="21">
        <f t="shared" si="15"/>
        <v>2.1654755540555839</v>
      </c>
      <c r="P58" s="21">
        <f t="shared" si="15"/>
        <v>7.3541743818312284</v>
      </c>
      <c r="Q58" s="21">
        <f t="shared" si="15"/>
        <v>3.4626502609994949</v>
      </c>
      <c r="R58" s="21">
        <f t="shared" si="15"/>
        <v>6.0569996748873178</v>
      </c>
      <c r="S58" s="13">
        <f t="shared" si="6"/>
        <v>3.9359900526077216</v>
      </c>
      <c r="T58" s="21">
        <f t="shared" si="7"/>
        <v>4.7598249679434064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25">
      <c r="A59" s="10">
        <f t="shared" si="9"/>
        <v>56</v>
      </c>
      <c r="B59" s="10">
        <f>+'IMAE para s'!E57</f>
        <v>6.5728987630996585</v>
      </c>
      <c r="C59" s="12">
        <f t="shared" si="10"/>
        <v>45596</v>
      </c>
      <c r="D59" s="10">
        <f t="shared" si="1"/>
        <v>2024</v>
      </c>
      <c r="E59" s="10">
        <f t="shared" si="2"/>
        <v>10</v>
      </c>
      <c r="F59" s="10" t="str">
        <f t="shared" si="3"/>
        <v>202410</v>
      </c>
      <c r="G59" s="10">
        <f>+'IMAE regresion'!B80</f>
        <v>4.8169986423655047</v>
      </c>
      <c r="H59" s="10">
        <f>+'IMAE regresion'!C80</f>
        <v>1.7559001207341538</v>
      </c>
      <c r="I59" s="10">
        <f t="shared" si="13"/>
        <v>-4.8172142133360296E-3</v>
      </c>
      <c r="J59" s="10">
        <f t="shared" si="4"/>
        <v>4.8121814281521686</v>
      </c>
      <c r="K59" s="13">
        <f t="shared" si="5"/>
        <v>1.7607173349474898</v>
      </c>
      <c r="L59" s="10">
        <f t="shared" si="11"/>
        <v>2.5845522502831746</v>
      </c>
      <c r="M59" s="21">
        <f t="shared" si="15"/>
        <v>0.92065730732043516</v>
      </c>
      <c r="N59" s="21">
        <f t="shared" si="15"/>
        <v>8.7037055489839013</v>
      </c>
      <c r="O59" s="21">
        <f t="shared" si="15"/>
        <v>2.2178320142643462</v>
      </c>
      <c r="P59" s="21">
        <f t="shared" si="15"/>
        <v>7.4065308420399916</v>
      </c>
      <c r="Q59" s="21">
        <f t="shared" si="15"/>
        <v>3.5150067212082572</v>
      </c>
      <c r="R59" s="21">
        <f t="shared" si="15"/>
        <v>6.1093561350960801</v>
      </c>
      <c r="S59" s="13">
        <f t="shared" si="6"/>
        <v>6.5728987630996585</v>
      </c>
      <c r="T59" s="21">
        <f t="shared" si="7"/>
        <v>4.8121814281521686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25">
      <c r="A60" s="10">
        <f t="shared" si="9"/>
        <v>57</v>
      </c>
      <c r="B60" s="10">
        <f>+'IMAE para s'!E58</f>
        <v>3.6309569742283689</v>
      </c>
      <c r="C60" s="12">
        <f t="shared" si="10"/>
        <v>45626</v>
      </c>
      <c r="D60" s="10">
        <f t="shared" si="1"/>
        <v>2024</v>
      </c>
      <c r="E60" s="10">
        <f t="shared" si="2"/>
        <v>11</v>
      </c>
      <c r="F60" s="10" t="str">
        <f t="shared" si="3"/>
        <v>202411</v>
      </c>
      <c r="G60" s="10">
        <f>+'IMAE regresion'!B81</f>
        <v>4.8652521004947742</v>
      </c>
      <c r="H60" s="10">
        <f>+'IMAE regresion'!C81</f>
        <v>-1.2342951262664053</v>
      </c>
      <c r="I60" s="10">
        <f t="shared" si="13"/>
        <v>-0.35471200386353158</v>
      </c>
      <c r="J60" s="10">
        <f t="shared" si="4"/>
        <v>4.5105400966312423</v>
      </c>
      <c r="K60" s="13">
        <f t="shared" si="5"/>
        <v>-0.8795831224028734</v>
      </c>
      <c r="L60" s="10">
        <f t="shared" si="11"/>
        <v>2.6403004573503632</v>
      </c>
      <c r="M60" s="21">
        <f t="shared" si="15"/>
        <v>0.61901597579950884</v>
      </c>
      <c r="N60" s="21">
        <f t="shared" si="15"/>
        <v>8.4020642174629749</v>
      </c>
      <c r="O60" s="21">
        <f t="shared" si="15"/>
        <v>1.9161906827434199</v>
      </c>
      <c r="P60" s="21">
        <f t="shared" si="15"/>
        <v>7.1048895105190653</v>
      </c>
      <c r="Q60" s="21">
        <f t="shared" si="15"/>
        <v>3.2133653896873309</v>
      </c>
      <c r="R60" s="21">
        <f t="shared" si="15"/>
        <v>5.8077148035751538</v>
      </c>
      <c r="S60" s="13">
        <f t="shared" si="6"/>
        <v>3.6309569742283689</v>
      </c>
      <c r="T60" s="21">
        <f t="shared" si="7"/>
        <v>4.5105400966312423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25">
      <c r="A61" s="10">
        <f t="shared" si="9"/>
        <v>58</v>
      </c>
      <c r="B61" s="10">
        <f>+'IMAE para s'!E59</f>
        <v>3.3314573645447609</v>
      </c>
      <c r="C61" s="12">
        <f t="shared" si="10"/>
        <v>45657</v>
      </c>
      <c r="D61" s="10">
        <f t="shared" si="1"/>
        <v>2024</v>
      </c>
      <c r="E61" s="10">
        <f t="shared" si="2"/>
        <v>12</v>
      </c>
      <c r="F61" s="10" t="str">
        <f t="shared" si="3"/>
        <v>202412</v>
      </c>
      <c r="G61" s="10">
        <f>+'IMAE regresion'!B82</f>
        <v>4.9135055586240437</v>
      </c>
      <c r="H61" s="10">
        <f>+'IMAE regresion'!C82</f>
        <v>-1.5820481940792828</v>
      </c>
      <c r="I61" s="10">
        <f t="shared" si="13"/>
        <v>-0.39196546561363493</v>
      </c>
      <c r="J61" s="10">
        <f t="shared" si="4"/>
        <v>4.521540093010409</v>
      </c>
      <c r="K61" s="13">
        <f t="shared" si="5"/>
        <v>-1.1900827284656481</v>
      </c>
      <c r="L61" s="10">
        <f t="shared" si="11"/>
        <v>0.31049960606277471</v>
      </c>
      <c r="M61" s="21">
        <f t="shared" si="15"/>
        <v>0.63001597217867555</v>
      </c>
      <c r="N61" s="21">
        <f t="shared" si="15"/>
        <v>8.4130642138421425</v>
      </c>
      <c r="O61" s="21">
        <f t="shared" si="15"/>
        <v>1.9271906791225866</v>
      </c>
      <c r="P61" s="21">
        <f t="shared" si="15"/>
        <v>7.1158895068982311</v>
      </c>
      <c r="Q61" s="21">
        <f t="shared" si="15"/>
        <v>3.2243653860664976</v>
      </c>
      <c r="R61" s="21">
        <f t="shared" si="15"/>
        <v>5.8187147999543205</v>
      </c>
      <c r="S61" s="13">
        <f t="shared" si="6"/>
        <v>3.3314573645447609</v>
      </c>
      <c r="T61" s="21">
        <f t="shared" si="7"/>
        <v>4.521540093010409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25">
      <c r="A62" s="10">
        <f t="shared" si="9"/>
        <v>59</v>
      </c>
      <c r="B62" s="10">
        <f>+'IMAE para s'!E60</f>
        <v>3.5172828655681627</v>
      </c>
      <c r="C62" s="12">
        <f t="shared" si="10"/>
        <v>45688</v>
      </c>
      <c r="D62" s="10">
        <f t="shared" si="1"/>
        <v>2025</v>
      </c>
      <c r="E62" s="10">
        <f t="shared" si="2"/>
        <v>1</v>
      </c>
      <c r="F62" s="10" t="str">
        <f t="shared" si="3"/>
        <v>20251</v>
      </c>
      <c r="G62" s="10">
        <f>+'IMAE regresion'!B83</f>
        <v>4.9617590167533132</v>
      </c>
      <c r="H62" s="10">
        <f>+'IMAE regresion'!C83</f>
        <v>-1.4444761511851505</v>
      </c>
      <c r="I62" s="10">
        <f t="shared" si="13"/>
        <v>-0.46380269300696292</v>
      </c>
      <c r="J62" s="10">
        <f t="shared" si="4"/>
        <v>4.49795632374635</v>
      </c>
      <c r="K62" s="13">
        <f t="shared" si="5"/>
        <v>-0.9806734581781873</v>
      </c>
      <c r="L62" s="10">
        <f t="shared" si="11"/>
        <v>0.20940927028746081</v>
      </c>
      <c r="M62" s="21">
        <f t="shared" si="15"/>
        <v>0.60643220291461652</v>
      </c>
      <c r="N62" s="21">
        <f t="shared" si="15"/>
        <v>8.3894804445780835</v>
      </c>
      <c r="O62" s="21">
        <f t="shared" si="15"/>
        <v>1.9036069098585275</v>
      </c>
      <c r="P62" s="21">
        <f t="shared" si="15"/>
        <v>7.092305737634172</v>
      </c>
      <c r="Q62" s="21">
        <f t="shared" si="15"/>
        <v>3.2007816168024386</v>
      </c>
      <c r="R62" s="21">
        <f t="shared" si="15"/>
        <v>5.7951310306902615</v>
      </c>
      <c r="S62" s="13">
        <f t="shared" si="6"/>
        <v>3.5172828655681627</v>
      </c>
      <c r="T62" s="21">
        <f t="shared" si="7"/>
        <v>4.49795632374635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25">
      <c r="A63" s="10">
        <f t="shared" si="9"/>
        <v>60</v>
      </c>
      <c r="B63" s="10">
        <f>+'IMAE para s'!E61</f>
        <v>3.4374504027993278</v>
      </c>
      <c r="C63" s="12">
        <f t="shared" si="10"/>
        <v>45716</v>
      </c>
      <c r="D63" s="10">
        <f t="shared" si="1"/>
        <v>2025</v>
      </c>
      <c r="E63" s="10">
        <f t="shared" si="2"/>
        <v>2</v>
      </c>
      <c r="F63" s="10" t="str">
        <f t="shared" si="3"/>
        <v>20252</v>
      </c>
      <c r="G63" s="10">
        <f>+'IMAE regresion'!B84</f>
        <v>5.0100124748825827</v>
      </c>
      <c r="H63" s="10">
        <f>+'IMAE regresion'!C84</f>
        <v>-1.5725620720832549</v>
      </c>
      <c r="I63" s="10">
        <f t="shared" si="13"/>
        <v>-0.29523613980734653</v>
      </c>
      <c r="J63" s="10">
        <f t="shared" si="4"/>
        <v>4.7147763350752365</v>
      </c>
      <c r="K63" s="13">
        <f t="shared" si="5"/>
        <v>-1.2773259322759087</v>
      </c>
      <c r="L63" s="10">
        <f t="shared" si="11"/>
        <v>0.29665247409772144</v>
      </c>
      <c r="M63" s="21">
        <f t="shared" si="15"/>
        <v>0.82325221424350303</v>
      </c>
      <c r="N63" s="21">
        <f t="shared" si="15"/>
        <v>8.60630045590697</v>
      </c>
      <c r="O63" s="21">
        <f t="shared" si="15"/>
        <v>2.120426921187414</v>
      </c>
      <c r="P63" s="21">
        <f t="shared" si="15"/>
        <v>7.3091257489630586</v>
      </c>
      <c r="Q63" s="21">
        <f t="shared" si="15"/>
        <v>3.4176016281313251</v>
      </c>
      <c r="R63" s="21">
        <f t="shared" si="15"/>
        <v>6.011951042019148</v>
      </c>
      <c r="S63" s="13">
        <f t="shared" si="6"/>
        <v>3.4374504027993278</v>
      </c>
      <c r="T63" s="21" t="e">
        <f t="shared" si="7"/>
        <v>#N/A</v>
      </c>
      <c r="U63" s="10">
        <f t="shared" si="8"/>
        <v>4.7147763350752365</v>
      </c>
      <c r="V63" s="10" t="e">
        <f>+IF(C63=MAX(IMAE!G:G),'IMAE shewhart'!B63,NA())</f>
        <v>#N/A</v>
      </c>
    </row>
    <row r="64" spans="1:22" x14ac:dyDescent="0.25">
      <c r="A64" s="10">
        <f t="shared" si="9"/>
        <v>61</v>
      </c>
      <c r="B64" s="10">
        <f>+'IMAE para s'!E62</f>
        <v>0</v>
      </c>
      <c r="C64" s="12">
        <f t="shared" si="10"/>
        <v>45747</v>
      </c>
      <c r="D64" s="10">
        <f t="shared" ref="D64" si="16">+YEAR(C64)</f>
        <v>2025</v>
      </c>
      <c r="E64" s="10">
        <f t="shared" ref="E64" si="17">+MONTH(C64)</f>
        <v>3</v>
      </c>
      <c r="F64" s="10" t="str">
        <f t="shared" ref="F64" si="18">+_xlfn.CONCAT(D64,E64)</f>
        <v>20253</v>
      </c>
      <c r="G64" s="10">
        <f>+(A64*'IMAE regresion'!$B$18)+'IMAE regresion'!$B$17</f>
        <v>5.0582659330118522</v>
      </c>
      <c r="I64" s="10">
        <f t="shared" si="13"/>
        <v>2.5967791472355017E-2</v>
      </c>
      <c r="J64" s="10">
        <f t="shared" ref="J64" si="19">+G64+I64</f>
        <v>5.0842337244842071</v>
      </c>
      <c r="K64" s="13">
        <f t="shared" ref="K64" si="20">+B64-J64</f>
        <v>-5.0842337244842071</v>
      </c>
      <c r="L64" s="10">
        <f t="shared" ref="L64" si="21">+ABS(K64-K63)</f>
        <v>3.8069077922082983</v>
      </c>
      <c r="M64" s="21">
        <f t="shared" si="15"/>
        <v>1.1927096036524736</v>
      </c>
      <c r="N64" s="21">
        <f t="shared" si="15"/>
        <v>8.9757578453159397</v>
      </c>
      <c r="O64" s="21">
        <f t="shared" si="15"/>
        <v>2.4898843105963846</v>
      </c>
      <c r="P64" s="21">
        <f t="shared" si="15"/>
        <v>7.67858313837203</v>
      </c>
      <c r="Q64" s="21">
        <f t="shared" si="15"/>
        <v>3.7870590175402956</v>
      </c>
      <c r="R64" s="21">
        <f t="shared" si="15"/>
        <v>6.3814084314281185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5.0842337244842071</v>
      </c>
      <c r="V64" s="10" t="e">
        <f>+IF(C64=MAX(IMAE!G:G),'IMAE shewhart'!B64,NA())</f>
        <v>#N/A</v>
      </c>
    </row>
    <row r="65" spans="1:26" x14ac:dyDescent="0.25">
      <c r="A65" s="10">
        <f t="shared" si="9"/>
        <v>62</v>
      </c>
      <c r="B65" s="10">
        <f>+'IMAE para s'!E63</f>
        <v>0</v>
      </c>
      <c r="C65" s="12">
        <f t="shared" si="10"/>
        <v>45777</v>
      </c>
      <c r="D65" s="10">
        <f t="shared" ref="D65" si="25">+YEAR(C65)</f>
        <v>2025</v>
      </c>
      <c r="E65" s="10">
        <f t="shared" ref="E65" si="26">+MONTH(C65)</f>
        <v>4</v>
      </c>
      <c r="F65" s="10" t="str">
        <f t="shared" ref="F65" si="27">+_xlfn.CONCAT(D65,E65)</f>
        <v>20254</v>
      </c>
      <c r="G65" s="10">
        <f>+(A65*'IMAE regresion'!$B$18)+'IMAE regresion'!$B$17</f>
        <v>5.1065193911411217</v>
      </c>
      <c r="I65" s="10">
        <f t="shared" si="13"/>
        <v>0.31373774791494641</v>
      </c>
      <c r="J65" s="10">
        <f t="shared" ref="J65" si="28">+G65+I65</f>
        <v>5.4202571390560683</v>
      </c>
      <c r="K65" s="13">
        <f t="shared" ref="K65" si="29">+B65-J65</f>
        <v>-5.4202571390560683</v>
      </c>
      <c r="L65" s="10">
        <f t="shared" ref="L65" si="30">+ABS(K65-K64)</f>
        <v>0.33602341457186125</v>
      </c>
      <c r="M65" s="21">
        <f t="shared" si="15"/>
        <v>1.5287330182243348</v>
      </c>
      <c r="N65" s="21">
        <f t="shared" si="15"/>
        <v>9.3117812598878018</v>
      </c>
      <c r="O65" s="21">
        <f t="shared" si="15"/>
        <v>2.8259077251682458</v>
      </c>
      <c r="P65" s="21">
        <f t="shared" si="15"/>
        <v>8.0146065529438903</v>
      </c>
      <c r="Q65" s="21">
        <f t="shared" si="15"/>
        <v>4.1230824321121569</v>
      </c>
      <c r="R65" s="21">
        <f t="shared" si="15"/>
        <v>6.7174318459999798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5.4202571390560683</v>
      </c>
      <c r="V65" s="10" t="e">
        <f>+IF(C65=MAX(IMAE!G:G),'IMAE shewhart'!B65,NA())</f>
        <v>#N/A</v>
      </c>
    </row>
    <row r="66" spans="1:26" x14ac:dyDescent="0.25">
      <c r="A66" s="10">
        <f t="shared" si="9"/>
        <v>63</v>
      </c>
      <c r="B66" s="10">
        <f>+'IMAE para s'!E64</f>
        <v>0</v>
      </c>
      <c r="C66" s="12">
        <f t="shared" si="10"/>
        <v>45808</v>
      </c>
      <c r="D66" s="10">
        <f t="shared" ref="D66" si="34">+YEAR(C66)</f>
        <v>2025</v>
      </c>
      <c r="E66" s="10">
        <f t="shared" ref="E66" si="35">+MONTH(C66)</f>
        <v>5</v>
      </c>
      <c r="F66" s="10" t="str">
        <f t="shared" ref="F66" si="36">+_xlfn.CONCAT(D66,E66)</f>
        <v>20255</v>
      </c>
      <c r="G66" s="10">
        <f>+(A66*'IMAE regresion'!$B$18)+'IMAE regresion'!$B$17</f>
        <v>5.1547728492703913</v>
      </c>
      <c r="I66" s="10">
        <f t="shared" si="13"/>
        <v>0.57986584709539235</v>
      </c>
      <c r="J66" s="10">
        <f t="shared" ref="J66" si="37">+G66+I66</f>
        <v>5.7346386963657832</v>
      </c>
      <c r="K66" s="13">
        <f t="shared" ref="K66" si="38">+B66-J66</f>
        <v>-5.7346386963657832</v>
      </c>
      <c r="L66" s="10">
        <f t="shared" ref="L66" si="39">+ABS(K66-K65)</f>
        <v>0.31438155730971484</v>
      </c>
      <c r="M66" s="21">
        <f t="shared" si="15"/>
        <v>1.8431145755340497</v>
      </c>
      <c r="N66" s="21">
        <f t="shared" si="15"/>
        <v>9.6261628171975175</v>
      </c>
      <c r="O66" s="21">
        <f t="shared" si="15"/>
        <v>3.1402892824779607</v>
      </c>
      <c r="P66" s="21">
        <f t="shared" si="15"/>
        <v>8.3289881102536061</v>
      </c>
      <c r="Q66" s="21">
        <f t="shared" si="15"/>
        <v>4.4374639894218717</v>
      </c>
      <c r="R66" s="21">
        <f t="shared" si="15"/>
        <v>7.0318134033096946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5.7346386963657832</v>
      </c>
      <c r="V66" s="10" t="e">
        <f>+IF(C66=MAX(IMAE!G:G),'IMAE shewhart'!B66,NA())</f>
        <v>#N/A</v>
      </c>
    </row>
    <row r="67" spans="1:26" x14ac:dyDescent="0.25">
      <c r="A67" s="10">
        <f t="shared" si="9"/>
        <v>64</v>
      </c>
      <c r="B67" s="10">
        <f>+'IMAE para s'!E65</f>
        <v>0</v>
      </c>
      <c r="C67" s="12">
        <f t="shared" si="10"/>
        <v>45838</v>
      </c>
      <c r="D67" s="10">
        <f t="shared" si="1"/>
        <v>2025</v>
      </c>
      <c r="E67" s="10">
        <f t="shared" si="2"/>
        <v>6</v>
      </c>
      <c r="F67" s="10" t="str">
        <f t="shared" si="3"/>
        <v>20256</v>
      </c>
      <c r="G67" s="10">
        <f>+(A67*'IMAE regresion'!$B$18)+'IMAE regresion'!$B$17</f>
        <v>5.2030263073996608</v>
      </c>
      <c r="I67" s="10">
        <f t="shared" si="13"/>
        <v>0.27539776910214042</v>
      </c>
      <c r="J67" s="10">
        <f t="shared" si="4"/>
        <v>5.4784240765018009</v>
      </c>
      <c r="K67" s="13">
        <f t="shared" si="5"/>
        <v>-5.4784240765018009</v>
      </c>
      <c r="L67" s="10">
        <f t="shared" si="11"/>
        <v>0.25621461986398231</v>
      </c>
      <c r="M67" s="21">
        <f t="shared" si="15"/>
        <v>1.5868999556700674</v>
      </c>
      <c r="N67" s="21">
        <f t="shared" si="15"/>
        <v>9.3699481973335352</v>
      </c>
      <c r="O67" s="21">
        <f t="shared" si="15"/>
        <v>2.8840746626139784</v>
      </c>
      <c r="P67" s="21">
        <f t="shared" si="15"/>
        <v>8.0727734903896238</v>
      </c>
      <c r="Q67" s="21">
        <f t="shared" si="15"/>
        <v>4.1812493695578894</v>
      </c>
      <c r="R67" s="21">
        <f t="shared" si="15"/>
        <v>6.7755987834457123</v>
      </c>
      <c r="S67" s="13" t="e">
        <f t="shared" si="6"/>
        <v>#N/A</v>
      </c>
      <c r="T67" s="21" t="e">
        <f t="shared" si="7"/>
        <v>#N/A</v>
      </c>
      <c r="U67" s="10">
        <f t="shared" si="8"/>
        <v>5.4784240765018009</v>
      </c>
      <c r="V67" s="10" t="e">
        <f>+IF(C67=MAX(IMAE!G:G),'IMAE shewhart'!B67,NA())</f>
        <v>#N/A</v>
      </c>
    </row>
    <row r="68" spans="1:26" x14ac:dyDescent="0.25">
      <c r="A68" s="10">
        <f t="shared" si="9"/>
        <v>65</v>
      </c>
      <c r="B68" s="10">
        <f>+'IMAE para s'!E66</f>
        <v>0</v>
      </c>
      <c r="C68" s="12">
        <f t="shared" si="10"/>
        <v>45869</v>
      </c>
      <c r="D68" s="10">
        <f t="shared" si="1"/>
        <v>2025</v>
      </c>
      <c r="E68" s="10">
        <f t="shared" si="2"/>
        <v>7</v>
      </c>
      <c r="F68" s="10" t="str">
        <f t="shared" si="3"/>
        <v>20257</v>
      </c>
      <c r="G68" s="10">
        <f>+(A68*'IMAE regresion'!$B$18)+'IMAE regresion'!$B$17</f>
        <v>5.2512797655289303</v>
      </c>
      <c r="I68" s="10">
        <f t="shared" si="13"/>
        <v>0.14433388445980774</v>
      </c>
      <c r="J68" s="10">
        <f t="shared" si="4"/>
        <v>5.3956136499887384</v>
      </c>
      <c r="K68" s="13">
        <f t="shared" si="5"/>
        <v>-5.3956136499887384</v>
      </c>
      <c r="L68" s="10">
        <f t="shared" si="11"/>
        <v>8.2810426513062474E-2</v>
      </c>
      <c r="M68" s="21">
        <f t="shared" si="15"/>
        <v>1.5040895291570049</v>
      </c>
      <c r="N68" s="21">
        <f t="shared" si="15"/>
        <v>9.2871377708204719</v>
      </c>
      <c r="O68" s="21">
        <f t="shared" si="15"/>
        <v>2.8012642361009159</v>
      </c>
      <c r="P68" s="21">
        <f t="shared" si="15"/>
        <v>7.9899630638765604</v>
      </c>
      <c r="Q68" s="21">
        <f t="shared" si="15"/>
        <v>4.0984389430448269</v>
      </c>
      <c r="R68" s="21">
        <f t="shared" si="15"/>
        <v>6.6927883569326498</v>
      </c>
      <c r="S68" s="13" t="e">
        <f t="shared" si="6"/>
        <v>#N/A</v>
      </c>
      <c r="T68" s="21" t="e">
        <f t="shared" si="7"/>
        <v>#N/A</v>
      </c>
      <c r="U68" s="10">
        <f t="shared" si="8"/>
        <v>5.3956136499887384</v>
      </c>
      <c r="V68" s="10" t="e">
        <f>+IF(C68=MAX(IMAE!G:G),'IMAE shewhart'!B68,NA())</f>
        <v>#N/A</v>
      </c>
    </row>
    <row r="69" spans="1:26" x14ac:dyDescent="0.25">
      <c r="A69" s="10">
        <f t="shared" si="9"/>
        <v>66</v>
      </c>
      <c r="B69" s="10">
        <f>+'IMAE para s'!E67</f>
        <v>0</v>
      </c>
      <c r="C69" s="12">
        <f t="shared" si="10"/>
        <v>45900</v>
      </c>
      <c r="D69" s="10">
        <f t="shared" ref="D69:D75" si="43">+YEAR(C69)</f>
        <v>2025</v>
      </c>
      <c r="E69" s="10">
        <f t="shared" ref="E69:E75" si="44">+MONTH(C69)</f>
        <v>8</v>
      </c>
      <c r="F69" s="10" t="str">
        <f t="shared" ref="F69:F75" si="45">+_xlfn.CONCAT(D69,E69)</f>
        <v>20258</v>
      </c>
      <c r="G69" s="10">
        <f>+(A69*'IMAE regresion'!$B$18)+'IMAE regresion'!$B$17</f>
        <v>5.2995332236581998</v>
      </c>
      <c r="I69" s="10">
        <f t="shared" si="13"/>
        <v>0.18015069275299336</v>
      </c>
      <c r="J69" s="10">
        <f t="shared" ref="J69:J75" si="46">+G69+I69</f>
        <v>5.4796839164111928</v>
      </c>
      <c r="K69" s="13">
        <f t="shared" ref="K69:K75" si="47">+B69-J69</f>
        <v>-5.4796839164111928</v>
      </c>
      <c r="L69" s="10">
        <f t="shared" si="11"/>
        <v>8.4070266422454409E-2</v>
      </c>
      <c r="M69" s="21">
        <f t="shared" si="15"/>
        <v>1.5881597955794593</v>
      </c>
      <c r="N69" s="21">
        <f t="shared" si="15"/>
        <v>9.3712080372429263</v>
      </c>
      <c r="O69" s="21">
        <f t="shared" si="15"/>
        <v>2.8853345025233703</v>
      </c>
      <c r="P69" s="21">
        <f t="shared" si="15"/>
        <v>8.0740333302990148</v>
      </c>
      <c r="Q69" s="21">
        <f t="shared" si="15"/>
        <v>4.1825092094672813</v>
      </c>
      <c r="R69" s="21">
        <f t="shared" si="15"/>
        <v>6.7768586233551042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5.4796839164111928</v>
      </c>
      <c r="V69" s="10" t="e">
        <f>+IF(C69=MAX(IMAE!G:G),'IMAE shewhart'!B69,NA())</f>
        <v>#N/A</v>
      </c>
    </row>
    <row r="70" spans="1:26" x14ac:dyDescent="0.2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45930</v>
      </c>
      <c r="D70" s="10">
        <f t="shared" si="43"/>
        <v>2025</v>
      </c>
      <c r="E70" s="10">
        <f t="shared" si="44"/>
        <v>9</v>
      </c>
      <c r="F70" s="10" t="str">
        <f t="shared" si="45"/>
        <v>20259</v>
      </c>
      <c r="G70" s="10">
        <f>+(A70*'IMAE regresion'!$B$18)+'IMAE regresion'!$B$17</f>
        <v>5.3477866817874693</v>
      </c>
      <c r="I70" s="10">
        <f t="shared" si="13"/>
        <v>-8.9202162928278209E-3</v>
      </c>
      <c r="J70" s="10">
        <f t="shared" si="46"/>
        <v>5.3388664654946414</v>
      </c>
      <c r="K70" s="13">
        <f t="shared" si="47"/>
        <v>-5.3388664654946414</v>
      </c>
      <c r="L70" s="10">
        <f t="shared" ref="L70:L75" si="53">+ABS(K70-K69)</f>
        <v>0.1408174509165514</v>
      </c>
      <c r="M70" s="21">
        <f t="shared" si="15"/>
        <v>1.4473423446629079</v>
      </c>
      <c r="N70" s="21">
        <f t="shared" si="15"/>
        <v>9.2303905863263758</v>
      </c>
      <c r="O70" s="21">
        <f t="shared" si="15"/>
        <v>2.7445170516068189</v>
      </c>
      <c r="P70" s="21">
        <f t="shared" si="15"/>
        <v>7.9332158793824643</v>
      </c>
      <c r="Q70" s="21">
        <f t="shared" si="15"/>
        <v>4.0416917585507299</v>
      </c>
      <c r="R70" s="21">
        <f t="shared" si="15"/>
        <v>6.6360411724385528</v>
      </c>
      <c r="S70" s="13" t="e">
        <f t="shared" si="48"/>
        <v>#N/A</v>
      </c>
      <c r="T70" s="21" t="e">
        <f t="shared" si="49"/>
        <v>#N/A</v>
      </c>
      <c r="U70" s="10">
        <f t="shared" si="50"/>
        <v>5.3388664654946414</v>
      </c>
      <c r="V70" s="10" t="e">
        <f>+IF(C70=MAX(IMAE!G:G),'IMAE shewhart'!B70,NA())</f>
        <v>#N/A</v>
      </c>
    </row>
    <row r="71" spans="1:26" x14ac:dyDescent="0.25">
      <c r="A71" s="10">
        <f t="shared" si="51"/>
        <v>68</v>
      </c>
      <c r="B71" s="10">
        <f>+'IMAE para s'!E69</f>
        <v>0</v>
      </c>
      <c r="C71" s="12">
        <f t="shared" si="52"/>
        <v>45961</v>
      </c>
      <c r="D71" s="10">
        <f t="shared" si="43"/>
        <v>2025</v>
      </c>
      <c r="E71" s="10">
        <f t="shared" si="44"/>
        <v>10</v>
      </c>
      <c r="F71" s="10" t="str">
        <f t="shared" si="45"/>
        <v>202510</v>
      </c>
      <c r="G71" s="10">
        <f>+(A71*'IMAE regresion'!$B$18)+'IMAE regresion'!$B$17</f>
        <v>5.3960401399167388</v>
      </c>
      <c r="I71" s="10">
        <f t="shared" si="13"/>
        <v>-4.8172142133360296E-3</v>
      </c>
      <c r="J71" s="10">
        <f t="shared" si="46"/>
        <v>5.3912229257034028</v>
      </c>
      <c r="K71" s="13">
        <f t="shared" si="47"/>
        <v>-5.3912229257034028</v>
      </c>
      <c r="L71" s="10">
        <f t="shared" si="53"/>
        <v>5.2356460208761391E-2</v>
      </c>
      <c r="M71" s="21">
        <f t="shared" si="15"/>
        <v>1.4996988048716693</v>
      </c>
      <c r="N71" s="21">
        <f t="shared" si="15"/>
        <v>9.2827470465351354</v>
      </c>
      <c r="O71" s="21">
        <f t="shared" si="15"/>
        <v>2.7968735118155803</v>
      </c>
      <c r="P71" s="21">
        <f t="shared" si="15"/>
        <v>7.9855723395912257</v>
      </c>
      <c r="Q71" s="21">
        <f t="shared" si="15"/>
        <v>4.0940482187594913</v>
      </c>
      <c r="R71" s="21">
        <f t="shared" si="15"/>
        <v>6.6883976326473142</v>
      </c>
      <c r="S71" s="13" t="e">
        <f t="shared" si="48"/>
        <v>#N/A</v>
      </c>
      <c r="T71" s="21" t="e">
        <f t="shared" si="49"/>
        <v>#N/A</v>
      </c>
      <c r="U71" s="10">
        <f t="shared" si="50"/>
        <v>5.3912229257034028</v>
      </c>
      <c r="V71" s="10" t="e">
        <f>+IF(C71=MAX(IMAE!G:G),'IMAE shewhart'!B71,NA())</f>
        <v>#N/A</v>
      </c>
    </row>
    <row r="72" spans="1:26" x14ac:dyDescent="0.25">
      <c r="A72" s="10">
        <f t="shared" si="51"/>
        <v>69</v>
      </c>
      <c r="B72" s="10">
        <f>+'IMAE para s'!E70</f>
        <v>0</v>
      </c>
      <c r="C72" s="12">
        <f t="shared" si="52"/>
        <v>45991</v>
      </c>
      <c r="D72" s="10">
        <f t="shared" si="43"/>
        <v>2025</v>
      </c>
      <c r="E72" s="10">
        <f t="shared" si="44"/>
        <v>11</v>
      </c>
      <c r="F72" s="10" t="str">
        <f t="shared" si="45"/>
        <v>202511</v>
      </c>
      <c r="G72" s="10">
        <f>+(A72*'IMAE regresion'!$B$18)+'IMAE regresion'!$B$17</f>
        <v>5.4442935980460083</v>
      </c>
      <c r="I72" s="10">
        <f t="shared" si="13"/>
        <v>-0.35471200386353158</v>
      </c>
      <c r="J72" s="10">
        <f t="shared" si="46"/>
        <v>5.0895815941824765</v>
      </c>
      <c r="K72" s="13">
        <f t="shared" si="47"/>
        <v>-5.0895815941824765</v>
      </c>
      <c r="L72" s="10">
        <f t="shared" si="53"/>
        <v>0.30164133152092631</v>
      </c>
      <c r="M72" s="21">
        <f t="shared" si="15"/>
        <v>1.198057473350743</v>
      </c>
      <c r="N72" s="21">
        <f t="shared" si="15"/>
        <v>8.9811057150142091</v>
      </c>
      <c r="O72" s="21">
        <f t="shared" si="15"/>
        <v>2.495232180294654</v>
      </c>
      <c r="P72" s="21">
        <f t="shared" si="15"/>
        <v>7.6839310080702994</v>
      </c>
      <c r="Q72" s="21">
        <f t="shared" si="15"/>
        <v>3.792406887238565</v>
      </c>
      <c r="R72" s="21">
        <f t="shared" si="15"/>
        <v>6.3867563011263879</v>
      </c>
      <c r="S72" s="13" t="e">
        <f t="shared" si="48"/>
        <v>#N/A</v>
      </c>
      <c r="T72" s="21" t="e">
        <f t="shared" si="49"/>
        <v>#N/A</v>
      </c>
      <c r="U72" s="10">
        <f t="shared" si="50"/>
        <v>5.0895815941824765</v>
      </c>
      <c r="V72" s="10" t="e">
        <f>+IF(C72=MAX(IMAE!G:G),'IMAE shewhart'!B72,NA())</f>
        <v>#N/A</v>
      </c>
    </row>
    <row r="73" spans="1:26" x14ac:dyDescent="0.25">
      <c r="A73" s="10">
        <f t="shared" si="51"/>
        <v>70</v>
      </c>
      <c r="B73" s="10">
        <f>+'IMAE para s'!E71</f>
        <v>0</v>
      </c>
      <c r="C73" s="12">
        <f t="shared" si="52"/>
        <v>46022</v>
      </c>
      <c r="D73" s="10">
        <f t="shared" si="43"/>
        <v>2025</v>
      </c>
      <c r="E73" s="10">
        <f t="shared" si="44"/>
        <v>12</v>
      </c>
      <c r="F73" s="10" t="str">
        <f t="shared" si="45"/>
        <v>202512</v>
      </c>
      <c r="G73" s="10">
        <f>+(A73*'IMAE regresion'!$B$18)+'IMAE regresion'!$B$17</f>
        <v>5.4925470561752778</v>
      </c>
      <c r="I73" s="10">
        <f t="shared" si="13"/>
        <v>-0.39196546561363493</v>
      </c>
      <c r="J73" s="10">
        <f t="shared" si="46"/>
        <v>5.1005815905616432</v>
      </c>
      <c r="K73" s="13">
        <f t="shared" si="47"/>
        <v>-5.1005815905616432</v>
      </c>
      <c r="L73" s="10">
        <f t="shared" si="53"/>
        <v>1.099999637916671E-2</v>
      </c>
      <c r="M73" s="21">
        <f t="shared" si="15"/>
        <v>1.2090574697299097</v>
      </c>
      <c r="N73" s="21">
        <f t="shared" si="15"/>
        <v>8.9921057113933767</v>
      </c>
      <c r="O73" s="21">
        <f t="shared" si="15"/>
        <v>2.5062321766738207</v>
      </c>
      <c r="P73" s="21">
        <f t="shared" si="15"/>
        <v>7.6949310044494652</v>
      </c>
      <c r="Q73" s="21">
        <f t="shared" si="15"/>
        <v>3.8034068836177317</v>
      </c>
      <c r="R73" s="21">
        <f t="shared" si="15"/>
        <v>6.3977562975055546</v>
      </c>
      <c r="S73" s="13" t="e">
        <f t="shared" si="48"/>
        <v>#N/A</v>
      </c>
      <c r="T73" s="21" t="e">
        <f t="shared" si="49"/>
        <v>#N/A</v>
      </c>
      <c r="U73" s="10">
        <f t="shared" si="50"/>
        <v>5.1005815905616432</v>
      </c>
      <c r="V73" s="10" t="e">
        <f>+IF(C73=MAX(IMAE!G:G),'IMAE shewhart'!B73,NA())</f>
        <v>#N/A</v>
      </c>
    </row>
    <row r="74" spans="1:26" x14ac:dyDescent="0.25">
      <c r="A74" s="10">
        <f t="shared" si="51"/>
        <v>71</v>
      </c>
      <c r="B74" s="10">
        <f>+'IMAE para s'!E72</f>
        <v>0</v>
      </c>
      <c r="C74" s="12">
        <f t="shared" si="52"/>
        <v>46053</v>
      </c>
      <c r="D74" s="10">
        <f t="shared" si="43"/>
        <v>2026</v>
      </c>
      <c r="E74" s="10">
        <f t="shared" si="44"/>
        <v>1</v>
      </c>
      <c r="F74" s="10" t="str">
        <f t="shared" si="45"/>
        <v>20261</v>
      </c>
      <c r="G74" s="10">
        <f>+(A74*'IMAE regresion'!$B$18)+'IMAE regresion'!$B$17</f>
        <v>5.5408005143045473</v>
      </c>
      <c r="I74" s="10">
        <f t="shared" si="13"/>
        <v>-0.46380269300696292</v>
      </c>
      <c r="J74" s="10">
        <f t="shared" si="46"/>
        <v>5.0769978212975841</v>
      </c>
      <c r="K74" s="13">
        <f t="shared" si="47"/>
        <v>-5.0769978212975841</v>
      </c>
      <c r="L74" s="10">
        <f t="shared" si="53"/>
        <v>2.3583769264059029E-2</v>
      </c>
      <c r="M74" s="21">
        <f t="shared" si="15"/>
        <v>1.1854737004658507</v>
      </c>
      <c r="N74" s="21">
        <f t="shared" si="15"/>
        <v>8.9685219421293176</v>
      </c>
      <c r="O74" s="21">
        <f t="shared" si="15"/>
        <v>2.4826484074097617</v>
      </c>
      <c r="P74" s="21">
        <f t="shared" si="15"/>
        <v>7.6713472351854062</v>
      </c>
      <c r="Q74" s="21">
        <f t="shared" si="15"/>
        <v>3.7798231143536727</v>
      </c>
      <c r="R74" s="21">
        <f t="shared" si="15"/>
        <v>6.3741725282414956</v>
      </c>
      <c r="S74" s="13" t="e">
        <f t="shared" si="48"/>
        <v>#N/A</v>
      </c>
      <c r="T74" s="21" t="e">
        <f t="shared" si="49"/>
        <v>#N/A</v>
      </c>
      <c r="U74" s="10">
        <f t="shared" si="50"/>
        <v>5.0769978212975841</v>
      </c>
      <c r="V74" s="10" t="e">
        <f>+IF(C74=MAX(IMAE!G:G),'IMAE shewhart'!B74,NA())</f>
        <v>#N/A</v>
      </c>
    </row>
    <row r="75" spans="1:26" ht="36" x14ac:dyDescent="0.55000000000000004">
      <c r="A75" s="10">
        <f t="shared" si="51"/>
        <v>72</v>
      </c>
      <c r="B75" s="10">
        <f>+'IMAE para s'!E73</f>
        <v>0</v>
      </c>
      <c r="C75" s="12">
        <f t="shared" si="52"/>
        <v>46081</v>
      </c>
      <c r="D75" s="10">
        <f t="shared" si="43"/>
        <v>2026</v>
      </c>
      <c r="E75" s="10">
        <f t="shared" si="44"/>
        <v>2</v>
      </c>
      <c r="F75" s="10" t="str">
        <f t="shared" si="45"/>
        <v>20262</v>
      </c>
      <c r="G75" s="10">
        <f>+(A75*'IMAE regresion'!$B$18)+'IMAE regresion'!$B$17</f>
        <v>5.5890539724338169</v>
      </c>
      <c r="I75" s="10">
        <f t="shared" si="13"/>
        <v>-0.29523613980734653</v>
      </c>
      <c r="J75" s="10">
        <f t="shared" si="46"/>
        <v>5.2938178326264707</v>
      </c>
      <c r="K75" s="13">
        <f t="shared" si="47"/>
        <v>-5.2938178326264707</v>
      </c>
      <c r="L75" s="10">
        <f t="shared" si="53"/>
        <v>0.21682001132888651</v>
      </c>
      <c r="M75" s="21">
        <f t="shared" si="15"/>
        <v>1.4022937117947372</v>
      </c>
      <c r="N75" s="21">
        <f t="shared" si="15"/>
        <v>9.1853419534582041</v>
      </c>
      <c r="O75" s="21">
        <f t="shared" si="15"/>
        <v>2.6994684187386482</v>
      </c>
      <c r="P75" s="21">
        <f t="shared" si="15"/>
        <v>7.8881672465142927</v>
      </c>
      <c r="Q75" s="21">
        <f t="shared" si="15"/>
        <v>3.9966431256825592</v>
      </c>
      <c r="R75" s="21">
        <f t="shared" si="15"/>
        <v>6.5909925395703821</v>
      </c>
      <c r="S75" s="13" t="e">
        <f t="shared" si="48"/>
        <v>#N/A</v>
      </c>
      <c r="T75" s="21" t="e">
        <f t="shared" si="49"/>
        <v>#N/A</v>
      </c>
      <c r="U75" s="10">
        <f t="shared" si="50"/>
        <v>5.2938178326264707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55000000000000004">
      <c r="A76" s="10">
        <f t="shared" si="51"/>
        <v>73</v>
      </c>
      <c r="B76" s="10">
        <f>+'IMAE para s'!E74</f>
        <v>0</v>
      </c>
      <c r="C76" s="12">
        <f t="shared" si="52"/>
        <v>46112</v>
      </c>
      <c r="D76" s="10">
        <f>+YEAR(C76)</f>
        <v>2026</v>
      </c>
      <c r="E76" s="10">
        <f>+MONTH(C76)</f>
        <v>3</v>
      </c>
      <c r="F76" s="10" t="str">
        <f>+_xlfn.CONCAT(D76,E76)</f>
        <v>20263</v>
      </c>
      <c r="G76" s="10">
        <f>+(A76*'IMAE regresion'!$B$18)+'IMAE regresion'!$B$17</f>
        <v>5.6373074305630873</v>
      </c>
      <c r="I76" s="10">
        <f t="shared" si="13"/>
        <v>2.5967791472355017E-2</v>
      </c>
      <c r="J76" s="10">
        <f>+G76+I76</f>
        <v>5.6632752220354421</v>
      </c>
      <c r="K76" s="13">
        <f>+B76-J76</f>
        <v>-5.6632752220354421</v>
      </c>
      <c r="L76" s="10">
        <f>+ABS(K76-K75)</f>
        <v>0.36945738940897144</v>
      </c>
      <c r="M76" s="21">
        <f t="shared" si="15"/>
        <v>1.7717511012037086</v>
      </c>
      <c r="N76" s="21">
        <f t="shared" si="15"/>
        <v>9.5547993428671756</v>
      </c>
      <c r="O76" s="21">
        <f t="shared" si="15"/>
        <v>3.0689258081476196</v>
      </c>
      <c r="P76" s="21">
        <f t="shared" si="15"/>
        <v>8.2576246359232641</v>
      </c>
      <c r="Q76" s="21">
        <f t="shared" si="15"/>
        <v>4.3661005150915306</v>
      </c>
      <c r="R76" s="21">
        <f t="shared" si="15"/>
        <v>6.9604499289793536</v>
      </c>
      <c r="S76" s="13" t="e">
        <f t="shared" si="48"/>
        <v>#N/A</v>
      </c>
      <c r="T76" s="21" t="e">
        <f t="shared" si="49"/>
        <v>#N/A</v>
      </c>
      <c r="U76" s="10">
        <f t="shared" si="50"/>
        <v>5.6632752220354421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55000000000000004">
      <c r="A77" s="10">
        <f t="shared" si="51"/>
        <v>74</v>
      </c>
      <c r="B77" s="10">
        <f>+'IMAE para s'!E75</f>
        <v>0</v>
      </c>
      <c r="C77" s="12">
        <f t="shared" si="52"/>
        <v>46142</v>
      </c>
      <c r="D77" s="10">
        <f>+YEAR(C77)</f>
        <v>2026</v>
      </c>
      <c r="E77" s="10">
        <f>+MONTH(C77)</f>
        <v>4</v>
      </c>
      <c r="F77" s="10" t="str">
        <f>+_xlfn.CONCAT(D77,E77)</f>
        <v>20264</v>
      </c>
      <c r="G77" s="10">
        <f>+(A77*'IMAE regresion'!$B$18)+'IMAE regresion'!$B$17</f>
        <v>5.6855608886923559</v>
      </c>
      <c r="I77" s="10">
        <f t="shared" si="13"/>
        <v>0.31373774791494641</v>
      </c>
      <c r="J77" s="10">
        <f>+G77+I77</f>
        <v>5.9992986366073024</v>
      </c>
      <c r="K77" s="13">
        <f>+B77-J77</f>
        <v>-5.9992986366073024</v>
      </c>
      <c r="L77" s="10">
        <f>+ABS(K77-K76)</f>
        <v>0.33602341457186036</v>
      </c>
      <c r="M77" s="21">
        <f t="shared" si="15"/>
        <v>2.107774515775569</v>
      </c>
      <c r="N77" s="21">
        <f t="shared" si="15"/>
        <v>9.8908227574390359</v>
      </c>
      <c r="O77" s="21">
        <f t="shared" si="15"/>
        <v>3.40494922271948</v>
      </c>
      <c r="P77" s="21">
        <f t="shared" si="15"/>
        <v>8.5936480504951245</v>
      </c>
      <c r="Q77" s="21">
        <f t="shared" si="15"/>
        <v>4.702123929663391</v>
      </c>
      <c r="R77" s="21">
        <f t="shared" si="15"/>
        <v>7.2964733435512139</v>
      </c>
      <c r="S77" s="13" t="e">
        <f t="shared" si="48"/>
        <v>#N/A</v>
      </c>
      <c r="T77" s="21" t="e">
        <f t="shared" si="49"/>
        <v>#N/A</v>
      </c>
      <c r="U77" s="10">
        <f t="shared" si="50"/>
        <v>5.9992986366073024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55000000000000004">
      <c r="A78" s="10">
        <f t="shared" si="51"/>
        <v>75</v>
      </c>
      <c r="B78" s="10">
        <f>+'IMAE para s'!E76</f>
        <v>0</v>
      </c>
      <c r="C78" s="12">
        <f t="shared" si="52"/>
        <v>46173</v>
      </c>
      <c r="D78" s="10">
        <f>+YEAR(C78)</f>
        <v>2026</v>
      </c>
      <c r="E78" s="10">
        <f>+MONTH(C78)</f>
        <v>5</v>
      </c>
      <c r="F78" s="10" t="str">
        <f>+_xlfn.CONCAT(D78,E78)</f>
        <v>20265</v>
      </c>
      <c r="G78" s="10">
        <f>+(A78*'IMAE regresion'!$B$18)+'IMAE regresion'!$B$17</f>
        <v>5.7338143468216263</v>
      </c>
      <c r="I78" s="10">
        <f t="shared" si="13"/>
        <v>0.57986584709539235</v>
      </c>
      <c r="J78" s="10">
        <f>+G78+I78</f>
        <v>6.3136801939170191</v>
      </c>
      <c r="K78" s="13">
        <f>+B78-J78</f>
        <v>-6.3136801939170191</v>
      </c>
      <c r="L78" s="10">
        <f>+ABS(K78-K77)</f>
        <v>0.31438155730971662</v>
      </c>
      <c r="M78" s="21">
        <f t="shared" si="15"/>
        <v>2.4221560730852856</v>
      </c>
      <c r="N78" s="21">
        <f t="shared" si="15"/>
        <v>10.205204314748752</v>
      </c>
      <c r="O78" s="21">
        <f t="shared" si="15"/>
        <v>3.7193307800291966</v>
      </c>
      <c r="P78" s="21">
        <f t="shared" si="15"/>
        <v>8.908029607804842</v>
      </c>
      <c r="Q78" s="21">
        <f t="shared" si="15"/>
        <v>5.0165054869731076</v>
      </c>
      <c r="R78" s="21">
        <f t="shared" si="15"/>
        <v>7.6108549008609305</v>
      </c>
      <c r="S78" s="13" t="e">
        <f t="shared" si="48"/>
        <v>#N/A</v>
      </c>
      <c r="T78" s="21" t="e">
        <f t="shared" si="49"/>
        <v>#N/A</v>
      </c>
      <c r="U78" s="10">
        <f t="shared" si="50"/>
        <v>6.3136801939170191</v>
      </c>
      <c r="V78" s="10" t="e">
        <f>+IF(C78=MAX(IMAE!G:G),'IMAE shewhart'!B78,NA())</f>
        <v>#N/A</v>
      </c>
      <c r="W78" s="22"/>
      <c r="X78" s="23"/>
      <c r="Z78" s="24"/>
    </row>
    <row r="79" spans="1:26" x14ac:dyDescent="0.25">
      <c r="A79" s="10">
        <f t="shared" si="51"/>
        <v>76</v>
      </c>
      <c r="B79" s="10">
        <f>+'IMAE para s'!E77</f>
        <v>0</v>
      </c>
      <c r="C79" s="12">
        <f t="shared" si="52"/>
        <v>46203</v>
      </c>
      <c r="D79" s="10">
        <f t="shared" ref="D79:D84" si="54">+YEAR(C79)</f>
        <v>2026</v>
      </c>
      <c r="E79" s="10">
        <f t="shared" ref="E79:E84" si="55">+MONTH(C79)</f>
        <v>6</v>
      </c>
      <c r="F79" s="10" t="str">
        <f t="shared" ref="F79:F84" si="56">+_xlfn.CONCAT(D79,E79)</f>
        <v>20266</v>
      </c>
      <c r="G79" s="10">
        <f>+(A79*'IMAE regresion'!$B$18)+'IMAE regresion'!$B$17</f>
        <v>5.7820678049508949</v>
      </c>
      <c r="I79" s="10">
        <f t="shared" si="13"/>
        <v>0.27539776910214042</v>
      </c>
      <c r="J79" s="10">
        <f t="shared" ref="J79:J84" si="57">+G79+I79</f>
        <v>6.057465574053035</v>
      </c>
      <c r="K79" s="13">
        <f t="shared" ref="K79:K84" si="58">+B79-J79</f>
        <v>-6.057465574053035</v>
      </c>
      <c r="L79" s="10">
        <f t="shared" ref="L79:L84" si="59">+ABS(K79-K78)</f>
        <v>0.25621461986398408</v>
      </c>
      <c r="M79" s="21">
        <f t="shared" si="15"/>
        <v>2.1659414532213015</v>
      </c>
      <c r="N79" s="21">
        <f t="shared" si="15"/>
        <v>9.9489896948847694</v>
      </c>
      <c r="O79" s="21">
        <f t="shared" si="15"/>
        <v>3.4631161601652125</v>
      </c>
      <c r="P79" s="21">
        <f t="shared" si="15"/>
        <v>8.6518149879408579</v>
      </c>
      <c r="Q79" s="21">
        <f t="shared" si="15"/>
        <v>4.7602908671091235</v>
      </c>
      <c r="R79" s="21">
        <f t="shared" si="15"/>
        <v>7.3546402809969464</v>
      </c>
      <c r="S79" s="13" t="e">
        <f t="shared" si="48"/>
        <v>#N/A</v>
      </c>
      <c r="T79" s="21" t="e">
        <f t="shared" si="49"/>
        <v>#N/A</v>
      </c>
      <c r="U79" s="10">
        <f t="shared" si="50"/>
        <v>6.057465574053035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25">
      <c r="A80" s="10">
        <f t="shared" si="51"/>
        <v>77</v>
      </c>
      <c r="B80" s="10">
        <f>+'IMAE para s'!E78</f>
        <v>0</v>
      </c>
      <c r="C80" s="12">
        <f t="shared" si="52"/>
        <v>46234</v>
      </c>
      <c r="D80" s="10">
        <f t="shared" si="54"/>
        <v>2026</v>
      </c>
      <c r="E80" s="10">
        <f t="shared" si="55"/>
        <v>7</v>
      </c>
      <c r="F80" s="10" t="str">
        <f t="shared" si="56"/>
        <v>20267</v>
      </c>
      <c r="G80" s="10">
        <f>+(A80*'IMAE regresion'!$B$18)+'IMAE regresion'!$B$17</f>
        <v>5.8303212630801653</v>
      </c>
      <c r="I80" s="10">
        <f t="shared" si="13"/>
        <v>0.14433388445980774</v>
      </c>
      <c r="J80" s="10">
        <f t="shared" si="57"/>
        <v>5.9746551475399734</v>
      </c>
      <c r="K80" s="13">
        <f t="shared" si="58"/>
        <v>-5.9746551475399734</v>
      </c>
      <c r="L80" s="10">
        <f t="shared" si="59"/>
        <v>8.2810426513061586E-2</v>
      </c>
      <c r="M80" s="21">
        <f t="shared" ref="M80:R84" si="60">($J80)+(M$1*$M$2)</f>
        <v>2.0831310267082399</v>
      </c>
      <c r="N80" s="21">
        <f t="shared" si="60"/>
        <v>9.866179268371706</v>
      </c>
      <c r="O80" s="21">
        <f t="shared" si="60"/>
        <v>3.3803057336521509</v>
      </c>
      <c r="P80" s="21">
        <f t="shared" si="60"/>
        <v>8.5690045614277963</v>
      </c>
      <c r="Q80" s="21">
        <f t="shared" si="60"/>
        <v>4.6774804405960619</v>
      </c>
      <c r="R80" s="21">
        <f t="shared" si="60"/>
        <v>7.2718298544838849</v>
      </c>
      <c r="S80" s="13" t="e">
        <f t="shared" si="48"/>
        <v>#N/A</v>
      </c>
      <c r="T80" s="21" t="e">
        <f t="shared" si="49"/>
        <v>#N/A</v>
      </c>
      <c r="U80" s="10">
        <f t="shared" si="50"/>
        <v>5.9746551475399734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25">
      <c r="A81" s="10">
        <f t="shared" si="51"/>
        <v>78</v>
      </c>
      <c r="B81" s="10">
        <f>+'IMAE para s'!E79</f>
        <v>0</v>
      </c>
      <c r="C81" s="12">
        <f t="shared" si="52"/>
        <v>46265</v>
      </c>
      <c r="D81" s="10">
        <f t="shared" si="54"/>
        <v>2026</v>
      </c>
      <c r="E81" s="10">
        <f t="shared" si="55"/>
        <v>8</v>
      </c>
      <c r="F81" s="10" t="str">
        <f t="shared" si="56"/>
        <v>20268</v>
      </c>
      <c r="G81" s="10">
        <f>+(A81*'IMAE regresion'!$B$18)+'IMAE regresion'!$B$17</f>
        <v>5.8785747212094339</v>
      </c>
      <c r="I81" s="10">
        <f t="shared" ref="I81:I84" si="61">+I69</f>
        <v>0.18015069275299336</v>
      </c>
      <c r="J81" s="10">
        <f t="shared" si="57"/>
        <v>6.0587254139624269</v>
      </c>
      <c r="K81" s="13">
        <f t="shared" si="58"/>
        <v>-6.0587254139624269</v>
      </c>
      <c r="L81" s="10">
        <f t="shared" si="59"/>
        <v>8.4070266422453521E-2</v>
      </c>
      <c r="M81" s="21">
        <f t="shared" si="60"/>
        <v>2.1672012931306934</v>
      </c>
      <c r="N81" s="21">
        <f t="shared" si="60"/>
        <v>9.9502495347941604</v>
      </c>
      <c r="O81" s="21">
        <f t="shared" si="60"/>
        <v>3.4643760000746044</v>
      </c>
      <c r="P81" s="21">
        <f t="shared" si="60"/>
        <v>8.653074827850249</v>
      </c>
      <c r="Q81" s="21">
        <f t="shared" si="60"/>
        <v>4.7615507070185155</v>
      </c>
      <c r="R81" s="21">
        <f t="shared" si="60"/>
        <v>7.3559001209063384</v>
      </c>
      <c r="S81" s="13" t="e">
        <f t="shared" si="48"/>
        <v>#N/A</v>
      </c>
      <c r="T81" s="21" t="e">
        <f t="shared" si="49"/>
        <v>#N/A</v>
      </c>
      <c r="U81" s="10">
        <f t="shared" si="50"/>
        <v>6.0587254139624269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25">
      <c r="A82" s="10">
        <f t="shared" si="51"/>
        <v>79</v>
      </c>
      <c r="B82" s="10">
        <f>+'IMAE para s'!E80</f>
        <v>0</v>
      </c>
      <c r="C82" s="12">
        <f t="shared" si="52"/>
        <v>46295</v>
      </c>
      <c r="D82" s="10">
        <f t="shared" si="54"/>
        <v>2026</v>
      </c>
      <c r="E82" s="10">
        <f t="shared" si="55"/>
        <v>9</v>
      </c>
      <c r="F82" s="10" t="str">
        <f t="shared" si="56"/>
        <v>20269</v>
      </c>
      <c r="G82" s="10">
        <f>+(A82*'IMAE regresion'!$B$18)+'IMAE regresion'!$B$17</f>
        <v>5.9268281793387043</v>
      </c>
      <c r="I82" s="10">
        <f t="shared" si="61"/>
        <v>-8.9202162928278209E-3</v>
      </c>
      <c r="J82" s="10">
        <f t="shared" si="57"/>
        <v>5.9179079630458764</v>
      </c>
      <c r="K82" s="13">
        <f t="shared" si="58"/>
        <v>-5.9179079630458764</v>
      </c>
      <c r="L82" s="10">
        <f t="shared" si="59"/>
        <v>0.14081745091655051</v>
      </c>
      <c r="M82" s="21">
        <f t="shared" si="60"/>
        <v>2.0263838422141429</v>
      </c>
      <c r="N82" s="21">
        <f t="shared" si="60"/>
        <v>9.8094320838776099</v>
      </c>
      <c r="O82" s="21">
        <f t="shared" si="60"/>
        <v>3.3235585491580539</v>
      </c>
      <c r="P82" s="21">
        <f t="shared" si="60"/>
        <v>8.5122573769336984</v>
      </c>
      <c r="Q82" s="21">
        <f t="shared" si="60"/>
        <v>4.6207332561019649</v>
      </c>
      <c r="R82" s="21">
        <f t="shared" si="60"/>
        <v>7.2150826699897879</v>
      </c>
      <c r="S82" s="13" t="e">
        <f t="shared" si="48"/>
        <v>#N/A</v>
      </c>
      <c r="T82" s="21" t="e">
        <f t="shared" si="49"/>
        <v>#N/A</v>
      </c>
      <c r="U82" s="10">
        <f t="shared" si="50"/>
        <v>5.9179079630458764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25">
      <c r="A83" s="10">
        <f t="shared" si="51"/>
        <v>80</v>
      </c>
      <c r="B83" s="10">
        <f>+'IMAE para s'!E81</f>
        <v>0</v>
      </c>
      <c r="C83" s="12">
        <f t="shared" si="52"/>
        <v>46326</v>
      </c>
      <c r="D83" s="10">
        <f t="shared" si="54"/>
        <v>2026</v>
      </c>
      <c r="E83" s="10">
        <f t="shared" si="55"/>
        <v>10</v>
      </c>
      <c r="F83" s="10" t="str">
        <f t="shared" si="56"/>
        <v>202610</v>
      </c>
      <c r="G83" s="10">
        <f>+(A83*'IMAE regresion'!$B$18)+'IMAE regresion'!$B$17</f>
        <v>5.9750816374679729</v>
      </c>
      <c r="I83" s="10">
        <f t="shared" si="61"/>
        <v>-4.8172142133360296E-3</v>
      </c>
      <c r="J83" s="10">
        <f t="shared" si="57"/>
        <v>5.9702644232546369</v>
      </c>
      <c r="K83" s="13">
        <f t="shared" si="58"/>
        <v>-5.9702644232546369</v>
      </c>
      <c r="L83" s="10">
        <f t="shared" si="59"/>
        <v>5.2356460208760502E-2</v>
      </c>
      <c r="M83" s="21">
        <f t="shared" si="60"/>
        <v>2.0787403024229034</v>
      </c>
      <c r="N83" s="21">
        <f t="shared" si="60"/>
        <v>9.8617885440863695</v>
      </c>
      <c r="O83" s="21">
        <f t="shared" si="60"/>
        <v>3.3759150093668144</v>
      </c>
      <c r="P83" s="21">
        <f t="shared" si="60"/>
        <v>8.5646138371424598</v>
      </c>
      <c r="Q83" s="21">
        <f t="shared" si="60"/>
        <v>4.6730897163107254</v>
      </c>
      <c r="R83" s="21">
        <f t="shared" si="60"/>
        <v>7.2674391301985484</v>
      </c>
      <c r="S83" s="13" t="e">
        <f t="shared" si="48"/>
        <v>#N/A</v>
      </c>
      <c r="T83" s="21" t="e">
        <f t="shared" si="49"/>
        <v>#N/A</v>
      </c>
      <c r="U83" s="10">
        <f t="shared" si="50"/>
        <v>5.9702644232546369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25">
      <c r="A84" s="10">
        <f t="shared" si="51"/>
        <v>81</v>
      </c>
      <c r="B84" s="10">
        <f>+'IMAE para s'!E82</f>
        <v>0</v>
      </c>
      <c r="C84" s="12">
        <f t="shared" si="52"/>
        <v>46356</v>
      </c>
      <c r="D84" s="10">
        <f t="shared" si="54"/>
        <v>2026</v>
      </c>
      <c r="E84" s="10">
        <f t="shared" si="55"/>
        <v>11</v>
      </c>
      <c r="F84" s="10" t="str">
        <f t="shared" si="56"/>
        <v>202611</v>
      </c>
      <c r="G84" s="10">
        <f>+(A84*'IMAE regresion'!$B$18)+'IMAE regresion'!$B$17</f>
        <v>6.0233350955972433</v>
      </c>
      <c r="I84" s="10">
        <f t="shared" si="61"/>
        <v>-0.35471200386353158</v>
      </c>
      <c r="J84" s="10">
        <f t="shared" si="57"/>
        <v>5.6686230917337115</v>
      </c>
      <c r="K84" s="13">
        <f t="shared" si="58"/>
        <v>-5.6686230917337115</v>
      </c>
      <c r="L84" s="10">
        <f t="shared" si="59"/>
        <v>0.30164133152092543</v>
      </c>
      <c r="M84" s="21">
        <f t="shared" si="60"/>
        <v>1.777098970901978</v>
      </c>
      <c r="N84" s="21">
        <f t="shared" si="60"/>
        <v>9.560147212565445</v>
      </c>
      <c r="O84" s="21">
        <f t="shared" si="60"/>
        <v>3.074273677845889</v>
      </c>
      <c r="P84" s="21">
        <f t="shared" si="60"/>
        <v>8.2629725056215335</v>
      </c>
      <c r="Q84" s="21">
        <f t="shared" si="60"/>
        <v>4.3714483847898</v>
      </c>
      <c r="R84" s="21">
        <f t="shared" si="60"/>
        <v>6.9657977986776229</v>
      </c>
      <c r="S84" s="13" t="e">
        <f t="shared" si="48"/>
        <v>#N/A</v>
      </c>
      <c r="T84" s="21" t="e">
        <f t="shared" si="49"/>
        <v>#N/A</v>
      </c>
      <c r="U84" s="10">
        <f t="shared" si="50"/>
        <v>5.6686230917337115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/>
  </sheetViews>
  <sheetFormatPr defaultColWidth="8.85546875" defaultRowHeight="15" x14ac:dyDescent="0.25"/>
  <cols>
    <col min="4" max="4" width="10.5703125" style="1" bestFit="1" customWidth="1"/>
    <col min="7" max="7" width="10.5703125" bestFit="1" customWidth="1"/>
  </cols>
  <sheetData>
    <row r="1" spans="1:7" x14ac:dyDescent="0.2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+MAX(IMAE!D:D)</f>
        <v>0</v>
      </c>
    </row>
    <row r="2" spans="1:7" x14ac:dyDescent="0.2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2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2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2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2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2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2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2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2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2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2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2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2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2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2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2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2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2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2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2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2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2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2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2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2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2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2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2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2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2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2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2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2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2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2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2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2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2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2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2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2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2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2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2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2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2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2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2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2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2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2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2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2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2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2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2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2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2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2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2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2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2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2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2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2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2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2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2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2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2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2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2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2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2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2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2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2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2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2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2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2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2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2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2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2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/>
  </sheetViews>
  <sheetFormatPr defaultColWidth="8.85546875" defaultRowHeight="15.75" x14ac:dyDescent="0.25"/>
  <cols>
    <col min="1" max="16384" width="8.85546875" style="10"/>
  </cols>
  <sheetData>
    <row r="1" spans="1:9" x14ac:dyDescent="0.25">
      <c r="A1" t="s">
        <v>72</v>
      </c>
      <c r="B1"/>
      <c r="C1"/>
      <c r="D1"/>
      <c r="E1"/>
      <c r="F1"/>
      <c r="G1"/>
      <c r="H1"/>
      <c r="I1"/>
    </row>
    <row r="2" spans="1:9" ht="16.5" thickBot="1" x14ac:dyDescent="0.3">
      <c r="A2"/>
      <c r="B2"/>
      <c r="C2"/>
      <c r="D2"/>
      <c r="E2"/>
      <c r="F2"/>
      <c r="G2"/>
      <c r="H2"/>
      <c r="I2"/>
    </row>
    <row r="3" spans="1:9" x14ac:dyDescent="0.25">
      <c r="A3" s="27" t="s">
        <v>73</v>
      </c>
      <c r="B3" s="27"/>
      <c r="C3"/>
      <c r="D3"/>
      <c r="E3"/>
      <c r="F3"/>
      <c r="G3"/>
      <c r="H3"/>
      <c r="I3"/>
    </row>
    <row r="4" spans="1:9" x14ac:dyDescent="0.2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2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2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2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.5" thickBot="1" x14ac:dyDescent="0.3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ht="16.5" thickBot="1" x14ac:dyDescent="0.3">
      <c r="A10" t="s">
        <v>79</v>
      </c>
      <c r="B10"/>
      <c r="C10"/>
      <c r="D10"/>
      <c r="E10"/>
      <c r="F10"/>
      <c r="G10"/>
      <c r="H10"/>
      <c r="I10"/>
    </row>
    <row r="11" spans="1:9" x14ac:dyDescent="0.2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2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2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5" thickBot="1" x14ac:dyDescent="0.3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5" thickBot="1" x14ac:dyDescent="0.3">
      <c r="A15"/>
      <c r="B15"/>
      <c r="C15"/>
      <c r="D15"/>
      <c r="E15"/>
      <c r="F15"/>
      <c r="G15"/>
      <c r="H15"/>
      <c r="I15"/>
    </row>
    <row r="16" spans="1:9" x14ac:dyDescent="0.2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25">
      <c r="A17" t="s">
        <v>95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5" thickBot="1" x14ac:dyDescent="0.3">
      <c r="A18" s="11" t="s">
        <v>96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 t="s">
        <v>97</v>
      </c>
      <c r="B22"/>
      <c r="C22"/>
      <c r="D22"/>
      <c r="E22"/>
      <c r="F22"/>
      <c r="G22"/>
      <c r="H22"/>
      <c r="I22"/>
    </row>
    <row r="23" spans="1:9" ht="16.5" thickBot="1" x14ac:dyDescent="0.3">
      <c r="A23"/>
      <c r="B23"/>
      <c r="C23"/>
      <c r="D23"/>
      <c r="E23"/>
      <c r="F23"/>
      <c r="G23"/>
      <c r="H23"/>
      <c r="I23"/>
    </row>
    <row r="24" spans="1:9" x14ac:dyDescent="0.2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2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2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2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2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2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2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2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2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2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2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2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2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2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2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2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2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2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2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2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2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2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2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2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2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2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2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2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2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2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2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2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2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2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2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2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2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2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2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2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2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2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2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2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2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2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2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2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2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2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2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2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2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2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2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2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2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2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2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2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.5" thickBot="1" x14ac:dyDescent="0.3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ht="16.5" thickBot="1" x14ac:dyDescent="0.3">
      <c r="A87" s="11"/>
      <c r="B87" s="11"/>
      <c r="C87" s="11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ht="16.5" thickBot="1" x14ac:dyDescent="0.3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zoomScale="85" zoomScaleNormal="85" workbookViewId="0">
      <selection activeCell="T96" sqref="T95:T96"/>
    </sheetView>
  </sheetViews>
  <sheetFormatPr defaultColWidth="8.85546875" defaultRowHeight="15.75" x14ac:dyDescent="0.25"/>
  <cols>
    <col min="1" max="1" width="8.85546875" style="10"/>
    <col min="2" max="2" width="16.85546875" style="10" bestFit="1" customWidth="1"/>
    <col min="3" max="3" width="13" style="12" bestFit="1" customWidth="1"/>
    <col min="4" max="6" width="8.85546875" style="10"/>
    <col min="7" max="7" width="13.85546875" style="10" bestFit="1" customWidth="1"/>
    <col min="8" max="16" width="8.85546875" style="10"/>
    <col min="17" max="17" width="12.85546875" style="10" bestFit="1" customWidth="1"/>
    <col min="18" max="18" width="8.85546875" style="10"/>
    <col min="19" max="19" width="14" style="10" bestFit="1" customWidth="1"/>
    <col min="20" max="20" width="12.85546875" style="10" bestFit="1" customWidth="1"/>
    <col min="21" max="21" width="8.85546875" style="10"/>
    <col min="22" max="22" width="14" style="10" bestFit="1" customWidth="1"/>
    <col min="23" max="23" width="17.85546875" style="10" bestFit="1" customWidth="1"/>
    <col min="24" max="24" width="15.85546875" style="10" bestFit="1" customWidth="1"/>
    <col min="25" max="25" width="15.5703125" style="10" bestFit="1" customWidth="1"/>
    <col min="26" max="26" width="16.140625" style="10" customWidth="1"/>
    <col min="27" max="16384" width="8.85546875" style="10"/>
  </cols>
  <sheetData>
    <row r="1" spans="1:1011" ht="16.5" thickBot="1" x14ac:dyDescent="0.3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5" thickBot="1" x14ac:dyDescent="0.3">
      <c r="G2" s="14" t="s">
        <v>99</v>
      </c>
      <c r="H2" s="14" t="s">
        <v>100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2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2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2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2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2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2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2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2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2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2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2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2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2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2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2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2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2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2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2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2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2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2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2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2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2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2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2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2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2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2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2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2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2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2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2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2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2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2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2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2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2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2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2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2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2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2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2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2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2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2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2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2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2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2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2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2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2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2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2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2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2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2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2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2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2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2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2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2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2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2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2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2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55000000000000004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55000000000000004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55000000000000004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55000000000000004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2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2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2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2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2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2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2025-05-05T15:55:58Z</dcterms:modified>
</cp:coreProperties>
</file>