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69D93236-E96F-496F-AFCE-0C1B735D1CDE}" xr6:coauthVersionLast="47" xr6:coauthVersionMax="47" xr10:uidLastSave="{00000000-0000-0000-0000-000000000000}"/>
  <bookViews>
    <workbookView xWindow="-110" yWindow="-110" windowWidth="19420" windowHeight="10420" activeTab="4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IMAE!$A$1:$C$287</definedName>
    <definedName name="ExternalData_1" localSheetId="18" hidden="1">'IMAE sectores'!$A$1:$R$127</definedName>
    <definedName name="ExternalData_1" localSheetId="6" hidden="1">'Inflación source'!$A$1:$D$181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TC!$A$1:$D$6557</definedName>
    <definedName name="ExternalData_2" localSheetId="16" hidden="1">Remesas!$A$1:$W$34</definedName>
  </definedNames>
  <calcPr calcId="191029"/>
  <pivotCaches>
    <pivotCache cacheId="247" r:id="rId26"/>
    <pivotCache cacheId="248" r:id="rId27"/>
    <pivotCache cacheId="249" r:id="rId28"/>
    <pivotCache cacheId="250" r:id="rId29"/>
    <pivotCache cacheId="251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B57" i="7"/>
  <c r="B12" i="7"/>
  <c r="E36" i="7"/>
  <c r="E62" i="7"/>
  <c r="B78" i="7"/>
  <c r="E46" i="7"/>
  <c r="E85" i="7"/>
  <c r="B72" i="7"/>
  <c r="B8" i="7"/>
  <c r="B32" i="7"/>
  <c r="B23" i="7"/>
  <c r="E47" i="7"/>
  <c r="B31" i="7"/>
  <c r="E23" i="7"/>
  <c r="E2" i="7"/>
  <c r="F66" i="7"/>
  <c r="F62" i="7"/>
  <c r="F42" i="7"/>
  <c r="F34" i="7"/>
  <c r="F2" i="7"/>
  <c r="E59" i="7"/>
  <c r="F85" i="7"/>
  <c r="F81" i="7"/>
  <c r="F65" i="7"/>
  <c r="F57" i="7"/>
  <c r="E81" i="7"/>
  <c r="F72" i="7"/>
  <c r="F36" i="7"/>
  <c r="F32" i="7"/>
  <c r="F16" i="7"/>
  <c r="F8" i="7"/>
  <c r="B66" i="7"/>
  <c r="B42" i="7"/>
  <c r="D16" i="7"/>
  <c r="D31" i="7"/>
  <c r="D7" i="7"/>
  <c r="D22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D25" i="7" l="1"/>
  <c r="F78" i="7"/>
  <c r="F82" i="7"/>
  <c r="D81" i="7"/>
  <c r="B58" i="7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<sst xmlns="http://schemas.openxmlformats.org/spreadsheetml/2006/main" count="596" uniqueCount="148">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</sst>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17">
    <dxf>
      <numFmt numFmtId="19" formatCode="dd/mm/yyyy"/>
    </dxf>
    <dxf>
      <numFmt numFmtId="19" formatCode="dd/mm/yyyy"/>
    </dxf>
    <dxf>
      <numFmt numFmtId="19" formatCode="dd/mm/yyyy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Q!$N$4:$N$87</c:f>
              <c:numCache>
                <c:formatCode>0.00%</c:formatCode>
                <c:ptCount val="83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  <c:pt idx="77">
                  <c:v>0.1234</c:v>
                </c:pt>
                <c:pt idx="78">
                  <c:v>0.12379999999999999</c:v>
                </c:pt>
                <c:pt idx="79">
                  <c:v>0.1244</c:v>
                </c:pt>
                <c:pt idx="80">
                  <c:v>0.12509999999999999</c:v>
                </c:pt>
                <c:pt idx="81">
                  <c:v>0.12590000000000001</c:v>
                </c:pt>
                <c:pt idx="82">
                  <c:v>0.1265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Q!$O$4:$O$87</c:f>
              <c:numCache>
                <c:formatCode>0.00%</c:formatCode>
                <c:ptCount val="83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  <c:pt idx="77">
                  <c:v>4.9500000000000002E-2</c:v>
                </c:pt>
                <c:pt idx="78">
                  <c:v>4.9700000000000001E-2</c:v>
                </c:pt>
                <c:pt idx="79">
                  <c:v>5.0299999999999997E-2</c:v>
                </c:pt>
                <c:pt idx="80">
                  <c:v>5.0999999999999997E-2</c:v>
                </c:pt>
                <c:pt idx="81">
                  <c:v>5.16E-2</c:v>
                </c:pt>
                <c:pt idx="82">
                  <c:v>5.1700000000000003E-2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Q!$P$4:$P$87</c:f>
              <c:numCache>
                <c:formatCode>0.00%</c:formatCode>
                <c:ptCount val="83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  <c:pt idx="77">
                  <c:v>7.3899999999999993E-2</c:v>
                </c:pt>
                <c:pt idx="78">
                  <c:v>7.4099999999999999E-2</c:v>
                </c:pt>
                <c:pt idx="79">
                  <c:v>7.4099999999999999E-2</c:v>
                </c:pt>
                <c:pt idx="80">
                  <c:v>7.4099999999999999E-2</c:v>
                </c:pt>
                <c:pt idx="81">
                  <c:v>7.4300000000000005E-2</c:v>
                </c:pt>
                <c:pt idx="82">
                  <c:v>7.4800000000000005E-2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Q!$Q$4:$Q$87</c:f>
              <c:numCache>
                <c:formatCode>0.00%</c:formatCode>
                <c:ptCount val="8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0.1265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Q!$R$4:$R$87</c:f>
              <c:numCache>
                <c:formatCode>0.00%</c:formatCode>
                <c:ptCount val="8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5.1700000000000003E-2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Q!$S$4:$S$87</c:f>
              <c:numCache>
                <c:formatCode>0.00%</c:formatCode>
                <c:ptCount val="8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7.4800000000000005E-2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3.6200000000000003E-2</c:v>
                </c:pt>
                <c:pt idx="174">
                  <c:v>3.78E-2</c:v>
                </c:pt>
                <c:pt idx="175">
                  <c:v>3.0700000000000002E-2</c:v>
                </c:pt>
                <c:pt idx="176">
                  <c:v>2.1100000000000001E-2</c:v>
                </c:pt>
                <c:pt idx="177">
                  <c:v>1.1599999999999999E-2</c:v>
                </c:pt>
                <c:pt idx="178">
                  <c:v>1.66E-2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1.66E-2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  <c:pt idx="5">
                  <c:v>3.6200000000000003E-2</c:v>
                </c:pt>
                <c:pt idx="6">
                  <c:v>3.78E-2</c:v>
                </c:pt>
                <c:pt idx="7">
                  <c:v>3.0700000000000002E-2</c:v>
                </c:pt>
                <c:pt idx="8">
                  <c:v>2.1100000000000001E-2</c:v>
                </c:pt>
                <c:pt idx="9">
                  <c:v>1.1599999999999999E-2</c:v>
                </c:pt>
                <c:pt idx="10">
                  <c:v>1.66E-2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-1.2617040759550835</c:v>
                </c:pt>
                <c:pt idx="1">
                  <c:v>-1.438602730728868</c:v>
                </c:pt>
                <c:pt idx="2">
                  <c:v>-1.4949354181223011</c:v>
                </c:pt>
                <c:pt idx="3">
                  <c:v>-1.3924494698806251</c:v>
                </c:pt>
                <c:pt idx="4">
                  <c:v>-1.6645851368786762</c:v>
                </c:pt>
                <c:pt idx="5">
                  <c:v>-1.7409420305625583</c:v>
                </c:pt>
                <c:pt idx="6">
                  <c:v>-1.0540496648822777</c:v>
                </c:pt>
                <c:pt idx="7">
                  <c:v>-1.0270706361969455</c:v>
                </c:pt>
                <c:pt idx="8">
                  <c:v>-1.0645601261115969</c:v>
                </c:pt>
                <c:pt idx="9">
                  <c:v>-1.1967362696274089</c:v>
                </c:pt>
                <c:pt idx="10">
                  <c:v>-1.2266832006285471</c:v>
                </c:pt>
                <c:pt idx="11">
                  <c:v>-0.91755491580099591</c:v>
                </c:pt>
                <c:pt idx="12">
                  <c:v>-0.70946770477899745</c:v>
                </c:pt>
                <c:pt idx="13">
                  <c:v>-0.88636635955278198</c:v>
                </c:pt>
                <c:pt idx="14">
                  <c:v>-0.94269904694621509</c:v>
                </c:pt>
                <c:pt idx="15">
                  <c:v>-0.84021309870453909</c:v>
                </c:pt>
                <c:pt idx="16">
                  <c:v>-1.1123487657025901</c:v>
                </c:pt>
                <c:pt idx="17">
                  <c:v>-1.1887056593864722</c:v>
                </c:pt>
                <c:pt idx="18">
                  <c:v>-0.50181329370619165</c:v>
                </c:pt>
                <c:pt idx="19">
                  <c:v>-0.47483426502085946</c:v>
                </c:pt>
                <c:pt idx="20">
                  <c:v>-0.51232375493551086</c:v>
                </c:pt>
                <c:pt idx="21">
                  <c:v>-0.64449989845132283</c:v>
                </c:pt>
                <c:pt idx="22">
                  <c:v>-0.67444682945246104</c:v>
                </c:pt>
                <c:pt idx="23">
                  <c:v>-0.36531854462490987</c:v>
                </c:pt>
                <c:pt idx="24">
                  <c:v>-0.15723133360291142</c:v>
                </c:pt>
                <c:pt idx="25">
                  <c:v>-0.33412998837669594</c:v>
                </c:pt>
                <c:pt idx="26">
                  <c:v>-0.39046267577012905</c:v>
                </c:pt>
                <c:pt idx="27">
                  <c:v>-0.28797672752845305</c:v>
                </c:pt>
                <c:pt idx="28">
                  <c:v>-0.56011239452650408</c:v>
                </c:pt>
                <c:pt idx="29">
                  <c:v>-0.63646928821038617</c:v>
                </c:pt>
                <c:pt idx="30">
                  <c:v>5.042307746989394E-2</c:v>
                </c:pt>
                <c:pt idx="31">
                  <c:v>7.7402106155226136E-2</c:v>
                </c:pt>
                <c:pt idx="32">
                  <c:v>3.9912616240575183E-2</c:v>
                </c:pt>
                <c:pt idx="33">
                  <c:v>-9.226352727523679E-2</c:v>
                </c:pt>
                <c:pt idx="34">
                  <c:v>-0.122210458276375</c:v>
                </c:pt>
                <c:pt idx="35">
                  <c:v>0.18691782655117617</c:v>
                </c:pt>
                <c:pt idx="36">
                  <c:v>0.39500503757317507</c:v>
                </c:pt>
                <c:pt idx="37">
                  <c:v>0.2181063827993901</c:v>
                </c:pt>
                <c:pt idx="38">
                  <c:v>0.16177369540595699</c:v>
                </c:pt>
                <c:pt idx="39">
                  <c:v>0.26425964364763299</c:v>
                </c:pt>
                <c:pt idx="40">
                  <c:v>-7.8760233504180377E-3</c:v>
                </c:pt>
                <c:pt idx="41">
                  <c:v>-8.4232917034300137E-2</c:v>
                </c:pt>
                <c:pt idx="42">
                  <c:v>0.60265944864597998</c:v>
                </c:pt>
                <c:pt idx="43">
                  <c:v>0.62963847733131217</c:v>
                </c:pt>
                <c:pt idx="44">
                  <c:v>0.59214898741666122</c:v>
                </c:pt>
                <c:pt idx="45">
                  <c:v>0.45997284390084925</c:v>
                </c:pt>
                <c:pt idx="46">
                  <c:v>0.43002591289971104</c:v>
                </c:pt>
                <c:pt idx="47">
                  <c:v>0.73915419772726221</c:v>
                </c:pt>
                <c:pt idx="48">
                  <c:v>0.9472414087492611</c:v>
                </c:pt>
                <c:pt idx="49">
                  <c:v>0.77034275397547614</c:v>
                </c:pt>
                <c:pt idx="50">
                  <c:v>0.71401006658204302</c:v>
                </c:pt>
                <c:pt idx="51">
                  <c:v>0.81649601482371903</c:v>
                </c:pt>
                <c:pt idx="52">
                  <c:v>0.544360347825668</c:v>
                </c:pt>
                <c:pt idx="53">
                  <c:v>0.4680034541417859</c:v>
                </c:pt>
                <c:pt idx="54">
                  <c:v>1.154895819822066</c:v>
                </c:pt>
                <c:pt idx="55">
                  <c:v>1.1818748485073982</c:v>
                </c:pt>
                <c:pt idx="56">
                  <c:v>1.1443853585927473</c:v>
                </c:pt>
                <c:pt idx="57">
                  <c:v>1.0122092150769353</c:v>
                </c:pt>
                <c:pt idx="58">
                  <c:v>0.98226228407579708</c:v>
                </c:pt>
                <c:pt idx="59">
                  <c:v>1.2913905689033482</c:v>
                </c:pt>
                <c:pt idx="60">
                  <c:v>1.4994777799253471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6.9045382041889454</c:v>
                </c:pt>
                <c:pt idx="1">
                  <c:v>6.7276395494151613</c:v>
                </c:pt>
                <c:pt idx="2">
                  <c:v>6.6713068620217282</c:v>
                </c:pt>
                <c:pt idx="3">
                  <c:v>6.7737928102634042</c:v>
                </c:pt>
                <c:pt idx="4">
                  <c:v>6.5016571432653532</c:v>
                </c:pt>
                <c:pt idx="5">
                  <c:v>6.4253002495814711</c:v>
                </c:pt>
                <c:pt idx="6">
                  <c:v>7.1121926152617512</c:v>
                </c:pt>
                <c:pt idx="7">
                  <c:v>7.1391716439470834</c:v>
                </c:pt>
                <c:pt idx="8">
                  <c:v>7.1016821540324324</c:v>
                </c:pt>
                <c:pt idx="9">
                  <c:v>6.9695060105166204</c:v>
                </c:pt>
                <c:pt idx="10">
                  <c:v>6.9395590795154822</c:v>
                </c:pt>
                <c:pt idx="11">
                  <c:v>7.2486873643430334</c:v>
                </c:pt>
                <c:pt idx="12">
                  <c:v>7.4567745753650314</c:v>
                </c:pt>
                <c:pt idx="13">
                  <c:v>7.2798759205912473</c:v>
                </c:pt>
                <c:pt idx="14">
                  <c:v>7.2235432331978142</c:v>
                </c:pt>
                <c:pt idx="15">
                  <c:v>7.3260291814394902</c:v>
                </c:pt>
                <c:pt idx="16">
                  <c:v>7.0538935144414392</c:v>
                </c:pt>
                <c:pt idx="17">
                  <c:v>6.9775366207575571</c:v>
                </c:pt>
                <c:pt idx="18">
                  <c:v>7.6644289864378372</c:v>
                </c:pt>
                <c:pt idx="19">
                  <c:v>7.6914080151231694</c:v>
                </c:pt>
                <c:pt idx="20">
                  <c:v>7.6539185252085185</c:v>
                </c:pt>
                <c:pt idx="21">
                  <c:v>7.5217423816927065</c:v>
                </c:pt>
                <c:pt idx="22">
                  <c:v>7.4917954506915683</c:v>
                </c:pt>
                <c:pt idx="23">
                  <c:v>7.8009237355191194</c:v>
                </c:pt>
                <c:pt idx="24">
                  <c:v>8.0090109465411174</c:v>
                </c:pt>
                <c:pt idx="25">
                  <c:v>7.8321122917673334</c:v>
                </c:pt>
                <c:pt idx="26">
                  <c:v>7.7757796043739003</c:v>
                </c:pt>
                <c:pt idx="27">
                  <c:v>7.8782655526155763</c:v>
                </c:pt>
                <c:pt idx="28">
                  <c:v>7.6061298856175252</c:v>
                </c:pt>
                <c:pt idx="29">
                  <c:v>7.5297729919336431</c:v>
                </c:pt>
                <c:pt idx="30">
                  <c:v>8.2166653576139232</c:v>
                </c:pt>
                <c:pt idx="31">
                  <c:v>8.2436443862992554</c:v>
                </c:pt>
                <c:pt idx="32">
                  <c:v>8.2061548963846036</c:v>
                </c:pt>
                <c:pt idx="33">
                  <c:v>8.0739787528687934</c:v>
                </c:pt>
                <c:pt idx="34">
                  <c:v>8.0440318218676552</c:v>
                </c:pt>
                <c:pt idx="35">
                  <c:v>8.3531601066952064</c:v>
                </c:pt>
                <c:pt idx="36">
                  <c:v>8.5612473177172035</c:v>
                </c:pt>
                <c:pt idx="37">
                  <c:v>8.3843486629434203</c:v>
                </c:pt>
                <c:pt idx="38">
                  <c:v>8.3280159755499863</c:v>
                </c:pt>
                <c:pt idx="39">
                  <c:v>8.4305019237916632</c:v>
                </c:pt>
                <c:pt idx="40">
                  <c:v>8.1583662567936113</c:v>
                </c:pt>
                <c:pt idx="41">
                  <c:v>8.0820093631097301</c:v>
                </c:pt>
                <c:pt idx="42">
                  <c:v>8.7689017287900093</c:v>
                </c:pt>
                <c:pt idx="43">
                  <c:v>8.7958807574753415</c:v>
                </c:pt>
                <c:pt idx="44">
                  <c:v>8.7583912675606896</c:v>
                </c:pt>
                <c:pt idx="45">
                  <c:v>8.6262151240448794</c:v>
                </c:pt>
                <c:pt idx="46">
                  <c:v>8.5962681930437412</c:v>
                </c:pt>
                <c:pt idx="47">
                  <c:v>8.9053964778712924</c:v>
                </c:pt>
                <c:pt idx="48">
                  <c:v>9.1134836888932895</c:v>
                </c:pt>
                <c:pt idx="49">
                  <c:v>8.9365850341195063</c:v>
                </c:pt>
                <c:pt idx="50">
                  <c:v>8.8802523467260723</c:v>
                </c:pt>
                <c:pt idx="51">
                  <c:v>8.9827382949677492</c:v>
                </c:pt>
                <c:pt idx="52">
                  <c:v>8.7106026279696973</c:v>
                </c:pt>
                <c:pt idx="53">
                  <c:v>8.6342457342858161</c:v>
                </c:pt>
                <c:pt idx="54">
                  <c:v>9.3211380999660953</c:v>
                </c:pt>
                <c:pt idx="55">
                  <c:v>9.3481171286514275</c:v>
                </c:pt>
                <c:pt idx="56">
                  <c:v>9.3106276387367757</c:v>
                </c:pt>
                <c:pt idx="57">
                  <c:v>9.1784514952209655</c:v>
                </c:pt>
                <c:pt idx="58">
                  <c:v>9.1485045642198273</c:v>
                </c:pt>
                <c:pt idx="59">
                  <c:v>9.4576328490473784</c:v>
                </c:pt>
                <c:pt idx="60">
                  <c:v>9.6657200600693756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9.9336304068921244E-2</c:v>
                </c:pt>
                <c:pt idx="1">
                  <c:v>-7.7562350704863281E-2</c:v>
                </c:pt>
                <c:pt idx="2">
                  <c:v>-0.13389503809829639</c:v>
                </c:pt>
                <c:pt idx="3">
                  <c:v>-3.1409089856620387E-2</c:v>
                </c:pt>
                <c:pt idx="4">
                  <c:v>-0.30354475685467142</c:v>
                </c:pt>
                <c:pt idx="5">
                  <c:v>-0.37990165053855351</c:v>
                </c:pt>
                <c:pt idx="6">
                  <c:v>0.30699071514172704</c:v>
                </c:pt>
                <c:pt idx="7">
                  <c:v>0.33396974382705924</c:v>
                </c:pt>
                <c:pt idx="8">
                  <c:v>0.29648025391240784</c:v>
                </c:pt>
                <c:pt idx="9">
                  <c:v>0.16430411039659587</c:v>
                </c:pt>
                <c:pt idx="10">
                  <c:v>0.13435717939545766</c:v>
                </c:pt>
                <c:pt idx="11">
                  <c:v>0.44348546422300883</c:v>
                </c:pt>
                <c:pt idx="12">
                  <c:v>0.65157267524500728</c:v>
                </c:pt>
                <c:pt idx="13">
                  <c:v>0.47467402047122276</c:v>
                </c:pt>
                <c:pt idx="14">
                  <c:v>0.41834133307778965</c:v>
                </c:pt>
                <c:pt idx="15">
                  <c:v>0.52082728131946565</c:v>
                </c:pt>
                <c:pt idx="16">
                  <c:v>0.24869161432141462</c:v>
                </c:pt>
                <c:pt idx="17">
                  <c:v>0.17233472063753252</c:v>
                </c:pt>
                <c:pt idx="18">
                  <c:v>0.85922708631781308</c:v>
                </c:pt>
                <c:pt idx="19">
                  <c:v>0.88620611500314528</c:v>
                </c:pt>
                <c:pt idx="20">
                  <c:v>0.84871662508849388</c:v>
                </c:pt>
                <c:pt idx="21">
                  <c:v>0.71654048157268191</c:v>
                </c:pt>
                <c:pt idx="22">
                  <c:v>0.6865935505715437</c:v>
                </c:pt>
                <c:pt idx="23">
                  <c:v>0.99572183539909487</c:v>
                </c:pt>
                <c:pt idx="24">
                  <c:v>1.2038090464210933</c:v>
                </c:pt>
                <c:pt idx="25">
                  <c:v>1.0269103916473088</c:v>
                </c:pt>
                <c:pt idx="26">
                  <c:v>0.97057770425387568</c:v>
                </c:pt>
                <c:pt idx="27">
                  <c:v>1.0730636524955517</c:v>
                </c:pt>
                <c:pt idx="28">
                  <c:v>0.80092798549750066</c:v>
                </c:pt>
                <c:pt idx="29">
                  <c:v>0.72457109181361856</c:v>
                </c:pt>
                <c:pt idx="30">
                  <c:v>1.4114634574938987</c:v>
                </c:pt>
                <c:pt idx="31">
                  <c:v>1.4384424861792309</c:v>
                </c:pt>
                <c:pt idx="32">
                  <c:v>1.4009529962645799</c:v>
                </c:pt>
                <c:pt idx="33">
                  <c:v>1.2687768527487679</c:v>
                </c:pt>
                <c:pt idx="34">
                  <c:v>1.2388299217476297</c:v>
                </c:pt>
                <c:pt idx="35">
                  <c:v>1.5479582065751809</c:v>
                </c:pt>
                <c:pt idx="36">
                  <c:v>1.7560454175971798</c:v>
                </c:pt>
                <c:pt idx="37">
                  <c:v>1.5791467628233948</c:v>
                </c:pt>
                <c:pt idx="38">
                  <c:v>1.5228140754299617</c:v>
                </c:pt>
                <c:pt idx="39">
                  <c:v>1.6253000236716377</c:v>
                </c:pt>
                <c:pt idx="40">
                  <c:v>1.3531643566735867</c:v>
                </c:pt>
                <c:pt idx="41">
                  <c:v>1.2768074629897046</c:v>
                </c:pt>
                <c:pt idx="42">
                  <c:v>1.9636998286699847</c:v>
                </c:pt>
                <c:pt idx="43">
                  <c:v>1.9906788573553169</c:v>
                </c:pt>
                <c:pt idx="44">
                  <c:v>1.953189367440666</c:v>
                </c:pt>
                <c:pt idx="45">
                  <c:v>1.821013223924854</c:v>
                </c:pt>
                <c:pt idx="46">
                  <c:v>1.7910662929237158</c:v>
                </c:pt>
                <c:pt idx="47">
                  <c:v>2.1001945777512669</c:v>
                </c:pt>
                <c:pt idx="48">
                  <c:v>2.3082817887732658</c:v>
                </c:pt>
                <c:pt idx="49">
                  <c:v>2.1313831339994809</c:v>
                </c:pt>
                <c:pt idx="50">
                  <c:v>2.0750504466060478</c:v>
                </c:pt>
                <c:pt idx="51">
                  <c:v>2.1775363948477238</c:v>
                </c:pt>
                <c:pt idx="52">
                  <c:v>1.9054007278496727</c:v>
                </c:pt>
                <c:pt idx="53">
                  <c:v>1.8290438341657906</c:v>
                </c:pt>
                <c:pt idx="54">
                  <c:v>2.5159361998460708</c:v>
                </c:pt>
                <c:pt idx="55">
                  <c:v>2.5429152285314029</c:v>
                </c:pt>
                <c:pt idx="56">
                  <c:v>2.505425738616752</c:v>
                </c:pt>
                <c:pt idx="57">
                  <c:v>2.37324959510094</c:v>
                </c:pt>
                <c:pt idx="58">
                  <c:v>2.3433026640998018</c:v>
                </c:pt>
                <c:pt idx="59">
                  <c:v>2.652430948927353</c:v>
                </c:pt>
                <c:pt idx="60">
                  <c:v>2.8605181599493519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5.5434978241649411</c:v>
                </c:pt>
                <c:pt idx="1">
                  <c:v>5.3665991693911561</c:v>
                </c:pt>
                <c:pt idx="2">
                  <c:v>5.3102664819977239</c:v>
                </c:pt>
                <c:pt idx="3">
                  <c:v>5.412752430239399</c:v>
                </c:pt>
                <c:pt idx="4">
                  <c:v>5.1406167632413489</c:v>
                </c:pt>
                <c:pt idx="5">
                  <c:v>5.0642598695574659</c:v>
                </c:pt>
                <c:pt idx="6">
                  <c:v>5.7511522352377469</c:v>
                </c:pt>
                <c:pt idx="7">
                  <c:v>5.7781312639230791</c:v>
                </c:pt>
                <c:pt idx="8">
                  <c:v>5.7406417740084272</c:v>
                </c:pt>
                <c:pt idx="9">
                  <c:v>5.6084656304926153</c:v>
                </c:pt>
                <c:pt idx="10">
                  <c:v>5.5785186994914771</c:v>
                </c:pt>
                <c:pt idx="11">
                  <c:v>5.8876469843190282</c:v>
                </c:pt>
                <c:pt idx="12">
                  <c:v>6.0957341953410271</c:v>
                </c:pt>
                <c:pt idx="13">
                  <c:v>5.9188355405672421</c:v>
                </c:pt>
                <c:pt idx="14">
                  <c:v>5.8625028531738099</c:v>
                </c:pt>
                <c:pt idx="15">
                  <c:v>5.964988801415485</c:v>
                </c:pt>
                <c:pt idx="16">
                  <c:v>5.6928531344174349</c:v>
                </c:pt>
                <c:pt idx="17">
                  <c:v>5.6164962407335519</c:v>
                </c:pt>
                <c:pt idx="18">
                  <c:v>6.3033886064138329</c:v>
                </c:pt>
                <c:pt idx="19">
                  <c:v>6.3303676350991651</c:v>
                </c:pt>
                <c:pt idx="20">
                  <c:v>6.2928781451845133</c:v>
                </c:pt>
                <c:pt idx="21">
                  <c:v>6.1607020016687013</c:v>
                </c:pt>
                <c:pt idx="22">
                  <c:v>6.1307550706675631</c:v>
                </c:pt>
                <c:pt idx="23">
                  <c:v>6.4398833554951143</c:v>
                </c:pt>
                <c:pt idx="24">
                  <c:v>6.6479705665171132</c:v>
                </c:pt>
                <c:pt idx="25">
                  <c:v>6.4710719117433282</c:v>
                </c:pt>
                <c:pt idx="26">
                  <c:v>6.414739224349896</c:v>
                </c:pt>
                <c:pt idx="27">
                  <c:v>6.5172251725915711</c:v>
                </c:pt>
                <c:pt idx="28">
                  <c:v>6.2450895055935209</c:v>
                </c:pt>
                <c:pt idx="29">
                  <c:v>6.168732611909638</c:v>
                </c:pt>
                <c:pt idx="30">
                  <c:v>6.855624977589919</c:v>
                </c:pt>
                <c:pt idx="31">
                  <c:v>6.8826040062752512</c:v>
                </c:pt>
                <c:pt idx="32">
                  <c:v>6.8451145163605993</c:v>
                </c:pt>
                <c:pt idx="33">
                  <c:v>6.7129383728447873</c:v>
                </c:pt>
                <c:pt idx="34">
                  <c:v>6.6829914418436491</c:v>
                </c:pt>
                <c:pt idx="35">
                  <c:v>6.9921197266712003</c:v>
                </c:pt>
                <c:pt idx="36">
                  <c:v>7.2002069376931992</c:v>
                </c:pt>
                <c:pt idx="37">
                  <c:v>7.0233082829194142</c:v>
                </c:pt>
                <c:pt idx="38">
                  <c:v>6.966975595525982</c:v>
                </c:pt>
                <c:pt idx="39">
                  <c:v>7.0694615437676571</c:v>
                </c:pt>
                <c:pt idx="40">
                  <c:v>6.797325876769607</c:v>
                </c:pt>
                <c:pt idx="41">
                  <c:v>6.720968983085724</c:v>
                </c:pt>
                <c:pt idx="42">
                  <c:v>7.407861348766005</c:v>
                </c:pt>
                <c:pt idx="43">
                  <c:v>7.4348403774513372</c:v>
                </c:pt>
                <c:pt idx="44">
                  <c:v>7.3973508875366853</c:v>
                </c:pt>
                <c:pt idx="45">
                  <c:v>7.2651747440208734</c:v>
                </c:pt>
                <c:pt idx="46">
                  <c:v>7.2352278130197352</c:v>
                </c:pt>
                <c:pt idx="47">
                  <c:v>7.5443560978472863</c:v>
                </c:pt>
                <c:pt idx="48">
                  <c:v>7.7524433088692852</c:v>
                </c:pt>
                <c:pt idx="49">
                  <c:v>7.5755446540955003</c:v>
                </c:pt>
                <c:pt idx="50">
                  <c:v>7.519211966702068</c:v>
                </c:pt>
                <c:pt idx="51">
                  <c:v>7.6216979149437432</c:v>
                </c:pt>
                <c:pt idx="52">
                  <c:v>7.349562247945693</c:v>
                </c:pt>
                <c:pt idx="53">
                  <c:v>7.27320535426181</c:v>
                </c:pt>
                <c:pt idx="54">
                  <c:v>7.960097719942091</c:v>
                </c:pt>
                <c:pt idx="55">
                  <c:v>7.9870767486274232</c:v>
                </c:pt>
                <c:pt idx="56">
                  <c:v>7.9495872587127714</c:v>
                </c:pt>
                <c:pt idx="57">
                  <c:v>7.8174111151969594</c:v>
                </c:pt>
                <c:pt idx="58">
                  <c:v>7.7874641841958212</c:v>
                </c:pt>
                <c:pt idx="59">
                  <c:v>8.0965924690233724</c:v>
                </c:pt>
                <c:pt idx="60">
                  <c:v>8.3046796800453713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1.4603766840929262</c:v>
                </c:pt>
                <c:pt idx="1">
                  <c:v>1.2834780293191417</c:v>
                </c:pt>
                <c:pt idx="2">
                  <c:v>1.2271453419257086</c:v>
                </c:pt>
                <c:pt idx="3">
                  <c:v>1.3296312901673846</c:v>
                </c:pt>
                <c:pt idx="4">
                  <c:v>1.0574956231693335</c:v>
                </c:pt>
                <c:pt idx="5">
                  <c:v>0.98113872948545144</c:v>
                </c:pt>
                <c:pt idx="6">
                  <c:v>1.668031095165732</c:v>
                </c:pt>
                <c:pt idx="7">
                  <c:v>1.6950101238510642</c:v>
                </c:pt>
                <c:pt idx="8">
                  <c:v>1.6575206339364128</c:v>
                </c:pt>
                <c:pt idx="9">
                  <c:v>1.5253444904206008</c:v>
                </c:pt>
                <c:pt idx="10">
                  <c:v>1.4953975594194626</c:v>
                </c:pt>
                <c:pt idx="11">
                  <c:v>1.8045258442470138</c:v>
                </c:pt>
                <c:pt idx="12">
                  <c:v>2.0126130552690125</c:v>
                </c:pt>
                <c:pt idx="13">
                  <c:v>1.8357144004952277</c:v>
                </c:pt>
                <c:pt idx="14">
                  <c:v>1.7793817131017946</c:v>
                </c:pt>
                <c:pt idx="15">
                  <c:v>1.8818676613434706</c:v>
                </c:pt>
                <c:pt idx="16">
                  <c:v>1.6097319943454196</c:v>
                </c:pt>
                <c:pt idx="17">
                  <c:v>1.5333751006615375</c:v>
                </c:pt>
                <c:pt idx="18">
                  <c:v>2.2202674663418183</c:v>
                </c:pt>
                <c:pt idx="19">
                  <c:v>2.2472464950271505</c:v>
                </c:pt>
                <c:pt idx="20">
                  <c:v>2.2097570051124986</c:v>
                </c:pt>
                <c:pt idx="21">
                  <c:v>2.0775808615966866</c:v>
                </c:pt>
                <c:pt idx="22">
                  <c:v>2.0476339305955484</c:v>
                </c:pt>
                <c:pt idx="23">
                  <c:v>2.3567622154230996</c:v>
                </c:pt>
                <c:pt idx="24">
                  <c:v>2.5648494264450985</c:v>
                </c:pt>
                <c:pt idx="25">
                  <c:v>2.3879507716713135</c:v>
                </c:pt>
                <c:pt idx="26">
                  <c:v>2.3316180842778804</c:v>
                </c:pt>
                <c:pt idx="27">
                  <c:v>2.4341040325195564</c:v>
                </c:pt>
                <c:pt idx="28">
                  <c:v>2.1619683655215054</c:v>
                </c:pt>
                <c:pt idx="29">
                  <c:v>2.0856114718376233</c:v>
                </c:pt>
                <c:pt idx="30">
                  <c:v>2.7725038375179034</c:v>
                </c:pt>
                <c:pt idx="31">
                  <c:v>2.7994828662032356</c:v>
                </c:pt>
                <c:pt idx="32">
                  <c:v>2.7619933762885847</c:v>
                </c:pt>
                <c:pt idx="33">
                  <c:v>2.6298172327727727</c:v>
                </c:pt>
                <c:pt idx="34">
                  <c:v>2.5998703017716345</c:v>
                </c:pt>
                <c:pt idx="35">
                  <c:v>2.9089985865991856</c:v>
                </c:pt>
                <c:pt idx="36">
                  <c:v>3.1170857976211845</c:v>
                </c:pt>
                <c:pt idx="37">
                  <c:v>2.9401871428473996</c:v>
                </c:pt>
                <c:pt idx="38">
                  <c:v>2.8838544554539665</c:v>
                </c:pt>
                <c:pt idx="39">
                  <c:v>2.9863404036956425</c:v>
                </c:pt>
                <c:pt idx="40">
                  <c:v>2.7142047366975914</c:v>
                </c:pt>
                <c:pt idx="41">
                  <c:v>2.6378478430137093</c:v>
                </c:pt>
                <c:pt idx="42">
                  <c:v>3.3247402086939895</c:v>
                </c:pt>
                <c:pt idx="43">
                  <c:v>3.3517192373793216</c:v>
                </c:pt>
                <c:pt idx="44">
                  <c:v>3.3142297474646707</c:v>
                </c:pt>
                <c:pt idx="45">
                  <c:v>3.1820536039488587</c:v>
                </c:pt>
                <c:pt idx="46">
                  <c:v>3.1521066729477205</c:v>
                </c:pt>
                <c:pt idx="47">
                  <c:v>3.4612349577752717</c:v>
                </c:pt>
                <c:pt idx="48">
                  <c:v>3.6693221687972706</c:v>
                </c:pt>
                <c:pt idx="49">
                  <c:v>3.4924235140234856</c:v>
                </c:pt>
                <c:pt idx="50">
                  <c:v>3.4360908266300525</c:v>
                </c:pt>
                <c:pt idx="51">
                  <c:v>3.5385767748717285</c:v>
                </c:pt>
                <c:pt idx="52">
                  <c:v>3.2664411078736775</c:v>
                </c:pt>
                <c:pt idx="53">
                  <c:v>3.1900842141897954</c:v>
                </c:pt>
                <c:pt idx="54">
                  <c:v>3.8769765798700755</c:v>
                </c:pt>
                <c:pt idx="55">
                  <c:v>3.9039556085554077</c:v>
                </c:pt>
                <c:pt idx="56">
                  <c:v>3.8664661186407567</c:v>
                </c:pt>
                <c:pt idx="57">
                  <c:v>3.7342899751249448</c:v>
                </c:pt>
                <c:pt idx="58">
                  <c:v>3.7043430441238065</c:v>
                </c:pt>
                <c:pt idx="59">
                  <c:v>4.0134713289513577</c:v>
                </c:pt>
                <c:pt idx="60">
                  <c:v>4.2215585399733566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4.1824574441409359</c:v>
                </c:pt>
                <c:pt idx="1">
                  <c:v>4.0055587893671518</c:v>
                </c:pt>
                <c:pt idx="2">
                  <c:v>3.9492261019737187</c:v>
                </c:pt>
                <c:pt idx="3">
                  <c:v>4.0517120502153947</c:v>
                </c:pt>
                <c:pt idx="4">
                  <c:v>3.7795763832173437</c:v>
                </c:pt>
                <c:pt idx="5">
                  <c:v>3.7032194895334616</c:v>
                </c:pt>
                <c:pt idx="6">
                  <c:v>4.3901118552137417</c:v>
                </c:pt>
                <c:pt idx="7">
                  <c:v>4.4170908838990739</c:v>
                </c:pt>
                <c:pt idx="8">
                  <c:v>4.3796013939844229</c:v>
                </c:pt>
                <c:pt idx="9">
                  <c:v>4.247425250468611</c:v>
                </c:pt>
                <c:pt idx="10">
                  <c:v>4.2174783194674728</c:v>
                </c:pt>
                <c:pt idx="11">
                  <c:v>4.5266066042950239</c:v>
                </c:pt>
                <c:pt idx="12">
                  <c:v>4.7346938153170219</c:v>
                </c:pt>
                <c:pt idx="13">
                  <c:v>4.5577951605432379</c:v>
                </c:pt>
                <c:pt idx="14">
                  <c:v>4.5014624731498047</c:v>
                </c:pt>
                <c:pt idx="15">
                  <c:v>4.6039484213914807</c:v>
                </c:pt>
                <c:pt idx="16">
                  <c:v>4.3318127543934297</c:v>
                </c:pt>
                <c:pt idx="17">
                  <c:v>4.2554558607095476</c:v>
                </c:pt>
                <c:pt idx="18">
                  <c:v>4.9423482263898277</c:v>
                </c:pt>
                <c:pt idx="19">
                  <c:v>4.9693272550751599</c:v>
                </c:pt>
                <c:pt idx="20">
                  <c:v>4.931837765160509</c:v>
                </c:pt>
                <c:pt idx="21">
                  <c:v>4.799661621644697</c:v>
                </c:pt>
                <c:pt idx="22">
                  <c:v>4.7697146906435588</c:v>
                </c:pt>
                <c:pt idx="23">
                  <c:v>5.07884297547111</c:v>
                </c:pt>
                <c:pt idx="24">
                  <c:v>5.286930186493108</c:v>
                </c:pt>
                <c:pt idx="25">
                  <c:v>5.1100315317193239</c:v>
                </c:pt>
                <c:pt idx="26">
                  <c:v>5.0536988443258908</c:v>
                </c:pt>
                <c:pt idx="27">
                  <c:v>5.1561847925675668</c:v>
                </c:pt>
                <c:pt idx="28">
                  <c:v>4.8840491255695158</c:v>
                </c:pt>
                <c:pt idx="29">
                  <c:v>4.8076922318856337</c:v>
                </c:pt>
                <c:pt idx="30">
                  <c:v>5.4945845975659138</c:v>
                </c:pt>
                <c:pt idx="31">
                  <c:v>5.521563626251246</c:v>
                </c:pt>
                <c:pt idx="32">
                  <c:v>5.484074136336595</c:v>
                </c:pt>
                <c:pt idx="33">
                  <c:v>5.351897992820783</c:v>
                </c:pt>
                <c:pt idx="34">
                  <c:v>5.3219510618196448</c:v>
                </c:pt>
                <c:pt idx="35">
                  <c:v>5.631079346647196</c:v>
                </c:pt>
                <c:pt idx="36">
                  <c:v>5.8391665576691949</c:v>
                </c:pt>
                <c:pt idx="37">
                  <c:v>5.6622679028954099</c:v>
                </c:pt>
                <c:pt idx="38">
                  <c:v>5.6059352155019768</c:v>
                </c:pt>
                <c:pt idx="39">
                  <c:v>5.7084211637436528</c:v>
                </c:pt>
                <c:pt idx="40">
                  <c:v>5.4362854967456018</c:v>
                </c:pt>
                <c:pt idx="41">
                  <c:v>5.3599286030617197</c:v>
                </c:pt>
                <c:pt idx="42">
                  <c:v>6.0468209687419998</c:v>
                </c:pt>
                <c:pt idx="43">
                  <c:v>6.073799997427332</c:v>
                </c:pt>
                <c:pt idx="44">
                  <c:v>6.0363105075126811</c:v>
                </c:pt>
                <c:pt idx="45">
                  <c:v>5.9041343639968691</c:v>
                </c:pt>
                <c:pt idx="46">
                  <c:v>5.8741874329957309</c:v>
                </c:pt>
                <c:pt idx="47">
                  <c:v>6.183315717823282</c:v>
                </c:pt>
                <c:pt idx="48">
                  <c:v>6.3914029288452809</c:v>
                </c:pt>
                <c:pt idx="49">
                  <c:v>6.214504274071496</c:v>
                </c:pt>
                <c:pt idx="50">
                  <c:v>6.1581715866780629</c:v>
                </c:pt>
                <c:pt idx="51">
                  <c:v>6.2606575349197389</c:v>
                </c:pt>
                <c:pt idx="52">
                  <c:v>5.9885218679216878</c:v>
                </c:pt>
                <c:pt idx="53">
                  <c:v>5.9121649742378057</c:v>
                </c:pt>
                <c:pt idx="54">
                  <c:v>6.5990573399180859</c:v>
                </c:pt>
                <c:pt idx="55">
                  <c:v>6.626036368603418</c:v>
                </c:pt>
                <c:pt idx="56">
                  <c:v>6.5885468786887671</c:v>
                </c:pt>
                <c:pt idx="57">
                  <c:v>6.4563707351729551</c:v>
                </c:pt>
                <c:pt idx="58">
                  <c:v>6.4264238041718169</c:v>
                </c:pt>
                <c:pt idx="59">
                  <c:v>6.7355520889993681</c:v>
                </c:pt>
                <c:pt idx="60">
                  <c:v>6.943639300021367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-10.279023045406989</c:v>
                </c:pt>
                <c:pt idx="1">
                  <c:v>-7.8500892307697248</c:v>
                </c:pt>
                <c:pt idx="2">
                  <c:v>-3.8720658195422857</c:v>
                </c:pt>
                <c:pt idx="3">
                  <c:v>-1.0952536387109149</c:v>
                </c:pt>
                <c:pt idx="4">
                  <c:v>0.80488503621552354</c:v>
                </c:pt>
                <c:pt idx="5">
                  <c:v>2.2227247947742086</c:v>
                </c:pt>
                <c:pt idx="6">
                  <c:v>1.2412834615200978</c:v>
                </c:pt>
                <c:pt idx="7">
                  <c:v>4.0658102539753003</c:v>
                </c:pt>
                <c:pt idx="8">
                  <c:v>1.315038007016156</c:v>
                </c:pt>
                <c:pt idx="9">
                  <c:v>2.4236128139186093</c:v>
                </c:pt>
                <c:pt idx="10">
                  <c:v>9.9430792346941512</c:v>
                </c:pt>
                <c:pt idx="11">
                  <c:v>15.581457180287243</c:v>
                </c:pt>
                <c:pt idx="12">
                  <c:v>16.715192056093201</c:v>
                </c:pt>
                <c:pt idx="13">
                  <c:v>14.519117399540946</c:v>
                </c:pt>
                <c:pt idx="14">
                  <c:v>11.002538277905956</c:v>
                </c:pt>
                <c:pt idx="15">
                  <c:v>7.8183845086413868</c:v>
                </c:pt>
                <c:pt idx="16">
                  <c:v>5.9078613213125379</c:v>
                </c:pt>
                <c:pt idx="17">
                  <c:v>4.4240017946890049</c:v>
                </c:pt>
                <c:pt idx="18">
                  <c:v>5.9850015242633958</c:v>
                </c:pt>
                <c:pt idx="19">
                  <c:v>3.9769575798181478</c:v>
                </c:pt>
                <c:pt idx="20">
                  <c:v>4.6766070207737442</c:v>
                </c:pt>
                <c:pt idx="21">
                  <c:v>4.6891675957065928</c:v>
                </c:pt>
                <c:pt idx="22">
                  <c:v>4.8316258786557995</c:v>
                </c:pt>
                <c:pt idx="23">
                  <c:v>4.93175707352529</c:v>
                </c:pt>
                <c:pt idx="24">
                  <c:v>5.0605086711811964</c:v>
                </c:pt>
                <c:pt idx="25">
                  <c:v>4.2601857863184591</c:v>
                </c:pt>
                <c:pt idx="26">
                  <c:v>3.3019103013086379</c:v>
                </c:pt>
                <c:pt idx="27">
                  <c:v>4.6824036143452901</c:v>
                </c:pt>
                <c:pt idx="28">
                  <c:v>3.8371940402502527</c:v>
                </c:pt>
                <c:pt idx="29">
                  <c:v>3.6068533083749377</c:v>
                </c:pt>
                <c:pt idx="30">
                  <c:v>3.3518653298621643</c:v>
                </c:pt>
                <c:pt idx="31">
                  <c:v>3.306058544627092</c:v>
                </c:pt>
                <c:pt idx="32">
                  <c:v>3.3096608971262782</c:v>
                </c:pt>
                <c:pt idx="33">
                  <c:v>4.7411797661980728</c:v>
                </c:pt>
                <c:pt idx="34">
                  <c:v>3.9684788405636624</c:v>
                </c:pt>
                <c:pt idx="35">
                  <c:v>3.5001929333472219</c:v>
                </c:pt>
                <c:pt idx="36">
                  <c:v>3.798525092793255</c:v>
                </c:pt>
                <c:pt idx="37">
                  <c:v>5.0768999737620675</c:v>
                </c:pt>
                <c:pt idx="38">
                  <c:v>4.9964919289065506</c:v>
                </c:pt>
                <c:pt idx="39">
                  <c:v>3.6076543187442529</c:v>
                </c:pt>
                <c:pt idx="40">
                  <c:v>3.4590442430412054</c:v>
                </c:pt>
                <c:pt idx="41">
                  <c:v>1.3043070174594504</c:v>
                </c:pt>
                <c:pt idx="42">
                  <c:v>2.4287453156856178</c:v>
                </c:pt>
                <c:pt idx="43">
                  <c:v>2.302652093716091</c:v>
                </c:pt>
                <c:pt idx="44">
                  <c:v>4.2697651275661883</c:v>
                </c:pt>
                <c:pt idx="45">
                  <c:v>3.0426480900830768</c:v>
                </c:pt>
                <c:pt idx="46">
                  <c:v>2.2794774681592003</c:v>
                </c:pt>
                <c:pt idx="47">
                  <c:v>4.1528813427639761</c:v>
                </c:pt>
                <c:pt idx="48">
                  <c:v>4.3342462576848533</c:v>
                </c:pt>
                <c:pt idx="49">
                  <c:v>2.738841829624846</c:v>
                </c:pt>
                <c:pt idx="50">
                  <c:v>3.0344176329305697</c:v>
                </c:pt>
                <c:pt idx="51">
                  <c:v>3.9625332596977927</c:v>
                </c:pt>
                <c:pt idx="52">
                  <c:v>3.6060590869080329</c:v>
                </c:pt>
                <c:pt idx="53">
                  <c:v>5.6753723440105404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2.8214170641169312</c:v>
                </c:pt>
                <c:pt idx="1">
                  <c:v>2.6445184093431466</c:v>
                </c:pt>
                <c:pt idx="2">
                  <c:v>2.5881857219497135</c:v>
                </c:pt>
                <c:pt idx="3">
                  <c:v>2.6906716701913895</c:v>
                </c:pt>
                <c:pt idx="4">
                  <c:v>2.4185360031933385</c:v>
                </c:pt>
                <c:pt idx="5">
                  <c:v>2.3421791095094564</c:v>
                </c:pt>
                <c:pt idx="6">
                  <c:v>3.029071475189737</c:v>
                </c:pt>
                <c:pt idx="7">
                  <c:v>3.0560505038750692</c:v>
                </c:pt>
                <c:pt idx="8">
                  <c:v>3.0185610139604178</c:v>
                </c:pt>
                <c:pt idx="9">
                  <c:v>2.8863848704446058</c:v>
                </c:pt>
                <c:pt idx="10">
                  <c:v>2.8564379394434676</c:v>
                </c:pt>
                <c:pt idx="11">
                  <c:v>3.1655662242710187</c:v>
                </c:pt>
                <c:pt idx="12">
                  <c:v>3.3736534352930172</c:v>
                </c:pt>
                <c:pt idx="13">
                  <c:v>3.1967547805192327</c:v>
                </c:pt>
                <c:pt idx="14">
                  <c:v>3.1404220931257996</c:v>
                </c:pt>
                <c:pt idx="15">
                  <c:v>3.2429080413674756</c:v>
                </c:pt>
                <c:pt idx="16">
                  <c:v>2.9707723743694245</c:v>
                </c:pt>
                <c:pt idx="17">
                  <c:v>2.8944154806855424</c:v>
                </c:pt>
                <c:pt idx="18">
                  <c:v>3.581307846365823</c:v>
                </c:pt>
                <c:pt idx="19">
                  <c:v>3.6082868750511552</c:v>
                </c:pt>
                <c:pt idx="20">
                  <c:v>3.5707973851365038</c:v>
                </c:pt>
                <c:pt idx="21">
                  <c:v>3.4386212416206918</c:v>
                </c:pt>
                <c:pt idx="22">
                  <c:v>3.4086743106195536</c:v>
                </c:pt>
                <c:pt idx="23">
                  <c:v>3.7178025954471048</c:v>
                </c:pt>
                <c:pt idx="24">
                  <c:v>3.9258898064691032</c:v>
                </c:pt>
                <c:pt idx="25">
                  <c:v>3.7489911516953187</c:v>
                </c:pt>
                <c:pt idx="26">
                  <c:v>3.6926584643018856</c:v>
                </c:pt>
                <c:pt idx="27">
                  <c:v>3.7951444125435616</c:v>
                </c:pt>
                <c:pt idx="28">
                  <c:v>3.5230087455455106</c:v>
                </c:pt>
                <c:pt idx="29">
                  <c:v>3.4466518518616285</c:v>
                </c:pt>
                <c:pt idx="30">
                  <c:v>4.1335442175419086</c:v>
                </c:pt>
                <c:pt idx="31">
                  <c:v>4.1605232462272408</c:v>
                </c:pt>
                <c:pt idx="32">
                  <c:v>4.1230337563125898</c:v>
                </c:pt>
                <c:pt idx="33">
                  <c:v>3.9908576127967779</c:v>
                </c:pt>
                <c:pt idx="34">
                  <c:v>3.9609106817956397</c:v>
                </c:pt>
                <c:pt idx="35">
                  <c:v>4.2700389666231908</c:v>
                </c:pt>
                <c:pt idx="36">
                  <c:v>4.4781261776451897</c:v>
                </c:pt>
                <c:pt idx="37">
                  <c:v>4.3012275228714048</c:v>
                </c:pt>
                <c:pt idx="38">
                  <c:v>4.2448948354779716</c:v>
                </c:pt>
                <c:pt idx="39">
                  <c:v>4.3473807837196476</c:v>
                </c:pt>
                <c:pt idx="40">
                  <c:v>4.0752451167215966</c:v>
                </c:pt>
                <c:pt idx="41">
                  <c:v>3.9988882230377145</c:v>
                </c:pt>
                <c:pt idx="42">
                  <c:v>4.6857805887179946</c:v>
                </c:pt>
                <c:pt idx="43">
                  <c:v>4.7127596174033268</c:v>
                </c:pt>
                <c:pt idx="44">
                  <c:v>4.6752701274886759</c:v>
                </c:pt>
                <c:pt idx="45">
                  <c:v>4.5430939839728639</c:v>
                </c:pt>
                <c:pt idx="46">
                  <c:v>4.5131470529717257</c:v>
                </c:pt>
                <c:pt idx="47">
                  <c:v>4.8222753377992769</c:v>
                </c:pt>
                <c:pt idx="48">
                  <c:v>5.0303625488212758</c:v>
                </c:pt>
                <c:pt idx="49">
                  <c:v>4.8534638940474908</c:v>
                </c:pt>
                <c:pt idx="50">
                  <c:v>4.7971312066540577</c:v>
                </c:pt>
                <c:pt idx="51">
                  <c:v>4.8996171548957337</c:v>
                </c:pt>
                <c:pt idx="52">
                  <c:v>4.6274814878976827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4.5511245942138006</c:v>
                </c:pt>
                <c:pt idx="54">
                  <c:v>5.2380169598940807</c:v>
                </c:pt>
                <c:pt idx="55">
                  <c:v>5.2649959885794129</c:v>
                </c:pt>
                <c:pt idx="56">
                  <c:v>5.2275064986647619</c:v>
                </c:pt>
                <c:pt idx="57">
                  <c:v>5.0953303551489499</c:v>
                </c:pt>
                <c:pt idx="58">
                  <c:v>5.0653834241478117</c:v>
                </c:pt>
                <c:pt idx="59">
                  <c:v>5.3745117089753629</c:v>
                </c:pt>
                <c:pt idx="60">
                  <c:v>5.5825989199973618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42</xdr:col>
      <xdr:colOff>417285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37.719783912034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37.719784953704" createdVersion="7" refreshedVersion="8" minRefreshableVersion="3" recordCount="181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11-30T00:00:00"/>
    </cacheField>
    <cacheField name="Inflacion" numFmtId="0">
      <sharedItems containsString="0" containsBlank="1" containsNumber="1" minValue="1.1599999999999999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37.719785763889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37.719786458336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d v="2025-02-28T00:00:00"/>
        <d v="2025-03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 containsMixedTypes="1" containsNumber="1" minValue="4.0099999999999997E-2" maxValue="4.0099999999999997E-2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37.719787268521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3899999999999993E-2" maxValue="0.12129999999999999"/>
    </cacheField>
    <cacheField name="ActivaL" numFmtId="0">
      <sharedItems containsBlank="1" containsMixedTypes="1" containsNumber="1" minValue="0.1265" maxValue="0.1265"/>
    </cacheField>
    <cacheField name="PasivaL" numFmtId="0">
      <sharedItems containsBlank="1" containsMixedTypes="1" containsNumber="1" minValue="5.1700000000000003E-2" maxValue="5.1700000000000003E-2"/>
    </cacheField>
    <cacheField name="SpreadL" numFmtId="0">
      <sharedItems containsBlank="1" containsMixedTypes="1" containsNumber="1" minValue="7.4800000000000005E-2" maxValue="7.4800000000000005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4-06-30T00:00:00"/>
    <n v="3.6200000000000003E-2"/>
    <x v="5"/>
    <x v="14"/>
  </r>
  <r>
    <d v="2024-07-31T00:00:00"/>
    <n v="3.78E-2"/>
    <x v="6"/>
    <x v="14"/>
  </r>
  <r>
    <d v="2024-08-31T00:00:00"/>
    <n v="3.0700000000000002E-2"/>
    <x v="7"/>
    <x v="14"/>
  </r>
  <r>
    <d v="2024-09-30T00:00:00"/>
    <n v="2.1100000000000001E-2"/>
    <x v="8"/>
    <x v="14"/>
  </r>
  <r>
    <d v="2024-10-31T00:00:00"/>
    <n v="1.1599999999999999E-2"/>
    <x v="9"/>
    <x v="14"/>
  </r>
  <r>
    <d v="2024-11-30T00:00:00"/>
    <n v="1.66E-2"/>
    <x v="10"/>
    <x v="14"/>
  </r>
  <r>
    <d v="2025-11-29T00:00:00"/>
    <n v="0.1"/>
    <x v="10"/>
    <x v="15"/>
  </r>
  <r>
    <m/>
    <m/>
    <x v="12"/>
    <x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e v="#N/A"/>
    <e v="#N/A"/>
    <x v="0"/>
  </r>
  <r>
    <x v="341"/>
    <e v="#N/A"/>
    <n v="3.8300000000000001E-2"/>
    <e v="#N/A"/>
    <e v="#N/A"/>
    <e v="#N/A"/>
    <e v="#N/A"/>
    <x v="0"/>
  </r>
  <r>
    <x v="342"/>
    <e v="#N/A"/>
    <n v="3.8600000000000002E-2"/>
    <e v="#N/A"/>
    <e v="#N/A"/>
    <e v="#N/A"/>
    <e v="#N/A"/>
    <x v="0"/>
  </r>
  <r>
    <x v="343"/>
    <e v="#N/A"/>
    <n v="3.9199999999999999E-2"/>
    <e v="#N/A"/>
    <e v="#N/A"/>
    <e v="#N/A"/>
    <e v="#N/A"/>
    <x v="0"/>
  </r>
  <r>
    <x v="344"/>
    <e v="#N/A"/>
    <n v="3.9699999999999999E-2"/>
    <e v="#N/A"/>
    <e v="#N/A"/>
    <e v="#N/A"/>
    <e v="#N/A"/>
    <x v="0"/>
  </r>
  <r>
    <x v="345"/>
    <e v="#N/A"/>
    <n v="4.0099999999999997E-2"/>
    <e v="#N/A"/>
    <e v="#N/A"/>
    <e v="#N/A"/>
    <e v="#N/A"/>
    <x v="0"/>
  </r>
  <r>
    <x v="346"/>
    <e v="#N/A"/>
    <n v="4.0099999999999997E-2"/>
    <e v="#N/A"/>
    <e v="#N/A"/>
    <n v="4.0099999999999997E-2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e v="#N/A"/>
    <e v="#N/A"/>
    <e v="#N/A"/>
    <e v="#N/A"/>
    <e v="#N/A"/>
    <e v="#N/A"/>
    <x v="0"/>
  </r>
  <r>
    <x v="350"/>
    <e v="#N/A"/>
    <e v="#N/A"/>
    <e v="#N/A"/>
    <e v="#N/A"/>
    <e v="#N/A"/>
    <e v="#N/A"/>
    <x v="0"/>
  </r>
  <r>
    <x v="351"/>
    <m/>
    <m/>
    <m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e v="#N/A"/>
    <e v="#N/A"/>
    <e v="#N/A"/>
    <x v="1"/>
  </r>
  <r>
    <x v="341"/>
    <n v="0.1234"/>
    <n v="4.9500000000000002E-2"/>
    <n v="7.3899999999999993E-2"/>
    <e v="#N/A"/>
    <e v="#N/A"/>
    <e v="#N/A"/>
    <x v="1"/>
  </r>
  <r>
    <x v="342"/>
    <n v="0.12379999999999999"/>
    <n v="4.9700000000000001E-2"/>
    <n v="7.4099999999999999E-2"/>
    <e v="#N/A"/>
    <e v="#N/A"/>
    <e v="#N/A"/>
    <x v="1"/>
  </r>
  <r>
    <x v="343"/>
    <n v="0.1244"/>
    <n v="5.0299999999999997E-2"/>
    <n v="7.4099999999999999E-2"/>
    <e v="#N/A"/>
    <e v="#N/A"/>
    <e v="#N/A"/>
    <x v="1"/>
  </r>
  <r>
    <x v="344"/>
    <n v="0.12509999999999999"/>
    <n v="5.0999999999999997E-2"/>
    <n v="7.4099999999999999E-2"/>
    <e v="#N/A"/>
    <e v="#N/A"/>
    <e v="#N/A"/>
    <x v="1"/>
  </r>
  <r>
    <x v="345"/>
    <n v="0.12590000000000001"/>
    <n v="5.16E-2"/>
    <n v="7.4300000000000005E-2"/>
    <e v="#N/A"/>
    <e v="#N/A"/>
    <e v="#N/A"/>
    <x v="1"/>
  </r>
  <r>
    <x v="346"/>
    <n v="0.1265"/>
    <n v="5.1700000000000003E-2"/>
    <n v="7.4800000000000005E-2"/>
    <n v="0.1265"/>
    <n v="5.1700000000000003E-2"/>
    <n v="7.4800000000000005E-2"/>
    <x v="1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25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7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9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84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7" count="1">
            <x v="1"/>
          </reference>
        </references>
      </pivotArea>
    </format>
    <format dxfId="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25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51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7" count="1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248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8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247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24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81" tableType="queryTable" totalsRowShown="0">
  <autoFilter ref="A1:D181" xr:uid="{C66C5BFC-2120-4E11-8300-1E1ED15BFA25}"/>
  <tableColumns count="4">
    <tableColumn id="3" xr3:uid="{D9C27CF9-1401-46FC-98E1-11FD471E9762}" uniqueName="3" name="Fecha" queryTableFieldId="3" dataDxfId="10"/>
    <tableColumn id="7" xr3:uid="{F022550D-6763-4CFE-8825-99081C2C19B3}" uniqueName="7" name="Inflacion" queryTableFieldId="7"/>
    <tableColumn id="5" xr3:uid="{A6CE1CAC-DAEC-4D0D-8AD9-C5FEDDF32E60}" uniqueName="5" name="Mes" queryTableFieldId="5" dataDxfId="9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7"/>
    <tableColumn id="31" xr3:uid="{BE8574D0-536A-4980-9B80-08FEFD5ECA5B}" uniqueName="31" name="Column31" queryTableFieldId="31"/>
    <tableColumn id="33" xr3:uid="{AFFE57C9-3E2F-4DD0-AA40-AFFBE7EA8727}" uniqueName="33" name="Column33" queryTableFieldId="39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4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87" tableType="queryTable" totalsRowShown="0">
  <autoFilter ref="A1:C287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557" tableType="queryTable" totalsRowShown="0">
  <autoFilter ref="A1:D6557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27" tableType="queryTable" totalsRowShown="0">
  <autoFilter ref="A1:R127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topLeftCell="A5" workbookViewId="0">
      <selection activeCell="A22" sqref="A22"/>
    </sheetView>
  </sheetViews>
  <sheetFormatPr defaultColWidth="8.81640625" defaultRowHeight="14.5" x14ac:dyDescent="0.35"/>
  <cols>
    <col min="1" max="1" width="8.453125" bestFit="1" customWidth="1"/>
    <col min="2" max="25" width="7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3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3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3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3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3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3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3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3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3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3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3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A11" sqref="A11"/>
    </sheetView>
  </sheetViews>
  <sheetFormatPr defaultColWidth="8.81640625" defaultRowHeight="14.5" x14ac:dyDescent="0.35"/>
  <cols>
    <col min="1" max="1" width="7.7265625" bestFit="1" customWidth="1"/>
    <col min="2" max="25" width="7.089843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3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2.5999999999999999E-2</v>
      </c>
    </row>
    <row r="4" spans="1:25" x14ac:dyDescent="0.3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2.6100000000000002E-2</v>
      </c>
    </row>
    <row r="5" spans="1:25" x14ac:dyDescent="0.3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2.5499999999999998E-2</v>
      </c>
    </row>
    <row r="6" spans="1:25" x14ac:dyDescent="0.3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Y6">
        <v>2.4799999999999999E-2</v>
      </c>
    </row>
    <row r="7" spans="1:25" x14ac:dyDescent="0.3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3.8300000000000001E-2</v>
      </c>
      <c r="Y7">
        <v>2.4899999999999999E-2</v>
      </c>
    </row>
    <row r="8" spans="1:25" x14ac:dyDescent="0.3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3.8600000000000002E-2</v>
      </c>
      <c r="Y8">
        <v>2.4500000000000001E-2</v>
      </c>
    </row>
    <row r="9" spans="1:25" x14ac:dyDescent="0.3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3.9199999999999999E-2</v>
      </c>
      <c r="Y9">
        <v>2.4500000000000001E-2</v>
      </c>
    </row>
    <row r="10" spans="1:25" x14ac:dyDescent="0.3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3.9699999999999999E-2</v>
      </c>
      <c r="Y10">
        <v>2.5000000000000001E-2</v>
      </c>
    </row>
    <row r="11" spans="1:25" x14ac:dyDescent="0.3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4.0099999999999997E-2</v>
      </c>
      <c r="Y11">
        <v>2.4799999999999999E-2</v>
      </c>
    </row>
    <row r="12" spans="1:25" x14ac:dyDescent="0.3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X12">
        <v>4.0099999999999997E-2</v>
      </c>
      <c r="Y12">
        <v>2.5000000000000001E-2</v>
      </c>
    </row>
    <row r="13" spans="1:25" x14ac:dyDescent="0.3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topLeftCell="H1" workbookViewId="0">
      <selection activeCell="AD11" sqref="AD11"/>
    </sheetView>
  </sheetViews>
  <sheetFormatPr defaultColWidth="8.81640625" defaultRowHeight="14.5" x14ac:dyDescent="0.35"/>
  <cols>
    <col min="1" max="1" width="7.7265625" bestFit="1" customWidth="1"/>
    <col min="2" max="14" width="7.08984375" bestFit="1" customWidth="1"/>
    <col min="15" max="15" width="7.81640625" bestFit="1" customWidth="1"/>
    <col min="16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3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0.1232</v>
      </c>
    </row>
    <row r="4" spans="1:30" x14ac:dyDescent="0.3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0.1232</v>
      </c>
    </row>
    <row r="5" spans="1:30" x14ac:dyDescent="0.3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0.12280000000000001</v>
      </c>
    </row>
    <row r="6" spans="1:30" x14ac:dyDescent="0.3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D6">
        <v>0.1225</v>
      </c>
    </row>
    <row r="7" spans="1:30" x14ac:dyDescent="0.3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0.1234</v>
      </c>
      <c r="AD7">
        <v>0.12239999999999999</v>
      </c>
    </row>
    <row r="8" spans="1:30" x14ac:dyDescent="0.3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0.12379999999999999</v>
      </c>
      <c r="AD8">
        <v>0.12139999999999999</v>
      </c>
    </row>
    <row r="9" spans="1:30" x14ac:dyDescent="0.3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0.1244</v>
      </c>
      <c r="AD9">
        <v>0.12139999999999999</v>
      </c>
    </row>
    <row r="10" spans="1:30" x14ac:dyDescent="0.3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0.12509999999999999</v>
      </c>
      <c r="AD10">
        <v>0.1216</v>
      </c>
    </row>
    <row r="11" spans="1:30" x14ac:dyDescent="0.3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0.12590000000000001</v>
      </c>
      <c r="AD11">
        <v>0.12130000000000001</v>
      </c>
    </row>
    <row r="12" spans="1:30" x14ac:dyDescent="0.3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C12">
        <v>0.1265</v>
      </c>
      <c r="AD12">
        <v>0.1202</v>
      </c>
    </row>
    <row r="13" spans="1:30" x14ac:dyDescent="0.3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workbookViewId="0">
      <selection activeCell="A12" sqref="A12"/>
    </sheetView>
  </sheetViews>
  <sheetFormatPr defaultColWidth="8.81640625" defaultRowHeight="14.5" x14ac:dyDescent="0.35"/>
  <cols>
    <col min="1" max="1" width="7.7265625" bestFit="1" customWidth="1"/>
    <col min="2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3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4.2900000000000001E-2</v>
      </c>
    </row>
    <row r="4" spans="1:30" x14ac:dyDescent="0.3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4.2500000000000003E-2</v>
      </c>
    </row>
    <row r="5" spans="1:30" x14ac:dyDescent="0.3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4.2200000000000001E-2</v>
      </c>
    </row>
    <row r="6" spans="1:30" x14ac:dyDescent="0.3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D6">
        <v>4.19E-2</v>
      </c>
    </row>
    <row r="7" spans="1:30" x14ac:dyDescent="0.3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4.9500000000000002E-2</v>
      </c>
      <c r="AD7">
        <v>4.1500000000000002E-2</v>
      </c>
    </row>
    <row r="8" spans="1:30" x14ac:dyDescent="0.3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4.9700000000000001E-2</v>
      </c>
      <c r="AD8">
        <v>4.0899999999999999E-2</v>
      </c>
    </row>
    <row r="9" spans="1:30" x14ac:dyDescent="0.3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5.0299999999999997E-2</v>
      </c>
      <c r="AD9">
        <v>4.07E-2</v>
      </c>
    </row>
    <row r="10" spans="1:30" x14ac:dyDescent="0.3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5.0999999999999997E-2</v>
      </c>
      <c r="AD10">
        <v>4.0399999999999998E-2</v>
      </c>
    </row>
    <row r="11" spans="1:30" x14ac:dyDescent="0.3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5.16E-2</v>
      </c>
      <c r="AD11">
        <v>4.0300000000000002E-2</v>
      </c>
    </row>
    <row r="12" spans="1:30" x14ac:dyDescent="0.3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C12">
        <v>5.1700000000000003E-2</v>
      </c>
      <c r="AD12">
        <v>4.02E-2</v>
      </c>
    </row>
    <row r="13" spans="1:30" x14ac:dyDescent="0.3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abSelected="1" topLeftCell="C325" zoomScale="70" zoomScaleNormal="70" workbookViewId="0">
      <selection activeCell="H330" sqref="H330"/>
    </sheetView>
  </sheetViews>
  <sheetFormatPr defaultColWidth="8.81640625" defaultRowHeight="14.5" x14ac:dyDescent="0.35"/>
  <cols>
    <col min="3" max="3" width="11.54296875" bestFit="1" customWidth="1"/>
    <col min="13" max="13" width="13.08984375" bestFit="1" customWidth="1"/>
    <col min="14" max="14" width="8.81640625" style="6" bestFit="1" customWidth="1"/>
    <col min="15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3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 t="e">
        <v>#N/A</v>
      </c>
      <c r="R80" s="7" t="e">
        <v>#N/A</v>
      </c>
      <c r="S80" s="7" t="e">
        <v>#N/A</v>
      </c>
    </row>
    <row r="81" spans="1:19" x14ac:dyDescent="0.3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5">
        <v>45473</v>
      </c>
      <c r="N81" s="7">
        <v>0.1234</v>
      </c>
      <c r="O81" s="7">
        <v>4.9500000000000002E-2</v>
      </c>
      <c r="P81" s="7">
        <v>7.3899999999999993E-2</v>
      </c>
      <c r="Q81" s="7" t="e">
        <v>#N/A</v>
      </c>
      <c r="R81" s="7" t="e">
        <v>#N/A</v>
      </c>
      <c r="S81" s="7" t="e">
        <v>#N/A</v>
      </c>
    </row>
    <row r="82" spans="1:19" x14ac:dyDescent="0.3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  <c r="M82" s="5">
        <v>45504</v>
      </c>
      <c r="N82" s="7">
        <v>0.12379999999999999</v>
      </c>
      <c r="O82" s="7">
        <v>4.9700000000000001E-2</v>
      </c>
      <c r="P82" s="7">
        <v>7.4099999999999999E-2</v>
      </c>
      <c r="Q82" s="7" t="e">
        <v>#N/A</v>
      </c>
      <c r="R82" s="7" t="e">
        <v>#N/A</v>
      </c>
      <c r="S82" s="7" t="e">
        <v>#N/A</v>
      </c>
    </row>
    <row r="83" spans="1:19" x14ac:dyDescent="0.3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  <c r="M83" s="5">
        <v>45535</v>
      </c>
      <c r="N83" s="7">
        <v>0.1244</v>
      </c>
      <c r="O83" s="7">
        <v>5.0299999999999997E-2</v>
      </c>
      <c r="P83" s="7">
        <v>7.4099999999999999E-2</v>
      </c>
      <c r="Q83" s="7" t="e">
        <v>#N/A</v>
      </c>
      <c r="R83" s="7" t="e">
        <v>#N/A</v>
      </c>
      <c r="S83" s="7" t="e">
        <v>#N/A</v>
      </c>
    </row>
    <row r="84" spans="1:19" x14ac:dyDescent="0.3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  <c r="M84" s="5">
        <v>45565</v>
      </c>
      <c r="N84" s="7">
        <v>0.12509999999999999</v>
      </c>
      <c r="O84" s="7">
        <v>5.0999999999999997E-2</v>
      </c>
      <c r="P84" s="7">
        <v>7.4099999999999999E-2</v>
      </c>
      <c r="Q84" s="7" t="e">
        <v>#N/A</v>
      </c>
      <c r="R84" s="7" t="e">
        <v>#N/A</v>
      </c>
      <c r="S84" s="7" t="e">
        <v>#N/A</v>
      </c>
    </row>
    <row r="85" spans="1:19" x14ac:dyDescent="0.3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  <c r="M85" s="5">
        <v>45596</v>
      </c>
      <c r="N85" s="7">
        <v>0.12590000000000001</v>
      </c>
      <c r="O85" s="7">
        <v>5.16E-2</v>
      </c>
      <c r="P85" s="7">
        <v>7.4300000000000005E-2</v>
      </c>
      <c r="Q85" s="7" t="e">
        <v>#N/A</v>
      </c>
      <c r="R85" s="7" t="e">
        <v>#N/A</v>
      </c>
      <c r="S85" s="7" t="e">
        <v>#N/A</v>
      </c>
    </row>
    <row r="86" spans="1:19" x14ac:dyDescent="0.3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  <c r="M86" s="5">
        <v>45626</v>
      </c>
      <c r="N86" s="7">
        <v>0.1265</v>
      </c>
      <c r="O86" s="7">
        <v>5.1700000000000003E-2</v>
      </c>
      <c r="P86" s="7">
        <v>7.4800000000000005E-2</v>
      </c>
      <c r="Q86" s="7">
        <v>0.1265</v>
      </c>
      <c r="R86" s="7">
        <v>5.1700000000000003E-2</v>
      </c>
      <c r="S86" s="7">
        <v>7.4800000000000005E-2</v>
      </c>
    </row>
    <row r="87" spans="1:19" x14ac:dyDescent="0.3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  <c r="M87" s="4" t="s">
        <v>146</v>
      </c>
      <c r="N87" s="7">
        <v>10.273399999999995</v>
      </c>
      <c r="O87" s="7">
        <v>3.7902000000000013</v>
      </c>
      <c r="P87" s="7">
        <v>6.4831999999999983</v>
      </c>
      <c r="Q87" s="7" t="e">
        <v>#N/A</v>
      </c>
      <c r="R87" s="7" t="e">
        <v>#N/A</v>
      </c>
      <c r="S87" s="7" t="e">
        <v>#N/A</v>
      </c>
    </row>
    <row r="88" spans="1:19" x14ac:dyDescent="0.3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9" x14ac:dyDescent="0.3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3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3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3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3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3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3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3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5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3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35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 t="e">
        <f t="shared" ref="G338:G350" si="61">+IF(ISNA(D339),D338,NA())</f>
        <v>#N/A</v>
      </c>
      <c r="H338" s="2" t="e">
        <f t="shared" ref="H338:H350" si="62">+IF(ISNA(E339),E338,NA())</f>
        <v>#N/A</v>
      </c>
      <c r="I338" s="2" t="e">
        <f t="shared" ref="I338:I350" si="63">+IF(ISNA(F339),F338,NA())</f>
        <v>#N/A</v>
      </c>
      <c r="J338">
        <f t="shared" ref="J338:J350" si="64">+IF(AND(_xlfn.NUMBERVALUE(B338)&gt;=2018,ISNA(D338)=FALSE),1,0)</f>
        <v>1</v>
      </c>
    </row>
    <row r="339" spans="1:10" x14ac:dyDescent="0.3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3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3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3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1</v>
      </c>
    </row>
    <row r="343" spans="1:10" x14ac:dyDescent="0.3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>
        <f>IF(VLOOKUP($A343,'Q Activa'!$1:$1048576,MATCH(Q!$B343,'Q Activa'!$1:$1,0),FALSE)="",NA(),VLOOKUP($A343,'Q Activa'!$1:$1048576,MATCH(Q!$B343,'Q Activa'!$1:$1,0),FALSE))</f>
        <v>0.1234</v>
      </c>
      <c r="E343" s="2">
        <f>IF(VLOOKUP($A343,'Q Pasiva'!$1:$1048576,MATCH(Q!$B343,'Q Pasiva'!$1:$1,0),FALSE)="",NA(),VLOOKUP($A343,'Q Pasiva'!$1:$1048576,MATCH(Q!$B343,'Q Pasiva'!$1:$1,0),FALSE))</f>
        <v>4.9500000000000002E-2</v>
      </c>
      <c r="F343" s="2">
        <f t="shared" si="60"/>
        <v>7.3899999999999993E-2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1</v>
      </c>
    </row>
    <row r="344" spans="1:10" x14ac:dyDescent="0.3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>
        <f>IF(VLOOKUP($A344,'Q Activa'!$1:$1048576,MATCH(Q!$B344,'Q Activa'!$1:$1,0),FALSE)="",NA(),VLOOKUP($A344,'Q Activa'!$1:$1048576,MATCH(Q!$B344,'Q Activa'!$1:$1,0),FALSE))</f>
        <v>0.12379999999999999</v>
      </c>
      <c r="E344" s="2">
        <f>IF(VLOOKUP($A344,'Q Pasiva'!$1:$1048576,MATCH(Q!$B344,'Q Pasiva'!$1:$1,0),FALSE)="",NA(),VLOOKUP($A344,'Q Pasiva'!$1:$1048576,MATCH(Q!$B344,'Q Pasiva'!$1:$1,0),FALSE))</f>
        <v>4.9700000000000001E-2</v>
      </c>
      <c r="F344" s="2">
        <f t="shared" si="60"/>
        <v>7.4099999999999999E-2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1</v>
      </c>
    </row>
    <row r="345" spans="1:10" x14ac:dyDescent="0.3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>
        <f>IF(VLOOKUP($A345,'Q Activa'!$1:$1048576,MATCH(Q!$B345,'Q Activa'!$1:$1,0),FALSE)="",NA(),VLOOKUP($A345,'Q Activa'!$1:$1048576,MATCH(Q!$B345,'Q Activa'!$1:$1,0),FALSE))</f>
        <v>0.1244</v>
      </c>
      <c r="E345" s="2">
        <f>IF(VLOOKUP($A345,'Q Pasiva'!$1:$1048576,MATCH(Q!$B345,'Q Pasiva'!$1:$1,0),FALSE)="",NA(),VLOOKUP($A345,'Q Pasiva'!$1:$1048576,MATCH(Q!$B345,'Q Pasiva'!$1:$1,0),FALSE))</f>
        <v>5.0299999999999997E-2</v>
      </c>
      <c r="F345" s="2">
        <f t="shared" si="60"/>
        <v>7.4099999999999999E-2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1</v>
      </c>
    </row>
    <row r="346" spans="1:10" x14ac:dyDescent="0.3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>
        <f>IF(VLOOKUP($A346,'Q Activa'!$1:$1048576,MATCH(Q!$B346,'Q Activa'!$1:$1,0),FALSE)="",NA(),VLOOKUP($A346,'Q Activa'!$1:$1048576,MATCH(Q!$B346,'Q Activa'!$1:$1,0),FALSE))</f>
        <v>0.12509999999999999</v>
      </c>
      <c r="E346" s="2">
        <f>IF(VLOOKUP($A346,'Q Pasiva'!$1:$1048576,MATCH(Q!$B346,'Q Pasiva'!$1:$1,0),FALSE)="",NA(),VLOOKUP($A346,'Q Pasiva'!$1:$1048576,MATCH(Q!$B346,'Q Pasiva'!$1:$1,0),FALSE))</f>
        <v>5.0999999999999997E-2</v>
      </c>
      <c r="F346" s="2">
        <f t="shared" si="60"/>
        <v>7.4099999999999999E-2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1</v>
      </c>
    </row>
    <row r="347" spans="1:10" x14ac:dyDescent="0.3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>
        <f>IF(VLOOKUP($A347,'Q Activa'!$1:$1048576,MATCH(Q!$B347,'Q Activa'!$1:$1,0),FALSE)="",NA(),VLOOKUP($A347,'Q Activa'!$1:$1048576,MATCH(Q!$B347,'Q Activa'!$1:$1,0),FALSE))</f>
        <v>0.12590000000000001</v>
      </c>
      <c r="E347" s="2">
        <f>IF(VLOOKUP($A347,'Q Pasiva'!$1:$1048576,MATCH(Q!$B347,'Q Pasiva'!$1:$1,0),FALSE)="",NA(),VLOOKUP($A347,'Q Pasiva'!$1:$1048576,MATCH(Q!$B347,'Q Pasiva'!$1:$1,0),FALSE))</f>
        <v>5.16E-2</v>
      </c>
      <c r="F347" s="2">
        <f t="shared" si="60"/>
        <v>7.4300000000000005E-2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1</v>
      </c>
    </row>
    <row r="348" spans="1:10" x14ac:dyDescent="0.3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>
        <f>IF(VLOOKUP($A348,'Q Activa'!$1:$1048576,MATCH(Q!$B348,'Q Activa'!$1:$1,0),FALSE)="",NA(),VLOOKUP($A348,'Q Activa'!$1:$1048576,MATCH(Q!$B348,'Q Activa'!$1:$1,0),FALSE))</f>
        <v>0.1265</v>
      </c>
      <c r="E348" s="2">
        <f>IF(VLOOKUP($A348,'Q Pasiva'!$1:$1048576,MATCH(Q!$B348,'Q Pasiva'!$1:$1,0),FALSE)="",NA(),VLOOKUP($A348,'Q Pasiva'!$1:$1048576,MATCH(Q!$B348,'Q Pasiva'!$1:$1,0),FALSE))</f>
        <v>5.1700000000000003E-2</v>
      </c>
      <c r="F348" s="2">
        <f t="shared" si="60"/>
        <v>7.4800000000000005E-2</v>
      </c>
      <c r="G348" s="2">
        <f t="shared" si="61"/>
        <v>0.1265</v>
      </c>
      <c r="H348" s="2">
        <f t="shared" si="62"/>
        <v>5.1700000000000003E-2</v>
      </c>
      <c r="I348" s="2">
        <f t="shared" si="63"/>
        <v>7.4800000000000005E-2</v>
      </c>
      <c r="J348">
        <f t="shared" si="64"/>
        <v>1</v>
      </c>
    </row>
    <row r="349" spans="1:10" x14ac:dyDescent="0.3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 t="e">
        <f>IF(VLOOKUP($A349,'Q Activa'!$1:$1048576,MATCH(Q!$B349,'Q Activa'!$1:$1,0),FALSE)="",NA(),VLOOKUP($A349,'Q Activa'!$1:$1048576,MATCH(Q!$B349,'Q Activa'!$1:$1,0),FALSE))</f>
        <v>#N/A</v>
      </c>
      <c r="E349" s="2" t="e">
        <f>IF(VLOOKUP($A349,'Q Pasiva'!$1:$1048576,MATCH(Q!$B349,'Q Pasiva'!$1:$1,0),FALSE)="",NA(),VLOOKUP($A349,'Q Pasiva'!$1:$1048576,MATCH(Q!$B349,'Q Pasiva'!$1:$1,0),FALSE))</f>
        <v>#N/A</v>
      </c>
      <c r="F349" s="2" t="e">
        <f t="shared" si="60"/>
        <v>#N/A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0</v>
      </c>
    </row>
    <row r="350" spans="1:10" x14ac:dyDescent="0.35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ColWidth="8.81640625" defaultRowHeight="14.5" x14ac:dyDescent="0.35"/>
  <cols>
    <col min="3" max="3" width="10.54296875" bestFit="1" customWidth="1"/>
    <col min="13" max="13" width="13.08984375" bestFit="1" customWidth="1"/>
    <col min="14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3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146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5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3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35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 t="e">
        <f t="shared" ref="G338:G352" si="48">+IF(ISNA(D339),D338,NA())</f>
        <v>#N/A</v>
      </c>
      <c r="H338" s="2" t="e">
        <f t="shared" ref="H338:H352" si="49">+IF(ISNA(E339),E338,NA())</f>
        <v>#N/A</v>
      </c>
      <c r="I338" s="2" t="e">
        <f t="shared" ref="I338:I352" si="50">+IF(ISNA(F339),F338,NA())</f>
        <v>#N/A</v>
      </c>
      <c r="J338">
        <f t="shared" ref="J338:J352" si="51">+IF(AND(_xlfn.NUMBERVALUE(B338)&gt;=2018,ISNA(D338)=FALSE),1,0)</f>
        <v>1</v>
      </c>
    </row>
    <row r="339" spans="1:10" x14ac:dyDescent="0.3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3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3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3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3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>
        <f>IF(VLOOKUP($A343,'$ Pasiva'!$1:$1048576,MATCH('$'!$B343,'$ Pasiva'!$1:$1,0),FALSE)="",NA(),VLOOKUP($A343,'$ Pasiva'!$1:$1048576,MATCH('$'!$B343,'$ Pasiva'!$1:$1,0),FALSE))</f>
        <v>3.8300000000000001E-2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3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>
        <f>IF(VLOOKUP($A344,'$ Pasiva'!$1:$1048576,MATCH('$'!$B344,'$ Pasiva'!$1:$1,0),FALSE)="",NA(),VLOOKUP($A344,'$ Pasiva'!$1:$1048576,MATCH('$'!$B344,'$ Pasiva'!$1:$1,0),FALSE))</f>
        <v>3.8600000000000002E-2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3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>
        <f>IF(VLOOKUP($A345,'$ Pasiva'!$1:$1048576,MATCH('$'!$B345,'$ Pasiva'!$1:$1,0),FALSE)="",NA(),VLOOKUP($A345,'$ Pasiva'!$1:$1048576,MATCH('$'!$B345,'$ Pasiva'!$1:$1,0),FALSE))</f>
        <v>3.9199999999999999E-2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3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>
        <f>IF(VLOOKUP($A346,'$ Pasiva'!$1:$1048576,MATCH('$'!$B346,'$ Pasiva'!$1:$1,0),FALSE)="",NA(),VLOOKUP($A346,'$ Pasiva'!$1:$1048576,MATCH('$'!$B346,'$ Pasiva'!$1:$1,0),FALSE))</f>
        <v>3.9699999999999999E-2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3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>
        <f>IF(VLOOKUP($A347,'$ Pasiva'!$1:$1048576,MATCH('$'!$B347,'$ Pasiva'!$1:$1,0),FALSE)="",NA(),VLOOKUP($A347,'$ Pasiva'!$1:$1048576,MATCH('$'!$B347,'$ Pasiva'!$1:$1,0),FALSE))</f>
        <v>4.0099999999999997E-2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3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>
        <f>IF(VLOOKUP($A348,'$ Pasiva'!$1:$1048576,MATCH('$'!$B348,'$ Pasiva'!$1:$1,0),FALSE)="",NA(),VLOOKUP($A348,'$ Pasiva'!$1:$1048576,MATCH('$'!$B348,'$ Pasiva'!$1:$1,0),FALSE))</f>
        <v>4.0099999999999997E-2</v>
      </c>
      <c r="F348" s="2" t="e">
        <f t="shared" si="47"/>
        <v>#N/A</v>
      </c>
      <c r="G348" s="2" t="e">
        <f t="shared" si="48"/>
        <v>#N/A</v>
      </c>
      <c r="H348" s="2">
        <f t="shared" si="49"/>
        <v>4.0099999999999997E-2</v>
      </c>
      <c r="I348" s="2" t="e">
        <f t="shared" si="50"/>
        <v>#N/A</v>
      </c>
      <c r="J348">
        <f t="shared" si="51"/>
        <v>0</v>
      </c>
    </row>
    <row r="349" spans="1:10" x14ac:dyDescent="0.3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 t="e">
        <f>IF(VLOOKUP($A349,'$ Pasiva'!$1:$1048576,MATCH('$'!$B349,'$ Pasiva'!$1:$1,0),FALSE)="",NA(),VLOOKUP($A349,'$ Pasiva'!$1:$1048576,MATCH('$'!$B349,'$ Pasiva'!$1:$1,0),FALSE))</f>
        <v>#N/A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35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35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35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81"/>
  <sheetViews>
    <sheetView topLeftCell="A161" workbookViewId="0">
      <selection activeCell="C180" sqref="C180"/>
    </sheetView>
  </sheetViews>
  <sheetFormatPr defaultColWidth="8.81640625" defaultRowHeight="14.5" x14ac:dyDescent="0.35"/>
  <cols>
    <col min="1" max="1" width="10.453125" style="1" bestFit="1" customWidth="1"/>
    <col min="2" max="2" width="10.26953125" style="7" bestFit="1" customWidth="1"/>
    <col min="3" max="3" width="10.36328125" style="7" bestFit="1" customWidth="1"/>
    <col min="4" max="4" width="6.453125" style="7" bestFit="1" customWidth="1"/>
    <col min="5" max="5" width="10.1796875" style="1" bestFit="1" customWidth="1"/>
    <col min="6" max="6" width="12.81640625" style="1" bestFit="1" customWidth="1"/>
    <col min="7" max="7" width="10.81640625" bestFit="1" customWidth="1"/>
  </cols>
  <sheetData>
    <row r="1" spans="1:6" x14ac:dyDescent="0.35">
      <c r="A1" s="1" t="s">
        <v>27</v>
      </c>
      <c r="B1" t="s">
        <v>59</v>
      </c>
      <c r="C1" t="s">
        <v>58</v>
      </c>
      <c r="D1" t="s">
        <v>60</v>
      </c>
      <c r="E1"/>
      <c r="F1"/>
    </row>
    <row r="2" spans="1:6" x14ac:dyDescent="0.35">
      <c r="A2" s="1">
        <v>40209</v>
      </c>
      <c r="B2">
        <v>1.43E-2</v>
      </c>
      <c r="C2" t="s">
        <v>41</v>
      </c>
      <c r="D2">
        <v>2010</v>
      </c>
      <c r="E2"/>
      <c r="F2"/>
    </row>
    <row r="3" spans="1:6" x14ac:dyDescent="0.35">
      <c r="A3" s="1">
        <v>40237</v>
      </c>
      <c r="B3">
        <v>2.4799999999999999E-2</v>
      </c>
      <c r="C3" t="s">
        <v>42</v>
      </c>
      <c r="D3">
        <v>2010</v>
      </c>
      <c r="E3"/>
      <c r="F3"/>
    </row>
    <row r="4" spans="1:6" x14ac:dyDescent="0.35">
      <c r="A4" s="1">
        <v>40268</v>
      </c>
      <c r="B4">
        <v>3.9300000000000002E-2</v>
      </c>
      <c r="C4" t="s">
        <v>43</v>
      </c>
      <c r="D4">
        <v>2010</v>
      </c>
      <c r="E4"/>
      <c r="F4"/>
    </row>
    <row r="5" spans="1:6" x14ac:dyDescent="0.35">
      <c r="A5" s="1">
        <v>40298</v>
      </c>
      <c r="B5">
        <v>3.7499999999999999E-2</v>
      </c>
      <c r="C5" t="s">
        <v>44</v>
      </c>
      <c r="D5">
        <v>2010</v>
      </c>
      <c r="E5"/>
      <c r="F5"/>
    </row>
    <row r="6" spans="1:6" x14ac:dyDescent="0.35">
      <c r="A6" s="1">
        <v>40329</v>
      </c>
      <c r="B6">
        <v>3.5099999999999999E-2</v>
      </c>
      <c r="C6" t="s">
        <v>45</v>
      </c>
      <c r="D6">
        <v>2010</v>
      </c>
      <c r="E6"/>
      <c r="F6"/>
    </row>
    <row r="7" spans="1:6" x14ac:dyDescent="0.35">
      <c r="A7" s="1">
        <v>40359</v>
      </c>
      <c r="B7">
        <v>4.07E-2</v>
      </c>
      <c r="C7" t="s">
        <v>46</v>
      </c>
      <c r="D7">
        <v>2010</v>
      </c>
      <c r="E7"/>
      <c r="F7"/>
    </row>
    <row r="8" spans="1:6" x14ac:dyDescent="0.35">
      <c r="A8" s="1">
        <v>40390</v>
      </c>
      <c r="B8">
        <v>4.1200000000000001E-2</v>
      </c>
      <c r="C8" t="s">
        <v>47</v>
      </c>
      <c r="D8">
        <v>2010</v>
      </c>
      <c r="E8"/>
      <c r="F8"/>
    </row>
    <row r="9" spans="1:6" x14ac:dyDescent="0.35">
      <c r="A9" s="1">
        <v>40421</v>
      </c>
      <c r="B9">
        <v>4.1000000000000002E-2</v>
      </c>
      <c r="C9" t="s">
        <v>48</v>
      </c>
      <c r="D9">
        <v>2010</v>
      </c>
      <c r="E9"/>
      <c r="F9"/>
    </row>
    <row r="10" spans="1:6" x14ac:dyDescent="0.35">
      <c r="A10" s="1">
        <v>40451</v>
      </c>
      <c r="B10">
        <v>3.7600000000000001E-2</v>
      </c>
      <c r="C10" t="s">
        <v>49</v>
      </c>
      <c r="D10">
        <v>2010</v>
      </c>
      <c r="E10"/>
      <c r="F10"/>
    </row>
    <row r="11" spans="1:6" x14ac:dyDescent="0.35">
      <c r="A11" s="1">
        <v>40482</v>
      </c>
      <c r="B11">
        <v>4.5100000000000001E-2</v>
      </c>
      <c r="C11" t="s">
        <v>50</v>
      </c>
      <c r="D11">
        <v>2010</v>
      </c>
      <c r="E11"/>
      <c r="F11"/>
    </row>
    <row r="12" spans="1:6" x14ac:dyDescent="0.35">
      <c r="A12" s="1">
        <v>40512</v>
      </c>
      <c r="B12">
        <v>5.2499999999999998E-2</v>
      </c>
      <c r="C12" t="s">
        <v>51</v>
      </c>
      <c r="D12">
        <v>2010</v>
      </c>
      <c r="E12"/>
      <c r="F12"/>
    </row>
    <row r="13" spans="1:6" x14ac:dyDescent="0.35">
      <c r="A13" s="1">
        <v>40543</v>
      </c>
      <c r="B13">
        <v>5.3900000000000003E-2</v>
      </c>
      <c r="C13" t="s">
        <v>52</v>
      </c>
      <c r="D13">
        <v>2010</v>
      </c>
      <c r="E13"/>
      <c r="F13"/>
    </row>
    <row r="14" spans="1:6" x14ac:dyDescent="0.35">
      <c r="A14" s="1">
        <v>40574</v>
      </c>
      <c r="B14">
        <v>4.8399999999999999E-2</v>
      </c>
      <c r="C14" t="s">
        <v>41</v>
      </c>
      <c r="D14">
        <v>2011</v>
      </c>
      <c r="E14"/>
      <c r="F14"/>
    </row>
    <row r="15" spans="1:6" x14ac:dyDescent="0.35">
      <c r="A15" s="1">
        <v>40602</v>
      </c>
      <c r="B15">
        <v>5.1799999999999999E-2</v>
      </c>
      <c r="C15" t="s">
        <v>42</v>
      </c>
      <c r="D15">
        <v>2011</v>
      </c>
      <c r="E15"/>
      <c r="F15"/>
    </row>
    <row r="16" spans="1:6" x14ac:dyDescent="0.35">
      <c r="A16" s="1">
        <v>40633</v>
      </c>
      <c r="B16">
        <v>4.8800000000000003E-2</v>
      </c>
      <c r="C16" t="s">
        <v>43</v>
      </c>
      <c r="D16">
        <v>2011</v>
      </c>
      <c r="E16"/>
      <c r="F16"/>
    </row>
    <row r="17" spans="1:6" x14ac:dyDescent="0.35">
      <c r="A17" s="1">
        <v>40663</v>
      </c>
      <c r="B17">
        <v>5.7700000000000001E-2</v>
      </c>
      <c r="C17" t="s">
        <v>44</v>
      </c>
      <c r="D17">
        <v>2011</v>
      </c>
      <c r="E17"/>
      <c r="F17"/>
    </row>
    <row r="18" spans="1:6" x14ac:dyDescent="0.35">
      <c r="A18" s="1">
        <v>40694</v>
      </c>
      <c r="B18">
        <v>6.4000000000000001E-2</v>
      </c>
      <c r="C18" t="s">
        <v>45</v>
      </c>
      <c r="D18">
        <v>2011</v>
      </c>
      <c r="E18"/>
      <c r="F18"/>
    </row>
    <row r="19" spans="1:6" x14ac:dyDescent="0.35">
      <c r="A19" s="1">
        <v>40724</v>
      </c>
      <c r="B19">
        <v>6.4299999999999996E-2</v>
      </c>
      <c r="C19" t="s">
        <v>46</v>
      </c>
      <c r="D19">
        <v>2011</v>
      </c>
      <c r="E19"/>
      <c r="F19"/>
    </row>
    <row r="20" spans="1:6" x14ac:dyDescent="0.35">
      <c r="A20" s="1">
        <v>40755</v>
      </c>
      <c r="B20">
        <v>7.0300000000000001E-2</v>
      </c>
      <c r="C20" t="s">
        <v>47</v>
      </c>
      <c r="D20">
        <v>2011</v>
      </c>
      <c r="E20"/>
      <c r="F20"/>
    </row>
    <row r="21" spans="1:6" x14ac:dyDescent="0.35">
      <c r="A21" s="1">
        <v>40786</v>
      </c>
      <c r="B21">
        <v>7.6300000000000007E-2</v>
      </c>
      <c r="C21" t="s">
        <v>48</v>
      </c>
      <c r="D21">
        <v>2011</v>
      </c>
      <c r="E21"/>
      <c r="F21"/>
    </row>
    <row r="22" spans="1:6" x14ac:dyDescent="0.35">
      <c r="A22" s="1">
        <v>40816</v>
      </c>
      <c r="B22">
        <v>7.2499999999999995E-2</v>
      </c>
      <c r="C22" t="s">
        <v>49</v>
      </c>
      <c r="D22">
        <v>2011</v>
      </c>
      <c r="E22"/>
      <c r="F22"/>
    </row>
    <row r="23" spans="1:6" x14ac:dyDescent="0.35">
      <c r="A23" s="1">
        <v>40847</v>
      </c>
      <c r="B23">
        <v>6.6400000000000001E-2</v>
      </c>
      <c r="C23" t="s">
        <v>50</v>
      </c>
      <c r="D23">
        <v>2011</v>
      </c>
      <c r="E23"/>
      <c r="F23"/>
    </row>
    <row r="24" spans="1:6" x14ac:dyDescent="0.35">
      <c r="A24" s="1">
        <v>40877</v>
      </c>
      <c r="B24">
        <v>6.0600000000000001E-2</v>
      </c>
      <c r="C24" t="s">
        <v>51</v>
      </c>
      <c r="D24">
        <v>2011</v>
      </c>
      <c r="E24"/>
      <c r="F24"/>
    </row>
    <row r="25" spans="1:6" x14ac:dyDescent="0.35">
      <c r="A25" s="1">
        <v>40908</v>
      </c>
      <c r="B25">
        <v>6.2E-2</v>
      </c>
      <c r="C25" t="s">
        <v>52</v>
      </c>
      <c r="D25">
        <v>2011</v>
      </c>
      <c r="E25"/>
      <c r="F25"/>
    </row>
    <row r="26" spans="1:6" x14ac:dyDescent="0.35">
      <c r="A26" s="1">
        <v>40939</v>
      </c>
      <c r="B26">
        <v>5.5E-2</v>
      </c>
      <c r="C26" t="s">
        <v>41</v>
      </c>
      <c r="D26">
        <v>2012</v>
      </c>
      <c r="E26"/>
      <c r="F26"/>
    </row>
    <row r="27" spans="1:6" x14ac:dyDescent="0.35">
      <c r="A27" s="1">
        <v>40968</v>
      </c>
      <c r="B27">
        <v>5.2200000000000003E-2</v>
      </c>
      <c r="C27" t="s">
        <v>42</v>
      </c>
      <c r="D27">
        <v>2012</v>
      </c>
      <c r="E27"/>
      <c r="F27"/>
    </row>
    <row r="28" spans="1:6" x14ac:dyDescent="0.35">
      <c r="A28" s="1">
        <v>40999</v>
      </c>
      <c r="B28">
        <v>4.6600000000000003E-2</v>
      </c>
      <c r="C28" t="s">
        <v>43</v>
      </c>
      <c r="D28">
        <v>2012</v>
      </c>
      <c r="E28"/>
      <c r="F28"/>
    </row>
    <row r="29" spans="1:6" x14ac:dyDescent="0.35">
      <c r="A29" s="1">
        <v>41029</v>
      </c>
      <c r="B29">
        <v>4.2700000000000002E-2</v>
      </c>
      <c r="C29" t="s">
        <v>44</v>
      </c>
      <c r="D29">
        <v>2012</v>
      </c>
      <c r="E29"/>
      <c r="F29"/>
    </row>
    <row r="30" spans="1:6" x14ac:dyDescent="0.35">
      <c r="A30" s="1">
        <v>41060</v>
      </c>
      <c r="B30">
        <v>3.9E-2</v>
      </c>
      <c r="C30" t="s">
        <v>45</v>
      </c>
      <c r="D30">
        <v>2012</v>
      </c>
      <c r="E30"/>
      <c r="F30"/>
    </row>
    <row r="31" spans="1:6" x14ac:dyDescent="0.35">
      <c r="A31" s="1">
        <v>41090</v>
      </c>
      <c r="B31">
        <v>3.4700000000000002E-2</v>
      </c>
      <c r="C31" t="s">
        <v>46</v>
      </c>
      <c r="D31">
        <v>2012</v>
      </c>
      <c r="E31"/>
      <c r="F31"/>
    </row>
    <row r="32" spans="1:6" x14ac:dyDescent="0.35">
      <c r="A32" s="1">
        <v>41121</v>
      </c>
      <c r="B32">
        <v>2.86E-2</v>
      </c>
      <c r="C32" t="s">
        <v>47</v>
      </c>
      <c r="D32">
        <v>2012</v>
      </c>
      <c r="E32"/>
      <c r="F32"/>
    </row>
    <row r="33" spans="1:6" x14ac:dyDescent="0.35">
      <c r="A33" s="1">
        <v>41152</v>
      </c>
      <c r="B33">
        <v>2.7099999999999999E-2</v>
      </c>
      <c r="C33" t="s">
        <v>48</v>
      </c>
      <c r="D33">
        <v>2012</v>
      </c>
      <c r="E33"/>
      <c r="F33"/>
    </row>
    <row r="34" spans="1:6" x14ac:dyDescent="0.35">
      <c r="A34" s="1">
        <v>41182</v>
      </c>
      <c r="B34">
        <v>3.2800000000000003E-2</v>
      </c>
      <c r="C34" t="s">
        <v>49</v>
      </c>
      <c r="D34">
        <v>2012</v>
      </c>
      <c r="E34"/>
      <c r="F34"/>
    </row>
    <row r="35" spans="1:6" x14ac:dyDescent="0.35">
      <c r="A35" s="1">
        <v>41213</v>
      </c>
      <c r="B35">
        <v>3.3500000000000002E-2</v>
      </c>
      <c r="C35" t="s">
        <v>50</v>
      </c>
      <c r="D35">
        <v>2012</v>
      </c>
      <c r="E35"/>
      <c r="F35"/>
    </row>
    <row r="36" spans="1:6" x14ac:dyDescent="0.35">
      <c r="A36" s="1">
        <v>41243</v>
      </c>
      <c r="B36">
        <v>3.1099999999999999E-2</v>
      </c>
      <c r="C36" t="s">
        <v>51</v>
      </c>
      <c r="D36">
        <v>2012</v>
      </c>
      <c r="E36"/>
      <c r="F36"/>
    </row>
    <row r="37" spans="1:6" x14ac:dyDescent="0.35">
      <c r="A37" s="1">
        <v>41274</v>
      </c>
      <c r="B37">
        <v>3.4500000000000003E-2</v>
      </c>
      <c r="C37" t="s">
        <v>52</v>
      </c>
      <c r="D37">
        <v>2012</v>
      </c>
      <c r="E37"/>
      <c r="F37"/>
    </row>
    <row r="38" spans="1:6" x14ac:dyDescent="0.35">
      <c r="A38" s="1">
        <v>41305</v>
      </c>
      <c r="B38">
        <v>3.8600000000000002E-2</v>
      </c>
      <c r="C38" t="s">
        <v>41</v>
      </c>
      <c r="D38">
        <v>2013</v>
      </c>
      <c r="E38"/>
      <c r="F38"/>
    </row>
    <row r="39" spans="1:6" x14ac:dyDescent="0.35">
      <c r="A39" s="1">
        <v>41333</v>
      </c>
      <c r="B39">
        <v>4.1799999999999997E-2</v>
      </c>
      <c r="C39" t="s">
        <v>42</v>
      </c>
      <c r="D39">
        <v>2013</v>
      </c>
      <c r="E39"/>
      <c r="F39"/>
    </row>
    <row r="40" spans="1:6" x14ac:dyDescent="0.35">
      <c r="A40" s="1">
        <v>41364</v>
      </c>
      <c r="B40">
        <v>4.3400000000000001E-2</v>
      </c>
      <c r="C40" t="s">
        <v>43</v>
      </c>
      <c r="D40">
        <v>2013</v>
      </c>
      <c r="E40"/>
      <c r="F40"/>
    </row>
    <row r="41" spans="1:6" x14ac:dyDescent="0.35">
      <c r="A41" s="1">
        <v>41394</v>
      </c>
      <c r="B41">
        <v>4.1300000000000003E-2</v>
      </c>
      <c r="C41" t="s">
        <v>44</v>
      </c>
      <c r="D41">
        <v>2013</v>
      </c>
      <c r="E41"/>
      <c r="F41"/>
    </row>
    <row r="42" spans="1:6" x14ac:dyDescent="0.35">
      <c r="A42" s="1">
        <v>41425</v>
      </c>
      <c r="B42">
        <v>4.2700000000000002E-2</v>
      </c>
      <c r="C42" t="s">
        <v>45</v>
      </c>
      <c r="D42">
        <v>2013</v>
      </c>
      <c r="E42"/>
      <c r="F42"/>
    </row>
    <row r="43" spans="1:6" x14ac:dyDescent="0.35">
      <c r="A43" s="1">
        <v>41455</v>
      </c>
      <c r="B43">
        <v>4.7899999999999998E-2</v>
      </c>
      <c r="C43" t="s">
        <v>46</v>
      </c>
      <c r="D43">
        <v>2013</v>
      </c>
      <c r="E43"/>
      <c r="F43"/>
    </row>
    <row r="44" spans="1:6" x14ac:dyDescent="0.35">
      <c r="A44" s="1">
        <v>41486</v>
      </c>
      <c r="B44">
        <v>4.7399999999999998E-2</v>
      </c>
      <c r="C44" t="s">
        <v>47</v>
      </c>
      <c r="D44">
        <v>2013</v>
      </c>
      <c r="E44"/>
      <c r="F44"/>
    </row>
    <row r="45" spans="1:6" x14ac:dyDescent="0.35">
      <c r="A45" s="1">
        <v>41517</v>
      </c>
      <c r="B45">
        <v>4.4200000000000003E-2</v>
      </c>
      <c r="C45" t="s">
        <v>48</v>
      </c>
      <c r="D45">
        <v>2013</v>
      </c>
      <c r="E45"/>
      <c r="F45"/>
    </row>
    <row r="46" spans="1:6" x14ac:dyDescent="0.35">
      <c r="A46" s="1">
        <v>41547</v>
      </c>
      <c r="B46">
        <v>4.2099999999999999E-2</v>
      </c>
      <c r="C46" t="s">
        <v>49</v>
      </c>
      <c r="D46">
        <v>2013</v>
      </c>
      <c r="E46"/>
      <c r="F46"/>
    </row>
    <row r="47" spans="1:6" x14ac:dyDescent="0.35">
      <c r="A47" s="1">
        <v>41578</v>
      </c>
      <c r="B47">
        <v>4.1500000000000002E-2</v>
      </c>
      <c r="C47" t="s">
        <v>50</v>
      </c>
      <c r="D47">
        <v>2013</v>
      </c>
      <c r="E47"/>
      <c r="F47"/>
    </row>
    <row r="48" spans="1:6" x14ac:dyDescent="0.35">
      <c r="A48" s="1">
        <v>41608</v>
      </c>
      <c r="B48">
        <v>4.6300000000000001E-2</v>
      </c>
      <c r="C48" t="s">
        <v>51</v>
      </c>
      <c r="D48">
        <v>2013</v>
      </c>
      <c r="E48"/>
      <c r="F48"/>
    </row>
    <row r="49" spans="1:6" x14ac:dyDescent="0.35">
      <c r="A49" s="1">
        <v>41639</v>
      </c>
      <c r="B49">
        <v>4.3900000000000002E-2</v>
      </c>
      <c r="C49" t="s">
        <v>52</v>
      </c>
      <c r="D49">
        <v>2013</v>
      </c>
      <c r="E49"/>
      <c r="F49"/>
    </row>
    <row r="50" spans="1:6" x14ac:dyDescent="0.35">
      <c r="A50" s="1">
        <v>41670</v>
      </c>
      <c r="B50">
        <v>4.1399999999999999E-2</v>
      </c>
      <c r="C50" t="s">
        <v>41</v>
      </c>
      <c r="D50">
        <v>2014</v>
      </c>
      <c r="E50"/>
      <c r="F50"/>
    </row>
    <row r="51" spans="1:6" x14ac:dyDescent="0.35">
      <c r="A51" s="1">
        <v>41698</v>
      </c>
      <c r="B51">
        <v>3.5000000000000003E-2</v>
      </c>
      <c r="C51" t="s">
        <v>42</v>
      </c>
      <c r="D51">
        <v>2014</v>
      </c>
      <c r="E51"/>
      <c r="F51"/>
    </row>
    <row r="52" spans="1:6" x14ac:dyDescent="0.35">
      <c r="A52" s="1">
        <v>41729</v>
      </c>
      <c r="B52">
        <v>3.2500000000000001E-2</v>
      </c>
      <c r="C52" t="s">
        <v>43</v>
      </c>
      <c r="D52">
        <v>2014</v>
      </c>
      <c r="E52"/>
      <c r="F52"/>
    </row>
    <row r="53" spans="1:6" x14ac:dyDescent="0.35">
      <c r="A53" s="1">
        <v>41759</v>
      </c>
      <c r="B53">
        <v>3.27E-2</v>
      </c>
      <c r="C53" t="s">
        <v>44</v>
      </c>
      <c r="D53">
        <v>2014</v>
      </c>
      <c r="E53"/>
      <c r="F53"/>
    </row>
    <row r="54" spans="1:6" x14ac:dyDescent="0.35">
      <c r="A54" s="1">
        <v>41790</v>
      </c>
      <c r="B54">
        <v>3.2199999999999999E-2</v>
      </c>
      <c r="C54" t="s">
        <v>45</v>
      </c>
      <c r="D54">
        <v>2014</v>
      </c>
      <c r="E54"/>
      <c r="F54"/>
    </row>
    <row r="55" spans="1:6" x14ac:dyDescent="0.35">
      <c r="A55" s="1">
        <v>41820</v>
      </c>
      <c r="B55">
        <v>3.1300000000000001E-2</v>
      </c>
      <c r="C55" t="s">
        <v>46</v>
      </c>
      <c r="D55">
        <v>2014</v>
      </c>
      <c r="E55"/>
      <c r="F55"/>
    </row>
    <row r="56" spans="1:6" x14ac:dyDescent="0.35">
      <c r="A56" s="1">
        <v>41851</v>
      </c>
      <c r="B56">
        <v>3.4099999999999998E-2</v>
      </c>
      <c r="C56" t="s">
        <v>47</v>
      </c>
      <c r="D56">
        <v>2014</v>
      </c>
      <c r="E56"/>
      <c r="F56"/>
    </row>
    <row r="57" spans="1:6" x14ac:dyDescent="0.35">
      <c r="A57" s="1">
        <v>41882</v>
      </c>
      <c r="B57">
        <v>3.6999999999999998E-2</v>
      </c>
      <c r="C57" t="s">
        <v>48</v>
      </c>
      <c r="D57">
        <v>2014</v>
      </c>
      <c r="E57"/>
      <c r="F57"/>
    </row>
    <row r="58" spans="1:6" x14ac:dyDescent="0.35">
      <c r="A58" s="1">
        <v>41912</v>
      </c>
      <c r="B58">
        <v>3.4500000000000003E-2</v>
      </c>
      <c r="C58" t="s">
        <v>49</v>
      </c>
      <c r="D58">
        <v>2014</v>
      </c>
      <c r="E58"/>
      <c r="F58"/>
    </row>
    <row r="59" spans="1:6" x14ac:dyDescent="0.35">
      <c r="A59" s="1">
        <v>41943</v>
      </c>
      <c r="B59">
        <v>3.6400000000000002E-2</v>
      </c>
      <c r="C59" t="s">
        <v>50</v>
      </c>
      <c r="D59">
        <v>2014</v>
      </c>
      <c r="E59"/>
      <c r="F59"/>
    </row>
    <row r="60" spans="1:6" x14ac:dyDescent="0.35">
      <c r="A60" s="1">
        <v>41973</v>
      </c>
      <c r="B60">
        <v>3.3799999999999997E-2</v>
      </c>
      <c r="C60" t="s">
        <v>51</v>
      </c>
      <c r="D60">
        <v>2014</v>
      </c>
      <c r="E60"/>
      <c r="F60"/>
    </row>
    <row r="61" spans="1:6" x14ac:dyDescent="0.35">
      <c r="A61" s="1">
        <v>42004</v>
      </c>
      <c r="B61">
        <v>2.9499999999999998E-2</v>
      </c>
      <c r="C61" t="s">
        <v>52</v>
      </c>
      <c r="D61">
        <v>2014</v>
      </c>
      <c r="E61"/>
      <c r="F61"/>
    </row>
    <row r="62" spans="1:6" x14ac:dyDescent="0.35">
      <c r="A62" s="1">
        <v>42035</v>
      </c>
      <c r="B62">
        <v>2.3199999999999998E-2</v>
      </c>
      <c r="C62" t="s">
        <v>41</v>
      </c>
      <c r="D62">
        <v>2015</v>
      </c>
      <c r="E62"/>
      <c r="F62"/>
    </row>
    <row r="63" spans="1:6" x14ac:dyDescent="0.35">
      <c r="A63" s="1">
        <v>42063</v>
      </c>
      <c r="B63">
        <v>2.4400000000000002E-2</v>
      </c>
      <c r="C63" t="s">
        <v>42</v>
      </c>
      <c r="D63">
        <v>2015</v>
      </c>
      <c r="E63"/>
      <c r="F63"/>
    </row>
    <row r="64" spans="1:6" x14ac:dyDescent="0.35">
      <c r="A64" s="1">
        <v>42094</v>
      </c>
      <c r="B64">
        <v>2.4299999999999999E-2</v>
      </c>
      <c r="C64" t="s">
        <v>43</v>
      </c>
      <c r="D64">
        <v>2015</v>
      </c>
      <c r="E64"/>
      <c r="F64"/>
    </row>
    <row r="65" spans="1:6" x14ac:dyDescent="0.35">
      <c r="A65" s="1">
        <v>42124</v>
      </c>
      <c r="B65">
        <v>2.58E-2</v>
      </c>
      <c r="C65" t="s">
        <v>44</v>
      </c>
      <c r="D65">
        <v>2015</v>
      </c>
      <c r="E65"/>
      <c r="F65"/>
    </row>
    <row r="66" spans="1:6" x14ac:dyDescent="0.35">
      <c r="A66" s="1">
        <v>42155</v>
      </c>
      <c r="B66">
        <v>2.5499999999999998E-2</v>
      </c>
      <c r="C66" t="s">
        <v>45</v>
      </c>
      <c r="D66">
        <v>2015</v>
      </c>
      <c r="E66"/>
      <c r="F66"/>
    </row>
    <row r="67" spans="1:6" x14ac:dyDescent="0.35">
      <c r="A67" s="1">
        <v>42185</v>
      </c>
      <c r="B67">
        <v>2.3900000000000001E-2</v>
      </c>
      <c r="C67" t="s">
        <v>46</v>
      </c>
      <c r="D67">
        <v>2015</v>
      </c>
      <c r="E67"/>
      <c r="F67"/>
    </row>
    <row r="68" spans="1:6" x14ac:dyDescent="0.35">
      <c r="A68" s="1">
        <v>42216</v>
      </c>
      <c r="B68">
        <v>2.3199999999999998E-2</v>
      </c>
      <c r="C68" t="s">
        <v>47</v>
      </c>
      <c r="D68">
        <v>2015</v>
      </c>
      <c r="E68"/>
      <c r="F68"/>
    </row>
    <row r="69" spans="1:6" x14ac:dyDescent="0.35">
      <c r="A69" s="1">
        <v>42247</v>
      </c>
      <c r="B69">
        <v>1.9599999999999999E-2</v>
      </c>
      <c r="C69" t="s">
        <v>48</v>
      </c>
      <c r="D69">
        <v>2015</v>
      </c>
      <c r="E69"/>
      <c r="F69"/>
    </row>
    <row r="70" spans="1:6" x14ac:dyDescent="0.35">
      <c r="A70" s="1">
        <v>42277</v>
      </c>
      <c r="B70">
        <v>1.8800000000000001E-2</v>
      </c>
      <c r="C70" t="s">
        <v>49</v>
      </c>
      <c r="D70">
        <v>2015</v>
      </c>
      <c r="E70"/>
      <c r="F70"/>
    </row>
    <row r="71" spans="1:6" x14ac:dyDescent="0.35">
      <c r="A71" s="1">
        <v>42308</v>
      </c>
      <c r="B71">
        <v>2.23E-2</v>
      </c>
      <c r="C71" t="s">
        <v>50</v>
      </c>
      <c r="D71">
        <v>2015</v>
      </c>
      <c r="E71"/>
      <c r="F71"/>
    </row>
    <row r="72" spans="1:6" x14ac:dyDescent="0.35">
      <c r="A72" s="1">
        <v>42338</v>
      </c>
      <c r="B72">
        <v>2.5100000000000001E-2</v>
      </c>
      <c r="C72" t="s">
        <v>51</v>
      </c>
      <c r="D72">
        <v>2015</v>
      </c>
      <c r="E72"/>
      <c r="F72"/>
    </row>
    <row r="73" spans="1:6" x14ac:dyDescent="0.35">
      <c r="A73" s="1">
        <v>42369</v>
      </c>
      <c r="B73">
        <v>3.0700000000000002E-2</v>
      </c>
      <c r="C73" t="s">
        <v>52</v>
      </c>
      <c r="D73">
        <v>2015</v>
      </c>
      <c r="E73"/>
      <c r="F73"/>
    </row>
    <row r="74" spans="1:6" x14ac:dyDescent="0.35">
      <c r="A74" s="1">
        <v>42400</v>
      </c>
      <c r="B74">
        <v>4.3799999999999999E-2</v>
      </c>
      <c r="C74" t="s">
        <v>41</v>
      </c>
      <c r="D74">
        <v>2016</v>
      </c>
      <c r="E74"/>
      <c r="F74"/>
    </row>
    <row r="75" spans="1:6" x14ac:dyDescent="0.35">
      <c r="A75" s="1">
        <v>42429</v>
      </c>
      <c r="B75">
        <v>4.2700000000000002E-2</v>
      </c>
      <c r="C75" t="s">
        <v>42</v>
      </c>
      <c r="D75">
        <v>2016</v>
      </c>
      <c r="E75"/>
      <c r="F75"/>
    </row>
    <row r="76" spans="1:6" x14ac:dyDescent="0.35">
      <c r="A76" s="1">
        <v>42460</v>
      </c>
      <c r="B76">
        <v>4.2599999999999999E-2</v>
      </c>
      <c r="C76" t="s">
        <v>43</v>
      </c>
      <c r="D76">
        <v>2016</v>
      </c>
      <c r="E76"/>
      <c r="F76"/>
    </row>
    <row r="77" spans="1:6" x14ac:dyDescent="0.35">
      <c r="A77" s="1">
        <v>42490</v>
      </c>
      <c r="B77">
        <v>4.0899999999999999E-2</v>
      </c>
      <c r="C77" t="s">
        <v>44</v>
      </c>
      <c r="D77">
        <v>2016</v>
      </c>
      <c r="E77"/>
      <c r="F77"/>
    </row>
    <row r="78" spans="1:6" x14ac:dyDescent="0.35">
      <c r="A78" s="1">
        <v>42521</v>
      </c>
      <c r="B78">
        <v>4.36E-2</v>
      </c>
      <c r="C78" t="s">
        <v>45</v>
      </c>
      <c r="D78">
        <v>2016</v>
      </c>
      <c r="E78"/>
      <c r="F78"/>
    </row>
    <row r="79" spans="1:6" x14ac:dyDescent="0.35">
      <c r="A79" s="1">
        <v>42551</v>
      </c>
      <c r="B79">
        <v>4.4299999999999999E-2</v>
      </c>
      <c r="C79" t="s">
        <v>46</v>
      </c>
      <c r="D79">
        <v>2016</v>
      </c>
      <c r="E79"/>
      <c r="F79"/>
    </row>
    <row r="80" spans="1:6" x14ac:dyDescent="0.35">
      <c r="A80" s="1">
        <v>42582</v>
      </c>
      <c r="B80">
        <v>4.6199999999999998E-2</v>
      </c>
      <c r="C80" t="s">
        <v>47</v>
      </c>
      <c r="D80">
        <v>2016</v>
      </c>
      <c r="E80"/>
      <c r="F80"/>
    </row>
    <row r="81" spans="1:6" x14ac:dyDescent="0.35">
      <c r="A81" s="1">
        <v>42613</v>
      </c>
      <c r="B81">
        <v>4.7399999999999998E-2</v>
      </c>
      <c r="C81" t="s">
        <v>48</v>
      </c>
      <c r="D81">
        <v>2016</v>
      </c>
      <c r="E81"/>
      <c r="F81"/>
    </row>
    <row r="82" spans="1:6" x14ac:dyDescent="0.35">
      <c r="A82" s="1">
        <v>42643</v>
      </c>
      <c r="B82">
        <v>4.5600000000000002E-2</v>
      </c>
      <c r="C82" t="s">
        <v>49</v>
      </c>
      <c r="D82">
        <v>2016</v>
      </c>
      <c r="E82"/>
      <c r="F82"/>
    </row>
    <row r="83" spans="1:6" x14ac:dyDescent="0.35">
      <c r="A83" s="1">
        <v>42674</v>
      </c>
      <c r="B83">
        <v>4.7600000000000003E-2</v>
      </c>
      <c r="C83" t="s">
        <v>50</v>
      </c>
      <c r="D83">
        <v>2016</v>
      </c>
      <c r="E83"/>
      <c r="F83"/>
    </row>
    <row r="84" spans="1:6" x14ac:dyDescent="0.35">
      <c r="A84" s="1">
        <v>42704</v>
      </c>
      <c r="B84">
        <v>4.6699999999999998E-2</v>
      </c>
      <c r="C84" t="s">
        <v>51</v>
      </c>
      <c r="D84">
        <v>2016</v>
      </c>
      <c r="E84"/>
      <c r="F84"/>
    </row>
    <row r="85" spans="1:6" x14ac:dyDescent="0.35">
      <c r="A85" s="1">
        <v>42735</v>
      </c>
      <c r="B85">
        <v>4.2299999999999997E-2</v>
      </c>
      <c r="C85" t="s">
        <v>52</v>
      </c>
      <c r="D85">
        <v>2016</v>
      </c>
      <c r="E85"/>
      <c r="F85"/>
    </row>
    <row r="86" spans="1:6" x14ac:dyDescent="0.35">
      <c r="A86" s="1">
        <v>42766</v>
      </c>
      <c r="B86">
        <v>3.8300000000000001E-2</v>
      </c>
      <c r="C86" t="s">
        <v>41</v>
      </c>
      <c r="D86">
        <v>2017</v>
      </c>
      <c r="E86"/>
      <c r="F86"/>
    </row>
    <row r="87" spans="1:6" x14ac:dyDescent="0.35">
      <c r="A87" s="1">
        <v>42794</v>
      </c>
      <c r="B87">
        <v>3.9600000000000003E-2</v>
      </c>
      <c r="C87" t="s">
        <v>42</v>
      </c>
      <c r="D87">
        <v>2017</v>
      </c>
      <c r="E87"/>
      <c r="F87"/>
    </row>
    <row r="88" spans="1:6" x14ac:dyDescent="0.35">
      <c r="A88" s="1">
        <v>42825</v>
      </c>
      <c r="B88">
        <v>0.04</v>
      </c>
      <c r="C88" t="s">
        <v>43</v>
      </c>
      <c r="D88">
        <v>2017</v>
      </c>
      <c r="E88"/>
      <c r="F88"/>
    </row>
    <row r="89" spans="1:6" x14ac:dyDescent="0.35">
      <c r="A89" s="1">
        <v>42855</v>
      </c>
      <c r="B89">
        <v>4.0899999999999999E-2</v>
      </c>
      <c r="C89" t="s">
        <v>44</v>
      </c>
      <c r="D89">
        <v>2017</v>
      </c>
      <c r="E89"/>
      <c r="F89"/>
    </row>
    <row r="90" spans="1:6" x14ac:dyDescent="0.35">
      <c r="A90" s="1">
        <v>42886</v>
      </c>
      <c r="B90">
        <v>3.9300000000000002E-2</v>
      </c>
      <c r="C90" t="s">
        <v>45</v>
      </c>
      <c r="D90">
        <v>2017</v>
      </c>
      <c r="E90"/>
      <c r="F90"/>
    </row>
    <row r="91" spans="1:6" x14ac:dyDescent="0.35">
      <c r="A91" s="1">
        <v>42916</v>
      </c>
      <c r="B91">
        <v>4.36E-2</v>
      </c>
      <c r="C91" t="s">
        <v>46</v>
      </c>
      <c r="D91">
        <v>2017</v>
      </c>
      <c r="E91"/>
      <c r="F91"/>
    </row>
    <row r="92" spans="1:6" x14ac:dyDescent="0.35">
      <c r="A92" s="1">
        <v>42947</v>
      </c>
      <c r="B92">
        <v>5.2200000000000003E-2</v>
      </c>
      <c r="C92" t="s">
        <v>47</v>
      </c>
      <c r="D92">
        <v>2017</v>
      </c>
      <c r="E92"/>
      <c r="F92"/>
    </row>
    <row r="93" spans="1:6" x14ac:dyDescent="0.35">
      <c r="A93" s="1">
        <v>42978</v>
      </c>
      <c r="B93">
        <v>4.7199999999999999E-2</v>
      </c>
      <c r="C93" t="s">
        <v>48</v>
      </c>
      <c r="D93">
        <v>2017</v>
      </c>
      <c r="E93"/>
      <c r="F93"/>
    </row>
    <row r="94" spans="1:6" x14ac:dyDescent="0.35">
      <c r="A94" s="1">
        <v>43008</v>
      </c>
      <c r="B94">
        <v>4.36E-2</v>
      </c>
      <c r="C94" t="s">
        <v>49</v>
      </c>
      <c r="D94">
        <v>2017</v>
      </c>
      <c r="E94"/>
      <c r="F94"/>
    </row>
    <row r="95" spans="1:6" x14ac:dyDescent="0.35">
      <c r="A95" s="1">
        <v>43039</v>
      </c>
      <c r="B95">
        <v>4.2000000000000003E-2</v>
      </c>
      <c r="C95" t="s">
        <v>50</v>
      </c>
      <c r="D95">
        <v>2017</v>
      </c>
      <c r="E95"/>
      <c r="F95"/>
    </row>
    <row r="96" spans="1:6" x14ac:dyDescent="0.35">
      <c r="A96" s="1">
        <v>43069</v>
      </c>
      <c r="B96">
        <v>4.6899999999999997E-2</v>
      </c>
      <c r="C96" t="s">
        <v>51</v>
      </c>
      <c r="D96">
        <v>2017</v>
      </c>
      <c r="E96"/>
      <c r="F96"/>
    </row>
    <row r="97" spans="1:6" x14ac:dyDescent="0.35">
      <c r="A97" s="1">
        <v>43100</v>
      </c>
      <c r="B97">
        <v>5.6800000000000003E-2</v>
      </c>
      <c r="C97" t="s">
        <v>52</v>
      </c>
      <c r="D97">
        <v>2017</v>
      </c>
      <c r="E97"/>
      <c r="F97"/>
    </row>
    <row r="98" spans="1:6" x14ac:dyDescent="0.35">
      <c r="A98" s="1">
        <v>43131</v>
      </c>
      <c r="B98">
        <v>4.7100000000000003E-2</v>
      </c>
      <c r="C98" t="s">
        <v>41</v>
      </c>
      <c r="D98">
        <v>2018</v>
      </c>
      <c r="E98"/>
      <c r="F98"/>
    </row>
    <row r="99" spans="1:6" x14ac:dyDescent="0.35">
      <c r="A99" s="1">
        <v>43159</v>
      </c>
      <c r="B99">
        <v>4.1500000000000002E-2</v>
      </c>
      <c r="C99" t="s">
        <v>42</v>
      </c>
      <c r="D99">
        <v>2018</v>
      </c>
      <c r="E99"/>
      <c r="F99"/>
    </row>
    <row r="100" spans="1:6" x14ac:dyDescent="0.35">
      <c r="A100" s="1">
        <v>43190</v>
      </c>
      <c r="B100">
        <v>4.1399999999999999E-2</v>
      </c>
      <c r="C100" t="s">
        <v>43</v>
      </c>
      <c r="D100">
        <v>2018</v>
      </c>
      <c r="E100"/>
      <c r="F100"/>
    </row>
    <row r="101" spans="1:6" x14ac:dyDescent="0.35">
      <c r="A101" s="1">
        <v>43220</v>
      </c>
      <c r="B101">
        <v>3.9199999999999999E-2</v>
      </c>
      <c r="C101" t="s">
        <v>44</v>
      </c>
      <c r="D101">
        <v>2018</v>
      </c>
      <c r="E101"/>
      <c r="F101"/>
    </row>
    <row r="102" spans="1:6" x14ac:dyDescent="0.35">
      <c r="A102" s="1">
        <v>43251</v>
      </c>
      <c r="B102">
        <v>4.0899999999999999E-2</v>
      </c>
      <c r="C102" t="s">
        <v>45</v>
      </c>
      <c r="D102">
        <v>2018</v>
      </c>
      <c r="E102"/>
      <c r="F102"/>
    </row>
    <row r="103" spans="1:6" x14ac:dyDescent="0.35">
      <c r="A103" s="1">
        <v>43281</v>
      </c>
      <c r="B103">
        <v>3.7900000000000003E-2</v>
      </c>
      <c r="C103" t="s">
        <v>46</v>
      </c>
      <c r="D103">
        <v>2018</v>
      </c>
      <c r="E103"/>
      <c r="F103"/>
    </row>
    <row r="104" spans="1:6" x14ac:dyDescent="0.35">
      <c r="A104" s="1">
        <v>43312</v>
      </c>
      <c r="B104">
        <v>2.6100000000000002E-2</v>
      </c>
      <c r="C104" t="s">
        <v>47</v>
      </c>
      <c r="D104">
        <v>2018</v>
      </c>
      <c r="E104"/>
      <c r="F104"/>
    </row>
    <row r="105" spans="1:6" x14ac:dyDescent="0.35">
      <c r="A105" s="1">
        <v>43343</v>
      </c>
      <c r="B105">
        <v>3.3599999999999998E-2</v>
      </c>
      <c r="C105" t="s">
        <v>48</v>
      </c>
      <c r="D105">
        <v>2018</v>
      </c>
      <c r="E105"/>
      <c r="F105"/>
    </row>
    <row r="106" spans="1:6" x14ac:dyDescent="0.35">
      <c r="A106" s="1">
        <v>43373</v>
      </c>
      <c r="B106">
        <v>4.5499999999999999E-2</v>
      </c>
      <c r="C106" t="s">
        <v>49</v>
      </c>
      <c r="D106">
        <v>2018</v>
      </c>
      <c r="E106"/>
      <c r="F106"/>
    </row>
    <row r="107" spans="1:6" x14ac:dyDescent="0.35">
      <c r="A107" s="1">
        <v>43404</v>
      </c>
      <c r="B107">
        <v>4.3400000000000001E-2</v>
      </c>
      <c r="C107" t="s">
        <v>50</v>
      </c>
      <c r="D107">
        <v>2018</v>
      </c>
      <c r="E107"/>
      <c r="F107"/>
    </row>
    <row r="108" spans="1:6" x14ac:dyDescent="0.35">
      <c r="A108" s="1">
        <v>43434</v>
      </c>
      <c r="B108">
        <v>3.15E-2</v>
      </c>
      <c r="C108" t="s">
        <v>51</v>
      </c>
      <c r="D108">
        <v>2018</v>
      </c>
      <c r="E108"/>
      <c r="F108"/>
    </row>
    <row r="109" spans="1:6" x14ac:dyDescent="0.35">
      <c r="A109" s="1">
        <v>43465</v>
      </c>
      <c r="B109">
        <v>2.3099999999999999E-2</v>
      </c>
      <c r="C109" t="s">
        <v>52</v>
      </c>
      <c r="D109">
        <v>2018</v>
      </c>
      <c r="E109"/>
      <c r="F109"/>
    </row>
    <row r="110" spans="1:6" x14ac:dyDescent="0.35">
      <c r="A110" s="1">
        <v>43496</v>
      </c>
      <c r="B110">
        <v>4.1000000000000002E-2</v>
      </c>
      <c r="C110" t="s">
        <v>41</v>
      </c>
      <c r="D110">
        <v>2019</v>
      </c>
      <c r="E110"/>
      <c r="F110"/>
    </row>
    <row r="111" spans="1:6" x14ac:dyDescent="0.35">
      <c r="A111" s="1">
        <v>43524</v>
      </c>
      <c r="B111">
        <v>4.4600000000000001E-2</v>
      </c>
      <c r="C111" t="s">
        <v>42</v>
      </c>
      <c r="D111">
        <v>2019</v>
      </c>
      <c r="E111"/>
      <c r="F111"/>
    </row>
    <row r="112" spans="1:6" x14ac:dyDescent="0.35">
      <c r="A112" s="1">
        <v>43555</v>
      </c>
      <c r="B112">
        <v>4.1700000000000001E-2</v>
      </c>
      <c r="C112" t="s">
        <v>43</v>
      </c>
      <c r="D112">
        <v>2019</v>
      </c>
      <c r="E112"/>
      <c r="F112"/>
    </row>
    <row r="113" spans="1:6" x14ac:dyDescent="0.35">
      <c r="A113" s="1">
        <v>43585</v>
      </c>
      <c r="B113">
        <v>4.7500000000000001E-2</v>
      </c>
      <c r="C113" t="s">
        <v>44</v>
      </c>
      <c r="D113">
        <v>2019</v>
      </c>
      <c r="E113"/>
      <c r="F113"/>
    </row>
    <row r="114" spans="1:6" x14ac:dyDescent="0.35">
      <c r="A114" s="1">
        <v>43616</v>
      </c>
      <c r="B114">
        <v>4.5400000000000003E-2</v>
      </c>
      <c r="C114" t="s">
        <v>45</v>
      </c>
      <c r="D114">
        <v>2019</v>
      </c>
      <c r="E114"/>
      <c r="F114"/>
    </row>
    <row r="115" spans="1:6" x14ac:dyDescent="0.35">
      <c r="A115" s="1">
        <v>43646</v>
      </c>
      <c r="B115">
        <v>4.8000000000000001E-2</v>
      </c>
      <c r="C115" t="s">
        <v>46</v>
      </c>
      <c r="D115">
        <v>2019</v>
      </c>
      <c r="E115"/>
      <c r="F115"/>
    </row>
    <row r="116" spans="1:6" x14ac:dyDescent="0.35">
      <c r="A116" s="1">
        <v>43677</v>
      </c>
      <c r="B116">
        <v>4.3700000000000003E-2</v>
      </c>
      <c r="C116" t="s">
        <v>47</v>
      </c>
      <c r="D116">
        <v>2019</v>
      </c>
      <c r="E116"/>
      <c r="F116"/>
    </row>
    <row r="117" spans="1:6" x14ac:dyDescent="0.35">
      <c r="A117" s="1">
        <v>43708</v>
      </c>
      <c r="B117">
        <v>3.0099999999999998E-2</v>
      </c>
      <c r="C117" t="s">
        <v>48</v>
      </c>
      <c r="D117">
        <v>2019</v>
      </c>
      <c r="E117"/>
      <c r="F117"/>
    </row>
    <row r="118" spans="1:6" x14ac:dyDescent="0.35">
      <c r="A118" s="1">
        <v>43738</v>
      </c>
      <c r="B118">
        <v>1.7999999999999999E-2</v>
      </c>
      <c r="C118" t="s">
        <v>49</v>
      </c>
      <c r="D118">
        <v>2019</v>
      </c>
      <c r="E118"/>
      <c r="F118"/>
    </row>
    <row r="119" spans="1:6" x14ac:dyDescent="0.35">
      <c r="A119" s="1">
        <v>43769</v>
      </c>
      <c r="B119">
        <v>2.1700000000000001E-2</v>
      </c>
      <c r="C119" t="s">
        <v>50</v>
      </c>
      <c r="D119">
        <v>2019</v>
      </c>
      <c r="E119"/>
      <c r="F119"/>
    </row>
    <row r="120" spans="1:6" x14ac:dyDescent="0.35">
      <c r="A120" s="1">
        <v>43799</v>
      </c>
      <c r="B120">
        <v>2.92E-2</v>
      </c>
      <c r="C120" t="s">
        <v>51</v>
      </c>
      <c r="D120">
        <v>2019</v>
      </c>
      <c r="E120"/>
      <c r="F120"/>
    </row>
    <row r="121" spans="1:6" x14ac:dyDescent="0.35">
      <c r="A121" s="1">
        <v>43830</v>
      </c>
      <c r="B121">
        <v>3.4099999999999998E-2</v>
      </c>
      <c r="C121" t="s">
        <v>52</v>
      </c>
      <c r="D121">
        <v>2019</v>
      </c>
      <c r="E121"/>
      <c r="F121"/>
    </row>
    <row r="122" spans="1:6" x14ac:dyDescent="0.35">
      <c r="A122" s="1">
        <v>43861</v>
      </c>
      <c r="B122">
        <v>1.78E-2</v>
      </c>
      <c r="C122" t="s">
        <v>41</v>
      </c>
      <c r="D122">
        <v>2020</v>
      </c>
      <c r="E122"/>
      <c r="F122"/>
    </row>
    <row r="123" spans="1:6" x14ac:dyDescent="0.35">
      <c r="A123" s="1">
        <v>43890</v>
      </c>
      <c r="B123">
        <v>1.24E-2</v>
      </c>
      <c r="C123" t="s">
        <v>42</v>
      </c>
      <c r="D123">
        <v>2020</v>
      </c>
      <c r="E123"/>
      <c r="F123"/>
    </row>
    <row r="124" spans="1:6" x14ac:dyDescent="0.35">
      <c r="A124" s="1">
        <v>43921</v>
      </c>
      <c r="B124">
        <v>1.77E-2</v>
      </c>
      <c r="C124" t="s">
        <v>43</v>
      </c>
      <c r="D124">
        <v>2020</v>
      </c>
      <c r="E124"/>
      <c r="F124"/>
    </row>
    <row r="125" spans="1:6" x14ac:dyDescent="0.35">
      <c r="A125" s="1">
        <v>43951</v>
      </c>
      <c r="B125">
        <v>1.8800000000000001E-2</v>
      </c>
      <c r="C125" t="s">
        <v>44</v>
      </c>
      <c r="D125">
        <v>2020</v>
      </c>
      <c r="E125"/>
      <c r="F125"/>
    </row>
    <row r="126" spans="1:6" x14ac:dyDescent="0.35">
      <c r="A126" s="1">
        <v>43982</v>
      </c>
      <c r="B126">
        <v>1.7999999999999999E-2</v>
      </c>
      <c r="C126" t="s">
        <v>45</v>
      </c>
      <c r="D126">
        <v>2020</v>
      </c>
      <c r="E126"/>
      <c r="F126"/>
    </row>
    <row r="127" spans="1:6" x14ac:dyDescent="0.35">
      <c r="A127" s="1">
        <v>44012</v>
      </c>
      <c r="B127">
        <v>2.3900000000000001E-2</v>
      </c>
      <c r="C127" t="s">
        <v>46</v>
      </c>
      <c r="D127">
        <v>2020</v>
      </c>
      <c r="E127"/>
      <c r="F127"/>
    </row>
    <row r="128" spans="1:6" x14ac:dyDescent="0.35">
      <c r="A128" s="1">
        <v>44043</v>
      </c>
      <c r="B128">
        <v>2.8799999999999999E-2</v>
      </c>
      <c r="C128" t="s">
        <v>47</v>
      </c>
      <c r="D128">
        <v>2020</v>
      </c>
      <c r="E128"/>
      <c r="F128"/>
    </row>
    <row r="129" spans="1:6" x14ac:dyDescent="0.35">
      <c r="A129" s="1">
        <v>44074</v>
      </c>
      <c r="B129">
        <v>4.19E-2</v>
      </c>
      <c r="C129" t="s">
        <v>48</v>
      </c>
      <c r="D129">
        <v>2020</v>
      </c>
      <c r="E129"/>
      <c r="F129"/>
    </row>
    <row r="130" spans="1:6" x14ac:dyDescent="0.35">
      <c r="A130" s="1">
        <v>44104</v>
      </c>
      <c r="B130">
        <v>4.9700000000000001E-2</v>
      </c>
      <c r="C130" t="s">
        <v>49</v>
      </c>
      <c r="D130">
        <v>2020</v>
      </c>
      <c r="E130"/>
      <c r="F130"/>
    </row>
    <row r="131" spans="1:6" x14ac:dyDescent="0.35">
      <c r="A131" s="1">
        <v>44135</v>
      </c>
      <c r="B131">
        <v>5.3400000000000003E-2</v>
      </c>
      <c r="C131" t="s">
        <v>50</v>
      </c>
      <c r="D131">
        <v>2020</v>
      </c>
      <c r="E131"/>
      <c r="F131"/>
    </row>
    <row r="132" spans="1:6" x14ac:dyDescent="0.35">
      <c r="A132" s="1">
        <v>44165</v>
      </c>
      <c r="B132">
        <v>5.4600000000000003E-2</v>
      </c>
      <c r="C132" t="s">
        <v>51</v>
      </c>
      <c r="D132">
        <v>2020</v>
      </c>
      <c r="E132"/>
      <c r="F132"/>
    </row>
    <row r="133" spans="1:6" x14ac:dyDescent="0.35">
      <c r="A133" s="1">
        <v>44196</v>
      </c>
      <c r="B133">
        <v>4.82E-2</v>
      </c>
      <c r="C133" t="s">
        <v>52</v>
      </c>
      <c r="D133">
        <v>2020</v>
      </c>
      <c r="E133"/>
      <c r="F133"/>
    </row>
    <row r="134" spans="1:6" x14ac:dyDescent="0.35">
      <c r="A134" s="1">
        <v>44227</v>
      </c>
      <c r="B134">
        <v>5.2400000000000002E-2</v>
      </c>
      <c r="C134" t="s">
        <v>41</v>
      </c>
      <c r="D134">
        <v>2021</v>
      </c>
      <c r="E134"/>
      <c r="F134"/>
    </row>
    <row r="135" spans="1:6" x14ac:dyDescent="0.35">
      <c r="A135" s="1">
        <v>44255</v>
      </c>
      <c r="B135">
        <v>0.06</v>
      </c>
      <c r="C135" t="s">
        <v>42</v>
      </c>
      <c r="D135">
        <v>2021</v>
      </c>
      <c r="E135"/>
      <c r="F135"/>
    </row>
    <row r="136" spans="1:6" x14ac:dyDescent="0.35">
      <c r="A136" s="1">
        <v>44286</v>
      </c>
      <c r="B136">
        <v>5.8400000000000001E-2</v>
      </c>
      <c r="C136" t="s">
        <v>43</v>
      </c>
      <c r="D136">
        <v>2021</v>
      </c>
      <c r="E136"/>
      <c r="F136"/>
    </row>
    <row r="137" spans="1:6" x14ac:dyDescent="0.35">
      <c r="A137" s="1">
        <v>44316</v>
      </c>
      <c r="B137">
        <v>5.1999999999999998E-2</v>
      </c>
      <c r="C137" t="s">
        <v>44</v>
      </c>
      <c r="D137">
        <v>2021</v>
      </c>
    </row>
    <row r="138" spans="1:6" x14ac:dyDescent="0.35">
      <c r="A138" s="1">
        <v>44347</v>
      </c>
      <c r="B138">
        <v>5.1700000000000003E-2</v>
      </c>
      <c r="C138" t="s">
        <v>45</v>
      </c>
      <c r="D138">
        <v>2021</v>
      </c>
    </row>
    <row r="139" spans="1:6" x14ac:dyDescent="0.35">
      <c r="A139" s="1">
        <v>44377</v>
      </c>
      <c r="B139">
        <v>3.9100000000000003E-2</v>
      </c>
      <c r="C139" t="s">
        <v>46</v>
      </c>
      <c r="D139">
        <v>2021</v>
      </c>
    </row>
    <row r="140" spans="1:6" x14ac:dyDescent="0.35">
      <c r="A140" s="1">
        <v>44408</v>
      </c>
      <c r="B140">
        <v>3.8199999999999998E-2</v>
      </c>
      <c r="C140" t="s">
        <v>47</v>
      </c>
      <c r="D140">
        <v>2021</v>
      </c>
    </row>
    <row r="141" spans="1:6" x14ac:dyDescent="0.35">
      <c r="A141" s="1">
        <v>44439</v>
      </c>
      <c r="B141">
        <v>3.6200000000000003E-2</v>
      </c>
      <c r="C141" t="s">
        <v>48</v>
      </c>
      <c r="D141">
        <v>2021</v>
      </c>
    </row>
    <row r="142" spans="1:6" x14ac:dyDescent="0.35">
      <c r="A142" s="1">
        <v>44469</v>
      </c>
      <c r="B142">
        <v>3.6700000000000003E-2</v>
      </c>
      <c r="C142" t="s">
        <v>49</v>
      </c>
      <c r="D142">
        <v>2021</v>
      </c>
    </row>
    <row r="143" spans="1:6" x14ac:dyDescent="0.35">
      <c r="A143" s="1">
        <v>44500</v>
      </c>
      <c r="B143">
        <v>2.9600000000000001E-2</v>
      </c>
      <c r="C143" t="s">
        <v>50</v>
      </c>
      <c r="D143">
        <v>2021</v>
      </c>
    </row>
    <row r="144" spans="1:6" x14ac:dyDescent="0.35">
      <c r="A144" s="1">
        <v>44530</v>
      </c>
      <c r="B144">
        <v>2.8899999999999999E-2</v>
      </c>
      <c r="C144" t="s">
        <v>51</v>
      </c>
      <c r="D144">
        <v>2021</v>
      </c>
    </row>
    <row r="145" spans="1:4" x14ac:dyDescent="0.35">
      <c r="A145" s="1">
        <v>44561</v>
      </c>
      <c r="B145">
        <v>3.0700000000000002E-2</v>
      </c>
      <c r="C145" t="s">
        <v>52</v>
      </c>
      <c r="D145">
        <v>2021</v>
      </c>
    </row>
    <row r="146" spans="1:4" x14ac:dyDescent="0.35">
      <c r="A146" s="1">
        <v>44592</v>
      </c>
      <c r="B146">
        <v>2.87E-2</v>
      </c>
      <c r="C146" t="s">
        <v>41</v>
      </c>
      <c r="D146">
        <v>2022</v>
      </c>
    </row>
    <row r="147" spans="1:4" x14ac:dyDescent="0.35">
      <c r="A147" s="1">
        <v>44620</v>
      </c>
      <c r="B147">
        <v>2.98E-2</v>
      </c>
      <c r="C147" t="s">
        <v>42</v>
      </c>
      <c r="D147">
        <v>2022</v>
      </c>
    </row>
    <row r="148" spans="1:4" x14ac:dyDescent="0.35">
      <c r="A148" s="1">
        <v>44651</v>
      </c>
      <c r="B148">
        <v>4.1700000000000001E-2</v>
      </c>
      <c r="C148" t="s">
        <v>43</v>
      </c>
      <c r="D148">
        <v>2022</v>
      </c>
    </row>
    <row r="149" spans="1:4" x14ac:dyDescent="0.35">
      <c r="A149" s="1">
        <v>44681</v>
      </c>
      <c r="B149">
        <v>4.6199999999999998E-2</v>
      </c>
      <c r="C149" t="s">
        <v>44</v>
      </c>
      <c r="D149">
        <v>2022</v>
      </c>
    </row>
    <row r="150" spans="1:4" x14ac:dyDescent="0.35">
      <c r="A150" s="1">
        <v>44712</v>
      </c>
      <c r="B150">
        <v>5.8200000000000002E-2</v>
      </c>
      <c r="C150" t="s">
        <v>45</v>
      </c>
      <c r="D150">
        <v>2022</v>
      </c>
    </row>
    <row r="151" spans="1:4" x14ac:dyDescent="0.35">
      <c r="A151" s="1">
        <v>44742</v>
      </c>
      <c r="B151">
        <v>7.5499999999999998E-2</v>
      </c>
      <c r="C151" t="s">
        <v>46</v>
      </c>
      <c r="D151">
        <v>2022</v>
      </c>
    </row>
    <row r="152" spans="1:4" x14ac:dyDescent="0.35">
      <c r="A152" s="1">
        <v>44773</v>
      </c>
      <c r="B152">
        <v>8.3599999999999994E-2</v>
      </c>
      <c r="C152" t="s">
        <v>47</v>
      </c>
      <c r="D152">
        <v>2022</v>
      </c>
    </row>
    <row r="153" spans="1:4" x14ac:dyDescent="0.35">
      <c r="A153" s="1">
        <v>44804</v>
      </c>
      <c r="B153">
        <v>8.8700000000000001E-2</v>
      </c>
      <c r="C153" t="s">
        <v>48</v>
      </c>
      <c r="D153">
        <v>2022</v>
      </c>
    </row>
    <row r="154" spans="1:4" x14ac:dyDescent="0.35">
      <c r="A154" s="1">
        <v>44834</v>
      </c>
      <c r="B154">
        <v>9.0300000000000005E-2</v>
      </c>
      <c r="C154" t="s">
        <v>49</v>
      </c>
      <c r="D154">
        <v>2022</v>
      </c>
    </row>
    <row r="155" spans="1:4" x14ac:dyDescent="0.35">
      <c r="A155" s="1">
        <v>44865</v>
      </c>
      <c r="B155">
        <v>9.7000000000000003E-2</v>
      </c>
      <c r="C155" t="s">
        <v>50</v>
      </c>
      <c r="D155">
        <v>2022</v>
      </c>
    </row>
    <row r="156" spans="1:4" x14ac:dyDescent="0.35">
      <c r="A156" s="1">
        <v>44895</v>
      </c>
      <c r="B156">
        <v>9.1700000000000004E-2</v>
      </c>
      <c r="C156" t="s">
        <v>51</v>
      </c>
      <c r="D156">
        <v>2022</v>
      </c>
    </row>
    <row r="157" spans="1:4" x14ac:dyDescent="0.35">
      <c r="A157" s="1">
        <v>44926</v>
      </c>
      <c r="B157">
        <v>9.2399999999999996E-2</v>
      </c>
      <c r="C157" t="s">
        <v>52</v>
      </c>
      <c r="D157">
        <v>2022</v>
      </c>
    </row>
    <row r="158" spans="1:4" x14ac:dyDescent="0.35">
      <c r="A158" s="1">
        <v>44957</v>
      </c>
      <c r="B158">
        <v>9.69E-2</v>
      </c>
      <c r="C158" t="s">
        <v>41</v>
      </c>
      <c r="D158">
        <v>2023</v>
      </c>
    </row>
    <row r="159" spans="1:4" x14ac:dyDescent="0.35">
      <c r="A159" s="1">
        <v>44985</v>
      </c>
      <c r="B159">
        <v>9.9199999999999997E-2</v>
      </c>
      <c r="C159" t="s">
        <v>42</v>
      </c>
      <c r="D159">
        <v>2023</v>
      </c>
    </row>
    <row r="160" spans="1:4" x14ac:dyDescent="0.35">
      <c r="A160" s="1">
        <v>45016</v>
      </c>
      <c r="B160">
        <v>8.7099999999999997E-2</v>
      </c>
      <c r="C160" t="s">
        <v>43</v>
      </c>
      <c r="D160">
        <v>2023</v>
      </c>
    </row>
    <row r="161" spans="1:4" x14ac:dyDescent="0.35">
      <c r="A161" s="1">
        <v>45046</v>
      </c>
      <c r="B161">
        <v>8.3199999999999996E-2</v>
      </c>
      <c r="C161" t="s">
        <v>44</v>
      </c>
      <c r="D161">
        <v>2023</v>
      </c>
    </row>
    <row r="162" spans="1:4" x14ac:dyDescent="0.35">
      <c r="A162" s="1">
        <v>45077</v>
      </c>
      <c r="B162">
        <v>6.54E-2</v>
      </c>
      <c r="C162" t="s">
        <v>45</v>
      </c>
      <c r="D162">
        <v>2023</v>
      </c>
    </row>
    <row r="163" spans="1:4" x14ac:dyDescent="0.35">
      <c r="A163" s="1">
        <v>45107</v>
      </c>
      <c r="B163">
        <v>4.9299999999999997E-2</v>
      </c>
      <c r="C163" t="s">
        <v>46</v>
      </c>
      <c r="D163">
        <v>2023</v>
      </c>
    </row>
    <row r="164" spans="1:4" x14ac:dyDescent="0.35">
      <c r="A164" s="1">
        <v>45138</v>
      </c>
      <c r="B164">
        <v>4.53E-2</v>
      </c>
      <c r="C164" t="s">
        <v>47</v>
      </c>
      <c r="D164">
        <v>2023</v>
      </c>
    </row>
    <row r="165" spans="1:4" x14ac:dyDescent="0.35">
      <c r="A165" s="1">
        <v>45169</v>
      </c>
      <c r="B165">
        <v>4.4699999999999997E-2</v>
      </c>
      <c r="C165" t="s">
        <v>48</v>
      </c>
      <c r="D165">
        <v>2023</v>
      </c>
    </row>
    <row r="166" spans="1:4" x14ac:dyDescent="0.35">
      <c r="A166" s="1">
        <v>45199</v>
      </c>
      <c r="B166">
        <v>4.6899999999999997E-2</v>
      </c>
      <c r="C166" t="s">
        <v>49</v>
      </c>
      <c r="D166">
        <v>2023</v>
      </c>
    </row>
    <row r="167" spans="1:4" x14ac:dyDescent="0.35">
      <c r="A167" s="1">
        <v>45230</v>
      </c>
      <c r="B167">
        <v>4.9799999999999997E-2</v>
      </c>
      <c r="C167" t="s">
        <v>50</v>
      </c>
      <c r="D167">
        <v>2023</v>
      </c>
    </row>
    <row r="168" spans="1:4" x14ac:dyDescent="0.35">
      <c r="A168" s="1">
        <v>45260</v>
      </c>
      <c r="B168">
        <v>4.2999999999999997E-2</v>
      </c>
      <c r="C168" t="s">
        <v>51</v>
      </c>
      <c r="D168">
        <v>2023</v>
      </c>
    </row>
    <row r="169" spans="1:4" x14ac:dyDescent="0.35">
      <c r="A169" s="1">
        <v>45291</v>
      </c>
      <c r="B169">
        <v>4.1799999999999997E-2</v>
      </c>
      <c r="C169" t="s">
        <v>52</v>
      </c>
      <c r="D169">
        <v>2023</v>
      </c>
    </row>
    <row r="170" spans="1:4" x14ac:dyDescent="0.35">
      <c r="A170" s="1">
        <v>45322</v>
      </c>
      <c r="B170">
        <v>3.8199999999999998E-2</v>
      </c>
      <c r="C170" t="s">
        <v>41</v>
      </c>
      <c r="D170">
        <v>2024</v>
      </c>
    </row>
    <row r="171" spans="1:4" x14ac:dyDescent="0.35">
      <c r="A171" s="1">
        <v>45351</v>
      </c>
      <c r="B171">
        <v>3.3000000000000002E-2</v>
      </c>
      <c r="C171" t="s">
        <v>42</v>
      </c>
      <c r="D171">
        <v>2024</v>
      </c>
    </row>
    <row r="172" spans="1:4" x14ac:dyDescent="0.35">
      <c r="A172" s="1">
        <v>45382</v>
      </c>
      <c r="B172">
        <v>3.2399999999999998E-2</v>
      </c>
      <c r="C172" t="s">
        <v>43</v>
      </c>
      <c r="D172">
        <v>2024</v>
      </c>
    </row>
    <row r="173" spans="1:4" x14ac:dyDescent="0.35">
      <c r="A173" s="1">
        <v>45412</v>
      </c>
      <c r="B173">
        <v>3.3599999999999998E-2</v>
      </c>
      <c r="C173" t="s">
        <v>44</v>
      </c>
      <c r="D173">
        <v>2024</v>
      </c>
    </row>
    <row r="174" spans="1:4" x14ac:dyDescent="0.35">
      <c r="A174" s="1">
        <v>45443</v>
      </c>
      <c r="B174">
        <v>3.7600000000000001E-2</v>
      </c>
      <c r="C174" t="s">
        <v>45</v>
      </c>
      <c r="D174">
        <v>2024</v>
      </c>
    </row>
    <row r="175" spans="1:4" x14ac:dyDescent="0.35">
      <c r="A175" s="1">
        <v>45473</v>
      </c>
      <c r="B175">
        <v>3.6200000000000003E-2</v>
      </c>
      <c r="C175" t="s">
        <v>46</v>
      </c>
      <c r="D175">
        <v>2024</v>
      </c>
    </row>
    <row r="176" spans="1:4" x14ac:dyDescent="0.35">
      <c r="A176" s="1">
        <v>45504</v>
      </c>
      <c r="B176">
        <v>3.78E-2</v>
      </c>
      <c r="C176" t="s">
        <v>47</v>
      </c>
      <c r="D176">
        <v>2024</v>
      </c>
    </row>
    <row r="177" spans="1:4" x14ac:dyDescent="0.35">
      <c r="A177" s="1">
        <v>45535</v>
      </c>
      <c r="B177">
        <v>3.0700000000000002E-2</v>
      </c>
      <c r="C177" t="s">
        <v>48</v>
      </c>
      <c r="D177">
        <v>2024</v>
      </c>
    </row>
    <row r="178" spans="1:4" x14ac:dyDescent="0.35">
      <c r="A178" s="1">
        <v>45565</v>
      </c>
      <c r="B178">
        <v>2.1100000000000001E-2</v>
      </c>
      <c r="C178" t="s">
        <v>49</v>
      </c>
      <c r="D178">
        <v>2024</v>
      </c>
    </row>
    <row r="179" spans="1:4" x14ac:dyDescent="0.35">
      <c r="A179" s="1">
        <v>45596</v>
      </c>
      <c r="B179">
        <v>1.1599999999999999E-2</v>
      </c>
      <c r="C179" t="s">
        <v>50</v>
      </c>
      <c r="D179">
        <v>2024</v>
      </c>
    </row>
    <row r="180" spans="1:4" x14ac:dyDescent="0.35">
      <c r="A180" s="1">
        <v>45626</v>
      </c>
      <c r="B180">
        <v>1.66E-2</v>
      </c>
      <c r="C180" t="s">
        <v>51</v>
      </c>
      <c r="D180">
        <v>2024</v>
      </c>
    </row>
    <row r="181" spans="1:4" x14ac:dyDescent="0.35">
      <c r="A181" s="1">
        <v>45990</v>
      </c>
      <c r="B181">
        <v>0.1</v>
      </c>
      <c r="C181" t="s">
        <v>51</v>
      </c>
      <c r="D181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74" zoomScale="85" zoomScaleNormal="85" workbookViewId="0">
      <selection activeCell="C197" sqref="C197"/>
    </sheetView>
  </sheetViews>
  <sheetFormatPr defaultColWidth="8.81640625" defaultRowHeight="14.5" x14ac:dyDescent="0.35"/>
  <cols>
    <col min="1" max="2" width="11" style="1" bestFit="1" customWidth="1"/>
    <col min="3" max="3" width="8.81640625" style="9"/>
    <col min="4" max="4" width="8.81640625" style="6"/>
    <col min="5" max="6" width="8.81640625" style="9"/>
  </cols>
  <sheetData>
    <row r="1" spans="1:6" x14ac:dyDescent="0.35">
      <c r="A1" s="1" t="s">
        <v>27</v>
      </c>
      <c r="B1" s="1" t="s">
        <v>55</v>
      </c>
      <c r="C1" s="9" t="s">
        <v>53</v>
      </c>
      <c r="D1" s="6" t="s">
        <v>54</v>
      </c>
      <c r="E1" s="9" t="s">
        <v>56</v>
      </c>
      <c r="F1" s="9" t="s">
        <v>57</v>
      </c>
    </row>
    <row r="2" spans="1:6" x14ac:dyDescent="0.3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3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3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3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3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35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35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 t="e">
        <f t="shared" si="16"/>
        <v>#N/A</v>
      </c>
      <c r="E174" s="9">
        <f t="shared" si="17"/>
        <v>0.03</v>
      </c>
      <c r="F174" s="9">
        <f t="shared" si="18"/>
        <v>0.05</v>
      </c>
    </row>
    <row r="175" spans="1:6" x14ac:dyDescent="0.35">
      <c r="A175" s="1">
        <f t="shared" si="14"/>
        <v>45473</v>
      </c>
      <c r="B175" s="1">
        <f t="shared" si="15"/>
        <v>45473</v>
      </c>
      <c r="C175" s="9">
        <f>+VLOOKUP(A175,'Inflación source'!A:B,2,FALSE)</f>
        <v>3.6200000000000003E-2</v>
      </c>
      <c r="D175" s="6" t="e">
        <f t="shared" si="16"/>
        <v>#N/A</v>
      </c>
      <c r="E175" s="9">
        <f t="shared" si="17"/>
        <v>0.03</v>
      </c>
      <c r="F175" s="9">
        <f t="shared" si="18"/>
        <v>0.05</v>
      </c>
    </row>
    <row r="176" spans="1:6" x14ac:dyDescent="0.35">
      <c r="A176" s="1">
        <f t="shared" si="14"/>
        <v>45504</v>
      </c>
      <c r="B176" s="1">
        <f t="shared" si="15"/>
        <v>45504</v>
      </c>
      <c r="C176" s="9">
        <f>+VLOOKUP(A176,'Inflación source'!A:B,2,FALSE)</f>
        <v>3.78E-2</v>
      </c>
      <c r="D176" s="6" t="e">
        <f t="shared" si="16"/>
        <v>#N/A</v>
      </c>
      <c r="E176" s="9">
        <f t="shared" si="17"/>
        <v>0.03</v>
      </c>
      <c r="F176" s="9">
        <f t="shared" si="18"/>
        <v>0.05</v>
      </c>
    </row>
    <row r="177" spans="1:6" x14ac:dyDescent="0.35">
      <c r="A177" s="1">
        <f t="shared" si="14"/>
        <v>45535</v>
      </c>
      <c r="B177" s="1">
        <f t="shared" si="15"/>
        <v>45535</v>
      </c>
      <c r="C177" s="9">
        <f>+VLOOKUP(A177,'Inflación source'!A:B,2,FALSE)</f>
        <v>3.0700000000000002E-2</v>
      </c>
      <c r="D177" s="6" t="e">
        <f t="shared" si="16"/>
        <v>#N/A</v>
      </c>
      <c r="E177" s="9">
        <f t="shared" si="17"/>
        <v>0.03</v>
      </c>
      <c r="F177" s="9">
        <f t="shared" si="18"/>
        <v>0.05</v>
      </c>
    </row>
    <row r="178" spans="1:6" x14ac:dyDescent="0.35">
      <c r="A178" s="1">
        <f t="shared" si="14"/>
        <v>45565</v>
      </c>
      <c r="B178" s="1">
        <f t="shared" si="15"/>
        <v>45565</v>
      </c>
      <c r="C178" s="9">
        <f>+VLOOKUP(A178,'Inflación source'!A:B,2,FALSE)</f>
        <v>2.1100000000000001E-2</v>
      </c>
      <c r="D178" s="6" t="e">
        <f t="shared" si="16"/>
        <v>#N/A</v>
      </c>
      <c r="E178" s="9">
        <f t="shared" si="17"/>
        <v>0.03</v>
      </c>
      <c r="F178" s="9">
        <f t="shared" si="18"/>
        <v>0.05</v>
      </c>
    </row>
    <row r="179" spans="1:6" x14ac:dyDescent="0.35">
      <c r="A179" s="1">
        <f t="shared" si="14"/>
        <v>45596</v>
      </c>
      <c r="B179" s="1">
        <f t="shared" si="15"/>
        <v>45596</v>
      </c>
      <c r="C179" s="9">
        <f>+VLOOKUP(A179,'Inflación source'!A:B,2,FALSE)</f>
        <v>1.1599999999999999E-2</v>
      </c>
      <c r="D179" s="6" t="e">
        <f t="shared" si="16"/>
        <v>#N/A</v>
      </c>
      <c r="E179" s="9">
        <f t="shared" si="17"/>
        <v>0.03</v>
      </c>
      <c r="F179" s="9">
        <f t="shared" si="18"/>
        <v>0.05</v>
      </c>
    </row>
    <row r="180" spans="1:6" x14ac:dyDescent="0.35">
      <c r="A180" s="1">
        <f t="shared" si="14"/>
        <v>45626</v>
      </c>
      <c r="B180" s="1">
        <f t="shared" si="15"/>
        <v>45626</v>
      </c>
      <c r="C180" s="9">
        <f>+VLOOKUP(A180,'Inflación source'!A:B,2,FALSE)</f>
        <v>1.66E-2</v>
      </c>
      <c r="D180" s="6">
        <f t="shared" si="16"/>
        <v>1.66E-2</v>
      </c>
      <c r="E180" s="9">
        <f t="shared" si="17"/>
        <v>0.03</v>
      </c>
      <c r="F180" s="9">
        <f t="shared" si="18"/>
        <v>0.05</v>
      </c>
    </row>
    <row r="181" spans="1:6" x14ac:dyDescent="0.35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3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B1" workbookViewId="0">
      <selection activeCell="W3" sqref="W3"/>
    </sheetView>
  </sheetViews>
  <sheetFormatPr defaultColWidth="8.81640625" defaultRowHeight="14.5" x14ac:dyDescent="0.35"/>
  <cols>
    <col min="1" max="1" width="14.36328125" bestFit="1" customWidth="1"/>
    <col min="2" max="2" width="15.26953125" bestFit="1" customWidth="1"/>
    <col min="3" max="8" width="6.81640625" bestFit="1" customWidth="1"/>
    <col min="9" max="9" width="10.7265625" bestFit="1" customWidth="1"/>
    <col min="10" max="13" width="7" bestFit="1" customWidth="1"/>
    <col min="14" max="14" width="6" bestFit="1" customWidth="1"/>
    <col min="15" max="15" width="7" bestFit="1" customWidth="1"/>
    <col min="16" max="16" width="10.81640625" bestFit="1" customWidth="1"/>
    <col min="17" max="137" width="6" bestFit="1" customWidth="1"/>
    <col min="138" max="138" width="7" bestFit="1" customWidth="1"/>
    <col min="139" max="139" width="10.81640625" bestFit="1" customWidth="1"/>
  </cols>
  <sheetData>
    <row r="1" spans="1:9" x14ac:dyDescent="0.35">
      <c r="A1" s="3" t="s">
        <v>61</v>
      </c>
      <c r="B1" s="3" t="s">
        <v>147</v>
      </c>
    </row>
    <row r="2" spans="1:9" x14ac:dyDescent="0.35">
      <c r="A2" s="3" t="s">
        <v>145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146</v>
      </c>
    </row>
    <row r="3" spans="1:9" x14ac:dyDescent="0.35">
      <c r="A3" s="4" t="s">
        <v>41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35">
      <c r="A4" s="4" t="s">
        <v>42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35">
      <c r="A5" s="4" t="s">
        <v>43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35">
      <c r="A6" s="4" t="s">
        <v>44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35">
      <c r="A7" s="4" t="s">
        <v>45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35">
      <c r="A8" s="4" t="s">
        <v>46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>
        <v>3.6200000000000003E-2</v>
      </c>
      <c r="I8" s="7">
        <v>0.30990000000000001</v>
      </c>
    </row>
    <row r="9" spans="1:9" x14ac:dyDescent="0.35">
      <c r="A9" s="4" t="s">
        <v>47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>
        <v>3.78E-2</v>
      </c>
      <c r="I9" s="7">
        <v>0.30349999999999999</v>
      </c>
    </row>
    <row r="10" spans="1:9" x14ac:dyDescent="0.35">
      <c r="A10" s="4" t="s">
        <v>48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>
        <v>3.0700000000000002E-2</v>
      </c>
      <c r="I10" s="7">
        <v>0.30590000000000001</v>
      </c>
    </row>
    <row r="11" spans="1:9" x14ac:dyDescent="0.35">
      <c r="A11" s="4" t="s">
        <v>49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>
        <v>2.1100000000000001E-2</v>
      </c>
      <c r="I11" s="7">
        <v>0.30820000000000003</v>
      </c>
    </row>
    <row r="12" spans="1:9" x14ac:dyDescent="0.35">
      <c r="A12" s="4" t="s">
        <v>50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>
        <v>1.1599999999999999E-2</v>
      </c>
      <c r="I12" s="7">
        <v>0.30649999999999999</v>
      </c>
    </row>
    <row r="13" spans="1:9" x14ac:dyDescent="0.35">
      <c r="A13" s="4" t="s">
        <v>51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>
        <v>1.66E-2</v>
      </c>
      <c r="I13" s="7">
        <v>0.29550000000000004</v>
      </c>
    </row>
    <row r="14" spans="1:9" x14ac:dyDescent="0.35">
      <c r="A14" s="4" t="s">
        <v>52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/>
      <c r="I14" s="7">
        <v>0.27029999999999998</v>
      </c>
    </row>
    <row r="15" spans="1:9" x14ac:dyDescent="0.35">
      <c r="A15" s="4" t="s">
        <v>146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0.32879999999999998</v>
      </c>
      <c r="I15" s="7">
        <v>3.7004999999999999</v>
      </c>
    </row>
    <row r="17" spans="8:10" x14ac:dyDescent="0.35">
      <c r="H17" s="7"/>
      <c r="I17" s="7"/>
      <c r="J17" s="7"/>
    </row>
    <row r="18" spans="8:10" x14ac:dyDescent="0.35">
      <c r="H18" s="7"/>
      <c r="I18" s="7"/>
      <c r="J18" s="7"/>
    </row>
    <row r="19" spans="8:10" x14ac:dyDescent="0.35">
      <c r="H19" s="7"/>
      <c r="I19" s="7"/>
      <c r="J19" s="7"/>
    </row>
    <row r="20" spans="8:10" x14ac:dyDescent="0.35">
      <c r="H20" s="7"/>
      <c r="I20" s="7"/>
      <c r="J20" s="7"/>
    </row>
    <row r="21" spans="8:10" x14ac:dyDescent="0.35">
      <c r="H21" s="7"/>
      <c r="I21" s="7"/>
      <c r="J21" s="7"/>
    </row>
    <row r="22" spans="8:10" x14ac:dyDescent="0.35">
      <c r="H22" s="7"/>
      <c r="I22" s="7"/>
      <c r="J22" s="7"/>
    </row>
    <row r="23" spans="8:10" x14ac:dyDescent="0.35">
      <c r="H23" s="7"/>
      <c r="I23" s="7"/>
      <c r="J23" s="7"/>
    </row>
    <row r="24" spans="8:10" x14ac:dyDescent="0.35">
      <c r="H24" s="7"/>
      <c r="I24" s="7"/>
      <c r="J24" s="7"/>
    </row>
    <row r="25" spans="8:10" x14ac:dyDescent="0.35">
      <c r="H25" s="7"/>
      <c r="I25" s="7"/>
      <c r="J25" s="7"/>
    </row>
    <row r="26" spans="8:10" x14ac:dyDescent="0.35">
      <c r="H26" s="7"/>
      <c r="I26" s="7"/>
      <c r="J26" s="7"/>
    </row>
    <row r="27" spans="8:10" x14ac:dyDescent="0.3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ColWidth="8.81640625" defaultRowHeight="14.5" x14ac:dyDescent="0.35"/>
  <cols>
    <col min="1" max="1" width="7.81640625" bestFit="1" customWidth="1"/>
    <col min="2" max="3" width="12" bestFit="1" customWidth="1"/>
    <col min="4" max="12" width="8" bestFit="1" customWidth="1"/>
    <col min="13" max="15" width="9.1796875" bestFit="1" customWidth="1"/>
    <col min="16" max="25" width="8" bestFit="1" customWidth="1"/>
    <col min="26" max="30" width="9" bestFit="1" customWidth="1"/>
    <col min="31" max="34" width="11.81640625" customWidth="1"/>
    <col min="35" max="36" width="11.81640625" bestFit="1" customWidth="1"/>
  </cols>
  <sheetData>
    <row r="1" spans="1:33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119</v>
      </c>
      <c r="AE1" t="s">
        <v>120</v>
      </c>
      <c r="AF1" t="s">
        <v>66</v>
      </c>
      <c r="AG1" t="s">
        <v>122</v>
      </c>
    </row>
    <row r="2" spans="1:33" x14ac:dyDescent="0.3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ColWidth="8.81640625" defaultRowHeight="14.5" x14ac:dyDescent="0.35"/>
  <cols>
    <col min="1" max="1" width="13.0898437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41943</v>
      </c>
      <c r="B4" s="7">
        <v>7.3968599138868371E-2</v>
      </c>
    </row>
    <row r="5" spans="1:2" x14ac:dyDescent="0.35">
      <c r="A5" s="5">
        <v>42308</v>
      </c>
      <c r="B5" s="7">
        <v>0.13296800487248608</v>
      </c>
    </row>
    <row r="6" spans="1:2" x14ac:dyDescent="0.35">
      <c r="A6" s="5">
        <v>42674</v>
      </c>
      <c r="B6" s="7">
        <v>4.4774967080383865E-2</v>
      </c>
    </row>
    <row r="7" spans="1:2" x14ac:dyDescent="0.35">
      <c r="A7" s="5">
        <v>43039</v>
      </c>
      <c r="B7" s="7">
        <v>7.6776125285324001E-2</v>
      </c>
    </row>
    <row r="8" spans="1:2" x14ac:dyDescent="0.35">
      <c r="A8" s="5">
        <v>43404</v>
      </c>
      <c r="B8" s="7">
        <v>7.1032417786318108E-2</v>
      </c>
    </row>
    <row r="9" spans="1:2" x14ac:dyDescent="0.35">
      <c r="A9" s="5">
        <v>43769</v>
      </c>
      <c r="B9" s="7">
        <v>0.14150204569833782</v>
      </c>
    </row>
    <row r="10" spans="1:2" x14ac:dyDescent="0.35">
      <c r="A10" s="5">
        <v>44135</v>
      </c>
      <c r="B10" s="7">
        <v>0.28652985361655064</v>
      </c>
    </row>
    <row r="11" spans="1:2" x14ac:dyDescent="0.35">
      <c r="A11" s="5">
        <v>44500</v>
      </c>
      <c r="B11" s="7">
        <v>0.10145244878534369</v>
      </c>
    </row>
    <row r="12" spans="1:2" x14ac:dyDescent="0.35">
      <c r="A12" s="5">
        <v>44865</v>
      </c>
      <c r="B12" s="7">
        <v>0.12904316697170989</v>
      </c>
    </row>
    <row r="13" spans="1:2" x14ac:dyDescent="0.35">
      <c r="A13" s="5">
        <v>45230</v>
      </c>
      <c r="B13" s="7">
        <v>0.10755984318169122</v>
      </c>
    </row>
    <row r="14" spans="1:2" x14ac:dyDescent="0.35">
      <c r="A14" s="4" t="s">
        <v>146</v>
      </c>
      <c r="B14" s="7">
        <v>1.1656074724170136</v>
      </c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ColWidth="8.81640625" defaultRowHeight="14.5" x14ac:dyDescent="0.35"/>
  <cols>
    <col min="1" max="1" width="7.7265625" bestFit="1" customWidth="1"/>
    <col min="2" max="9" width="7.08984375" bestFit="1" customWidth="1"/>
    <col min="10" max="10" width="7.81640625" bestFit="1" customWidth="1"/>
    <col min="11" max="11" width="11.81640625" bestFit="1" customWidth="1"/>
    <col min="12" max="12" width="7.81640625" bestFit="1" customWidth="1"/>
    <col min="13" max="15" width="8.90625" bestFit="1" customWidth="1"/>
    <col min="16" max="16" width="7.81640625" bestFit="1" customWidth="1"/>
    <col min="17" max="17" width="11.81640625" bestFit="1" customWidth="1"/>
    <col min="18" max="30" width="7.81640625" bestFit="1" customWidth="1"/>
    <col min="31" max="31" width="11.54296875" bestFit="1" customWidth="1"/>
    <col min="32" max="32" width="7.81640625" bestFit="1" customWidth="1"/>
    <col min="33" max="34" width="8" bestFit="1" customWidth="1"/>
    <col min="35" max="35" width="11.81640625" bestFit="1" customWidth="1"/>
  </cols>
  <sheetData>
    <row r="1" spans="1:32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144</v>
      </c>
      <c r="AE1" t="s">
        <v>66</v>
      </c>
      <c r="AF1" t="s">
        <v>119</v>
      </c>
    </row>
    <row r="2" spans="1:32" x14ac:dyDescent="0.3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3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F3">
        <v>69952.2</v>
      </c>
    </row>
    <row r="4" spans="1:32" x14ac:dyDescent="0.3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F4">
        <v>71178.899999999994</v>
      </c>
    </row>
    <row r="5" spans="1:32" x14ac:dyDescent="0.3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>
        <v>71829.2</v>
      </c>
    </row>
    <row r="6" spans="1:32" x14ac:dyDescent="0.3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>
        <v>72150.100000000006</v>
      </c>
    </row>
    <row r="7" spans="1:32" x14ac:dyDescent="0.3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D7">
        <v>90885.5</v>
      </c>
      <c r="AF7">
        <v>73304.399999999994</v>
      </c>
    </row>
    <row r="8" spans="1:32" x14ac:dyDescent="0.3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D8">
        <v>91456.1</v>
      </c>
      <c r="AF8">
        <v>73290.2</v>
      </c>
    </row>
    <row r="9" spans="1:32" x14ac:dyDescent="0.3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D9">
        <v>90491.3</v>
      </c>
      <c r="AF9">
        <v>72987.7</v>
      </c>
    </row>
    <row r="10" spans="1:32" x14ac:dyDescent="0.3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D10">
        <v>90157.9</v>
      </c>
      <c r="AF10">
        <v>73669.7</v>
      </c>
    </row>
    <row r="11" spans="1:32" x14ac:dyDescent="0.3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D11">
        <v>91202.2</v>
      </c>
      <c r="AF11">
        <v>74848.800000000003</v>
      </c>
    </row>
    <row r="12" spans="1:32" x14ac:dyDescent="0.3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D12">
        <v>91388.5</v>
      </c>
      <c r="AF12">
        <v>74860.800000000003</v>
      </c>
    </row>
    <row r="13" spans="1:32" x14ac:dyDescent="0.3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ColWidth="8.81640625" defaultRowHeight="14.5" x14ac:dyDescent="0.35"/>
  <cols>
    <col min="1" max="1" width="12.3632812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41578</v>
      </c>
      <c r="B4" s="7">
        <v>4.1306042968968899E-2</v>
      </c>
    </row>
    <row r="5" spans="1:2" x14ac:dyDescent="0.35">
      <c r="A5" s="5">
        <v>41943</v>
      </c>
      <c r="B5" s="7">
        <v>6.8971366395127964E-2</v>
      </c>
    </row>
    <row r="6" spans="1:2" x14ac:dyDescent="0.35">
      <c r="A6" s="5">
        <v>42308</v>
      </c>
      <c r="B6" s="7">
        <v>0.13311788838145366</v>
      </c>
    </row>
    <row r="7" spans="1:2" x14ac:dyDescent="0.35">
      <c r="A7" s="5">
        <v>42674</v>
      </c>
      <c r="B7" s="7">
        <v>6.2013491589104214E-2</v>
      </c>
    </row>
    <row r="8" spans="1:2" x14ac:dyDescent="0.35">
      <c r="A8" s="5">
        <v>43039</v>
      </c>
      <c r="B8" s="7">
        <v>0.14415095310535131</v>
      </c>
    </row>
    <row r="9" spans="1:2" x14ac:dyDescent="0.35">
      <c r="A9" s="5">
        <v>43404</v>
      </c>
      <c r="B9" s="7">
        <v>0.12710539926690512</v>
      </c>
    </row>
    <row r="10" spans="1:2" x14ac:dyDescent="0.35">
      <c r="A10" s="5">
        <v>43769</v>
      </c>
      <c r="B10" s="7">
        <v>0.15168715864029719</v>
      </c>
    </row>
    <row r="11" spans="1:2" x14ac:dyDescent="0.35">
      <c r="A11" s="5">
        <v>44135</v>
      </c>
      <c r="B11" s="7">
        <v>0.24738410366571964</v>
      </c>
    </row>
    <row r="12" spans="1:2" x14ac:dyDescent="0.35">
      <c r="A12" s="5">
        <v>44500</v>
      </c>
      <c r="B12" s="7">
        <v>0.12953099827787348</v>
      </c>
    </row>
    <row r="13" spans="1:2" x14ac:dyDescent="0.35">
      <c r="A13" s="5">
        <v>44865</v>
      </c>
      <c r="B13" s="7">
        <v>0.15037670253870775</v>
      </c>
    </row>
    <row r="14" spans="1:2" x14ac:dyDescent="0.35">
      <c r="A14" s="5" t="s">
        <v>146</v>
      </c>
      <c r="B14" s="7">
        <v>1.2556441048295091</v>
      </c>
    </row>
    <row r="15" spans="1:2" x14ac:dyDescent="0.35">
      <c r="B15" s="7"/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  <row r="25" spans="2:2" x14ac:dyDescent="0.3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87"/>
  <sheetViews>
    <sheetView topLeftCell="A269" workbookViewId="0">
      <selection activeCell="A280" sqref="A280"/>
    </sheetView>
  </sheetViews>
  <sheetFormatPr defaultColWidth="8.81640625" defaultRowHeight="14.5" x14ac:dyDescent="0.35"/>
  <cols>
    <col min="1" max="1" width="10.453125" bestFit="1" customWidth="1"/>
    <col min="2" max="2" width="13.81640625" bestFit="1" customWidth="1"/>
    <col min="3" max="3" width="17.6328125" bestFit="1" customWidth="1"/>
    <col min="4" max="4" width="10.81640625" bestFit="1" customWidth="1"/>
    <col min="5" max="5" width="12" bestFit="1" customWidth="1"/>
    <col min="6" max="6" width="20.453125" bestFit="1" customWidth="1"/>
    <col min="7" max="7" width="10.54296875" bestFit="1" customWidth="1"/>
    <col min="8" max="8" width="14" bestFit="1" customWidth="1"/>
    <col min="9" max="10" width="17.81640625" bestFit="1" customWidth="1"/>
  </cols>
  <sheetData>
    <row r="1" spans="1:3" x14ac:dyDescent="0.35">
      <c r="A1" t="s">
        <v>123</v>
      </c>
      <c r="B1" t="s">
        <v>124</v>
      </c>
      <c r="C1" t="s">
        <v>125</v>
      </c>
    </row>
    <row r="2" spans="1:3" x14ac:dyDescent="0.35">
      <c r="A2" s="1">
        <v>36892</v>
      </c>
      <c r="B2">
        <v>67.220458678816954</v>
      </c>
    </row>
    <row r="3" spans="1:3" x14ac:dyDescent="0.35">
      <c r="A3" s="1">
        <v>36923</v>
      </c>
      <c r="B3">
        <v>65.906466306904235</v>
      </c>
    </row>
    <row r="4" spans="1:3" x14ac:dyDescent="0.35">
      <c r="A4" s="1">
        <v>36951</v>
      </c>
      <c r="B4">
        <v>68.809535918847828</v>
      </c>
    </row>
    <row r="5" spans="1:3" x14ac:dyDescent="0.35">
      <c r="A5" s="1">
        <v>36982</v>
      </c>
      <c r="B5">
        <v>67.058237248686922</v>
      </c>
    </row>
    <row r="6" spans="1:3" x14ac:dyDescent="0.35">
      <c r="A6" s="1">
        <v>37012</v>
      </c>
      <c r="B6">
        <v>64.132603809579606</v>
      </c>
    </row>
    <row r="7" spans="1:3" x14ac:dyDescent="0.35">
      <c r="A7" s="1">
        <v>37043</v>
      </c>
      <c r="B7">
        <v>60.556983466334955</v>
      </c>
    </row>
    <row r="8" spans="1:3" x14ac:dyDescent="0.35">
      <c r="A8" s="1">
        <v>37073</v>
      </c>
      <c r="B8">
        <v>64.234655332257219</v>
      </c>
    </row>
    <row r="9" spans="1:3" x14ac:dyDescent="0.35">
      <c r="A9" s="1">
        <v>37104</v>
      </c>
      <c r="B9">
        <v>63.9905608169788</v>
      </c>
    </row>
    <row r="10" spans="1:3" x14ac:dyDescent="0.35">
      <c r="A10" s="1">
        <v>37135</v>
      </c>
      <c r="B10">
        <v>62.880370208518102</v>
      </c>
    </row>
    <row r="11" spans="1:3" x14ac:dyDescent="0.35">
      <c r="A11" s="1">
        <v>37165</v>
      </c>
      <c r="B11">
        <v>64.411197951959863</v>
      </c>
    </row>
    <row r="12" spans="1:3" x14ac:dyDescent="0.35">
      <c r="A12" s="1">
        <v>37196</v>
      </c>
      <c r="B12">
        <v>67.80653326770782</v>
      </c>
    </row>
    <row r="13" spans="1:3" x14ac:dyDescent="0.35">
      <c r="A13" s="1">
        <v>37226</v>
      </c>
      <c r="B13">
        <v>72.624864538538844</v>
      </c>
    </row>
    <row r="14" spans="1:3" x14ac:dyDescent="0.35">
      <c r="A14" s="1">
        <v>37257</v>
      </c>
      <c r="B14">
        <v>69.463733062101241</v>
      </c>
      <c r="C14">
        <v>3.337189937966329</v>
      </c>
    </row>
    <row r="15" spans="1:3" x14ac:dyDescent="0.35">
      <c r="A15" s="1">
        <v>37288</v>
      </c>
      <c r="B15">
        <v>67.828540335583881</v>
      </c>
      <c r="C15">
        <v>2.9163663846415204</v>
      </c>
    </row>
    <row r="16" spans="1:3" x14ac:dyDescent="0.35">
      <c r="A16" s="1">
        <v>37316</v>
      </c>
      <c r="B16">
        <v>70.682138651360816</v>
      </c>
      <c r="C16">
        <v>2.7214290977365181</v>
      </c>
    </row>
    <row r="17" spans="1:3" x14ac:dyDescent="0.35">
      <c r="A17" s="1">
        <v>37347</v>
      </c>
      <c r="B17">
        <v>69.649730355297407</v>
      </c>
      <c r="C17">
        <v>3.864541051086519</v>
      </c>
    </row>
    <row r="18" spans="1:3" x14ac:dyDescent="0.35">
      <c r="A18" s="1">
        <v>37377</v>
      </c>
      <c r="B18">
        <v>67.641414652018241</v>
      </c>
      <c r="C18">
        <v>5.4711810124798319</v>
      </c>
    </row>
    <row r="19" spans="1:3" x14ac:dyDescent="0.35">
      <c r="A19" s="1">
        <v>37408</v>
      </c>
      <c r="B19">
        <v>64.221698308055451</v>
      </c>
      <c r="C19">
        <v>6.0516799747097707</v>
      </c>
    </row>
    <row r="20" spans="1:3" x14ac:dyDescent="0.35">
      <c r="A20" s="1">
        <v>37438</v>
      </c>
      <c r="B20">
        <v>67.968578337378162</v>
      </c>
      <c r="C20">
        <v>5.8129416057531813</v>
      </c>
    </row>
    <row r="21" spans="1:3" x14ac:dyDescent="0.35">
      <c r="A21" s="1">
        <v>37469</v>
      </c>
      <c r="B21">
        <v>67.548716565622257</v>
      </c>
      <c r="C21">
        <v>5.5604384509462932</v>
      </c>
    </row>
    <row r="22" spans="1:3" x14ac:dyDescent="0.35">
      <c r="A22" s="1">
        <v>37500</v>
      </c>
      <c r="B22">
        <v>67.092161460145505</v>
      </c>
      <c r="C22">
        <v>6.6981018681357085</v>
      </c>
    </row>
    <row r="23" spans="1:3" x14ac:dyDescent="0.35">
      <c r="A23" s="1">
        <v>37530</v>
      </c>
      <c r="B23">
        <v>66.523666877184638</v>
      </c>
      <c r="C23">
        <v>3.279660978825973</v>
      </c>
    </row>
    <row r="24" spans="1:3" x14ac:dyDescent="0.35">
      <c r="A24" s="1">
        <v>37561</v>
      </c>
      <c r="B24">
        <v>69.430529960127629</v>
      </c>
      <c r="C24">
        <v>2.3950445689474833</v>
      </c>
    </row>
    <row r="25" spans="1:3" x14ac:dyDescent="0.35">
      <c r="A25" s="1">
        <v>37591</v>
      </c>
      <c r="B25">
        <v>75.106259653369662</v>
      </c>
      <c r="C25">
        <v>3.4167294226263891</v>
      </c>
    </row>
    <row r="26" spans="1:3" x14ac:dyDescent="0.35">
      <c r="A26" s="1">
        <v>37622</v>
      </c>
      <c r="B26">
        <v>72.397412358532279</v>
      </c>
      <c r="C26">
        <v>4.2233251325670835</v>
      </c>
    </row>
    <row r="27" spans="1:3" x14ac:dyDescent="0.35">
      <c r="A27" s="1">
        <v>37653</v>
      </c>
      <c r="B27">
        <v>70.666292163558822</v>
      </c>
      <c r="C27">
        <v>4.1837135429054939</v>
      </c>
    </row>
    <row r="28" spans="1:3" x14ac:dyDescent="0.35">
      <c r="A28" s="1">
        <v>37681</v>
      </c>
      <c r="B28">
        <v>74.382422208036914</v>
      </c>
      <c r="C28">
        <v>5.2351041257080908</v>
      </c>
    </row>
    <row r="29" spans="1:3" x14ac:dyDescent="0.35">
      <c r="A29" s="1">
        <v>37712</v>
      </c>
      <c r="B29">
        <v>71.580276455364057</v>
      </c>
      <c r="C29">
        <v>2.7717926404288136</v>
      </c>
    </row>
    <row r="30" spans="1:3" x14ac:dyDescent="0.35">
      <c r="A30" s="1">
        <v>37742</v>
      </c>
      <c r="B30">
        <v>68.836397231576512</v>
      </c>
      <c r="C30">
        <v>1.766643388086834</v>
      </c>
    </row>
    <row r="31" spans="1:3" x14ac:dyDescent="0.35">
      <c r="A31" s="1">
        <v>37773</v>
      </c>
      <c r="B31">
        <v>65.841605228276009</v>
      </c>
      <c r="C31">
        <v>2.5223669926171368</v>
      </c>
    </row>
    <row r="32" spans="1:3" x14ac:dyDescent="0.35">
      <c r="A32" s="1">
        <v>37803</v>
      </c>
      <c r="B32">
        <v>70.008741763714127</v>
      </c>
      <c r="C32">
        <v>3.0016273346326727</v>
      </c>
    </row>
    <row r="33" spans="1:3" x14ac:dyDescent="0.35">
      <c r="A33" s="1">
        <v>37834</v>
      </c>
      <c r="B33">
        <v>69.54943668163034</v>
      </c>
      <c r="C33">
        <v>2.9618921242780658</v>
      </c>
    </row>
    <row r="34" spans="1:3" x14ac:dyDescent="0.35">
      <c r="A34" s="1">
        <v>37865</v>
      </c>
      <c r="B34">
        <v>67.617474843564537</v>
      </c>
      <c r="C34">
        <v>0.78297281230248927</v>
      </c>
    </row>
    <row r="35" spans="1:3" x14ac:dyDescent="0.35">
      <c r="A35" s="1">
        <v>37895</v>
      </c>
      <c r="B35">
        <v>67.623123942131656</v>
      </c>
      <c r="C35">
        <v>1.6527306995521227</v>
      </c>
    </row>
    <row r="36" spans="1:3" x14ac:dyDescent="0.35">
      <c r="A36" s="1">
        <v>37926</v>
      </c>
      <c r="B36">
        <v>71.053037402201184</v>
      </c>
      <c r="C36">
        <v>2.3368789536898618</v>
      </c>
    </row>
    <row r="37" spans="1:3" x14ac:dyDescent="0.35">
      <c r="A37" s="1">
        <v>37956</v>
      </c>
      <c r="B37">
        <v>75.140084744597615</v>
      </c>
      <c r="C37">
        <v>4.5036314395190402E-2</v>
      </c>
    </row>
    <row r="38" spans="1:3" x14ac:dyDescent="0.35">
      <c r="A38" s="1">
        <v>37987</v>
      </c>
      <c r="B38">
        <v>72.741192156445095</v>
      </c>
      <c r="C38">
        <v>0.47485094661989535</v>
      </c>
    </row>
    <row r="39" spans="1:3" x14ac:dyDescent="0.35">
      <c r="A39" s="1">
        <v>38018</v>
      </c>
      <c r="B39">
        <v>73.022258071502634</v>
      </c>
      <c r="C39">
        <v>3.33393168908718</v>
      </c>
    </row>
    <row r="40" spans="1:3" x14ac:dyDescent="0.35">
      <c r="A40" s="1">
        <v>38047</v>
      </c>
      <c r="B40">
        <v>75.27528361668557</v>
      </c>
      <c r="C40">
        <v>1.2003661377838029</v>
      </c>
    </row>
    <row r="41" spans="1:3" x14ac:dyDescent="0.35">
      <c r="A41" s="1">
        <v>38078</v>
      </c>
      <c r="B41">
        <v>73.199987140643444</v>
      </c>
      <c r="C41">
        <v>2.2627890886806057</v>
      </c>
    </row>
    <row r="42" spans="1:3" x14ac:dyDescent="0.35">
      <c r="A42" s="1">
        <v>38108</v>
      </c>
      <c r="B42">
        <v>70.153660793839535</v>
      </c>
      <c r="C42">
        <v>1.9136149119361081</v>
      </c>
    </row>
    <row r="43" spans="1:3" x14ac:dyDescent="0.35">
      <c r="A43" s="1">
        <v>38139</v>
      </c>
      <c r="B43">
        <v>68.573318177096681</v>
      </c>
      <c r="C43">
        <v>4.1489160833027938</v>
      </c>
    </row>
    <row r="44" spans="1:3" x14ac:dyDescent="0.35">
      <c r="A44" s="1">
        <v>38169</v>
      </c>
      <c r="B44">
        <v>72.213272802727758</v>
      </c>
      <c r="C44">
        <v>3.1489368091403942</v>
      </c>
    </row>
    <row r="45" spans="1:3" x14ac:dyDescent="0.35">
      <c r="A45" s="1">
        <v>38200</v>
      </c>
      <c r="B45">
        <v>71.351057352110615</v>
      </c>
      <c r="C45">
        <v>2.5904173440359841</v>
      </c>
    </row>
    <row r="46" spans="1:3" x14ac:dyDescent="0.35">
      <c r="A46" s="1">
        <v>38231</v>
      </c>
      <c r="B46">
        <v>69.691496352172919</v>
      </c>
      <c r="C46">
        <v>3.0672862501989471</v>
      </c>
    </row>
    <row r="47" spans="1:3" x14ac:dyDescent="0.35">
      <c r="A47" s="1">
        <v>38261</v>
      </c>
      <c r="B47">
        <v>71.021020989370754</v>
      </c>
      <c r="C47">
        <v>5.0247561028781149</v>
      </c>
    </row>
    <row r="48" spans="1:3" x14ac:dyDescent="0.35">
      <c r="A48" s="1">
        <v>38292</v>
      </c>
      <c r="B48">
        <v>73.392896593548102</v>
      </c>
      <c r="C48">
        <v>3.2931163492729638</v>
      </c>
    </row>
    <row r="49" spans="1:3" x14ac:dyDescent="0.35">
      <c r="A49" s="1">
        <v>38322</v>
      </c>
      <c r="B49">
        <v>79.137152476288662</v>
      </c>
      <c r="C49">
        <v>5.3194879208309942</v>
      </c>
    </row>
    <row r="50" spans="1:3" x14ac:dyDescent="0.35">
      <c r="A50" s="1">
        <v>38353</v>
      </c>
      <c r="B50">
        <v>74.973744472465782</v>
      </c>
      <c r="C50">
        <v>3.0691720190935854</v>
      </c>
    </row>
    <row r="51" spans="1:3" x14ac:dyDescent="0.35">
      <c r="A51" s="1">
        <v>38384</v>
      </c>
      <c r="B51">
        <v>74.96705011801636</v>
      </c>
      <c r="C51">
        <v>2.6632866442029268</v>
      </c>
    </row>
    <row r="52" spans="1:3" x14ac:dyDescent="0.35">
      <c r="A52" s="1">
        <v>38412</v>
      </c>
      <c r="B52">
        <v>78.523773909399836</v>
      </c>
      <c r="C52">
        <v>4.3154806420340179</v>
      </c>
    </row>
    <row r="53" spans="1:3" x14ac:dyDescent="0.35">
      <c r="A53" s="1">
        <v>38443</v>
      </c>
      <c r="B53">
        <v>76.607838831628342</v>
      </c>
      <c r="C53">
        <v>4.6555359148317876</v>
      </c>
    </row>
    <row r="54" spans="1:3" x14ac:dyDescent="0.35">
      <c r="A54" s="1">
        <v>38473</v>
      </c>
      <c r="B54">
        <v>74.343163001679059</v>
      </c>
      <c r="C54">
        <v>5.9718939260364579</v>
      </c>
    </row>
    <row r="55" spans="1:3" x14ac:dyDescent="0.35">
      <c r="A55" s="1">
        <v>38504</v>
      </c>
      <c r="B55">
        <v>71.473008529397262</v>
      </c>
      <c r="C55">
        <v>4.228598570674194</v>
      </c>
    </row>
    <row r="56" spans="1:3" x14ac:dyDescent="0.35">
      <c r="A56" s="1">
        <v>38534</v>
      </c>
      <c r="B56">
        <v>73.731340665060415</v>
      </c>
      <c r="C56">
        <v>2.1022006113470439</v>
      </c>
    </row>
    <row r="57" spans="1:3" x14ac:dyDescent="0.35">
      <c r="A57" s="1">
        <v>38565</v>
      </c>
      <c r="B57">
        <v>73.032133917978882</v>
      </c>
      <c r="C57">
        <v>2.3560639859509251</v>
      </c>
    </row>
    <row r="58" spans="1:3" x14ac:dyDescent="0.35">
      <c r="A58" s="1">
        <v>38596</v>
      </c>
      <c r="B58">
        <v>71.592808317482294</v>
      </c>
      <c r="C58">
        <v>2.7281835874228335</v>
      </c>
    </row>
    <row r="59" spans="1:3" x14ac:dyDescent="0.35">
      <c r="A59" s="1">
        <v>38626</v>
      </c>
      <c r="B59">
        <v>70.317185501781466</v>
      </c>
      <c r="C59">
        <v>-0.99102417535594611</v>
      </c>
    </row>
    <row r="60" spans="1:3" x14ac:dyDescent="0.35">
      <c r="A60" s="1">
        <v>38657</v>
      </c>
      <c r="B60">
        <v>74.343642230382798</v>
      </c>
      <c r="C60">
        <v>1.2954191494852123</v>
      </c>
    </row>
    <row r="61" spans="1:3" x14ac:dyDescent="0.35">
      <c r="A61" s="1">
        <v>38687</v>
      </c>
      <c r="B61">
        <v>82.534564835372421</v>
      </c>
      <c r="C61">
        <v>4.2930687455575196</v>
      </c>
    </row>
    <row r="62" spans="1:3" x14ac:dyDescent="0.35">
      <c r="A62" s="1">
        <v>38718</v>
      </c>
      <c r="B62">
        <v>78.483084177391675</v>
      </c>
      <c r="C62">
        <v>4.680758216917809</v>
      </c>
    </row>
    <row r="63" spans="1:3" x14ac:dyDescent="0.35">
      <c r="A63" s="1">
        <v>38749</v>
      </c>
      <c r="B63">
        <v>77.54232306022304</v>
      </c>
      <c r="C63">
        <v>3.4352064515711618</v>
      </c>
    </row>
    <row r="64" spans="1:3" x14ac:dyDescent="0.35">
      <c r="A64" s="1">
        <v>38777</v>
      </c>
      <c r="B64">
        <v>83.669132954477263</v>
      </c>
      <c r="C64">
        <v>6.5526130354026435</v>
      </c>
    </row>
    <row r="65" spans="1:3" x14ac:dyDescent="0.35">
      <c r="A65" s="1">
        <v>38808</v>
      </c>
      <c r="B65">
        <v>76.764222819347083</v>
      </c>
      <c r="C65">
        <v>0.20413575177657609</v>
      </c>
    </row>
    <row r="66" spans="1:3" x14ac:dyDescent="0.35">
      <c r="A66" s="1">
        <v>38838</v>
      </c>
      <c r="B66">
        <v>76.861133407663857</v>
      </c>
      <c r="C66">
        <v>3.3869562503386277</v>
      </c>
    </row>
    <row r="67" spans="1:3" x14ac:dyDescent="0.35">
      <c r="A67" s="1">
        <v>38869</v>
      </c>
      <c r="B67">
        <v>75.283992458369895</v>
      </c>
      <c r="C67">
        <v>5.3320603223315564</v>
      </c>
    </row>
    <row r="68" spans="1:3" x14ac:dyDescent="0.35">
      <c r="A68" s="1">
        <v>38899</v>
      </c>
      <c r="B68">
        <v>77.876218538807294</v>
      </c>
      <c r="C68">
        <v>5.6215956964295941</v>
      </c>
    </row>
    <row r="69" spans="1:3" x14ac:dyDescent="0.35">
      <c r="A69" s="1">
        <v>38930</v>
      </c>
      <c r="B69">
        <v>77.627121983444511</v>
      </c>
      <c r="C69">
        <v>6.291734636463147</v>
      </c>
    </row>
    <row r="70" spans="1:3" x14ac:dyDescent="0.35">
      <c r="A70" s="1">
        <v>38961</v>
      </c>
      <c r="B70">
        <v>77.293305325478357</v>
      </c>
      <c r="C70">
        <v>7.9623877620736465</v>
      </c>
    </row>
    <row r="71" spans="1:3" x14ac:dyDescent="0.35">
      <c r="A71" s="1">
        <v>38991</v>
      </c>
      <c r="B71">
        <v>77.446424165868223</v>
      </c>
      <c r="C71">
        <v>10.138686031320375</v>
      </c>
    </row>
    <row r="72" spans="1:3" x14ac:dyDescent="0.35">
      <c r="A72" s="1">
        <v>39022</v>
      </c>
      <c r="B72">
        <v>80.894062951466069</v>
      </c>
      <c r="C72">
        <v>8.811003233853171</v>
      </c>
    </row>
    <row r="73" spans="1:3" x14ac:dyDescent="0.35">
      <c r="A73" s="1">
        <v>39052</v>
      </c>
      <c r="B73">
        <v>86.663130621033417</v>
      </c>
      <c r="C73">
        <v>5.0022263931433315</v>
      </c>
    </row>
    <row r="74" spans="1:3" x14ac:dyDescent="0.35">
      <c r="A74" s="1">
        <v>39083</v>
      </c>
      <c r="B74">
        <v>83.327623269273985</v>
      </c>
      <c r="C74">
        <v>6.1727175258969424</v>
      </c>
    </row>
    <row r="75" spans="1:3" x14ac:dyDescent="0.35">
      <c r="A75" s="1">
        <v>39114</v>
      </c>
      <c r="B75">
        <v>83.034728163448364</v>
      </c>
      <c r="C75">
        <v>7.0831062140860297</v>
      </c>
    </row>
    <row r="76" spans="1:3" x14ac:dyDescent="0.35">
      <c r="A76" s="1">
        <v>39142</v>
      </c>
      <c r="B76">
        <v>88.267647647396785</v>
      </c>
      <c r="C76">
        <v>5.4960706900374845</v>
      </c>
    </row>
    <row r="77" spans="1:3" x14ac:dyDescent="0.35">
      <c r="A77" s="1">
        <v>39173</v>
      </c>
      <c r="B77">
        <v>82.294451391118329</v>
      </c>
      <c r="C77">
        <v>7.2041745082026125</v>
      </c>
    </row>
    <row r="78" spans="1:3" x14ac:dyDescent="0.35">
      <c r="A78" s="1">
        <v>39203</v>
      </c>
      <c r="B78">
        <v>82.372789485399124</v>
      </c>
      <c r="C78">
        <v>7.1709274029332732</v>
      </c>
    </row>
    <row r="79" spans="1:3" x14ac:dyDescent="0.35">
      <c r="A79" s="1">
        <v>39234</v>
      </c>
      <c r="B79">
        <v>81.041706516269372</v>
      </c>
      <c r="C79">
        <v>7.6479924481732828</v>
      </c>
    </row>
    <row r="80" spans="1:3" x14ac:dyDescent="0.35">
      <c r="A80" s="1">
        <v>39264</v>
      </c>
      <c r="B80">
        <v>83.059229037026327</v>
      </c>
      <c r="C80">
        <v>6.6554470613339163</v>
      </c>
    </row>
    <row r="81" spans="1:3" x14ac:dyDescent="0.35">
      <c r="A81" s="1">
        <v>39295</v>
      </c>
      <c r="B81">
        <v>82.703035021477774</v>
      </c>
      <c r="C81">
        <v>6.5388396585355935</v>
      </c>
    </row>
    <row r="82" spans="1:3" x14ac:dyDescent="0.35">
      <c r="A82" s="1">
        <v>39326</v>
      </c>
      <c r="B82">
        <v>80.598970321900779</v>
      </c>
      <c r="C82">
        <v>4.2767804824783013</v>
      </c>
    </row>
    <row r="83" spans="1:3" x14ac:dyDescent="0.35">
      <c r="A83" s="1">
        <v>39356</v>
      </c>
      <c r="B83">
        <v>81.11612808676098</v>
      </c>
      <c r="C83">
        <v>4.7383774789050221</v>
      </c>
    </row>
    <row r="84" spans="1:3" x14ac:dyDescent="0.35">
      <c r="A84" s="1">
        <v>39387</v>
      </c>
      <c r="B84">
        <v>85.662875426850377</v>
      </c>
      <c r="C84">
        <v>5.8951328458374661</v>
      </c>
    </row>
    <row r="85" spans="1:3" x14ac:dyDescent="0.35">
      <c r="A85" s="1">
        <v>39417</v>
      </c>
      <c r="B85">
        <v>90.170999751729639</v>
      </c>
      <c r="C85">
        <v>4.047706453204043</v>
      </c>
    </row>
    <row r="86" spans="1:3" x14ac:dyDescent="0.35">
      <c r="A86" s="1">
        <v>39448</v>
      </c>
      <c r="B86">
        <v>87.297511656003877</v>
      </c>
      <c r="C86">
        <v>4.7641925102089715</v>
      </c>
    </row>
    <row r="87" spans="1:3" x14ac:dyDescent="0.35">
      <c r="A87" s="1">
        <v>39479</v>
      </c>
      <c r="B87">
        <v>86.358954139651871</v>
      </c>
      <c r="C87">
        <v>4.0034164616761245</v>
      </c>
    </row>
    <row r="88" spans="1:3" x14ac:dyDescent="0.35">
      <c r="A88" s="1">
        <v>39508</v>
      </c>
      <c r="B88">
        <v>88.430956898910125</v>
      </c>
      <c r="C88">
        <v>0.18501597795572877</v>
      </c>
    </row>
    <row r="89" spans="1:3" x14ac:dyDescent="0.35">
      <c r="A89" s="1">
        <v>39539</v>
      </c>
      <c r="B89">
        <v>88.896082768494111</v>
      </c>
      <c r="C89">
        <v>8.0219641370478314</v>
      </c>
    </row>
    <row r="90" spans="1:3" x14ac:dyDescent="0.35">
      <c r="A90" s="1">
        <v>39569</v>
      </c>
      <c r="B90">
        <v>86.628918162271802</v>
      </c>
      <c r="C90">
        <v>5.1669109465172482</v>
      </c>
    </row>
    <row r="91" spans="1:3" x14ac:dyDescent="0.35">
      <c r="A91" s="1">
        <v>39600</v>
      </c>
      <c r="B91">
        <v>84.365034789572718</v>
      </c>
      <c r="C91">
        <v>4.1007629480706669</v>
      </c>
    </row>
    <row r="92" spans="1:3" x14ac:dyDescent="0.35">
      <c r="A92" s="1">
        <v>39630</v>
      </c>
      <c r="B92">
        <v>85.186087427097021</v>
      </c>
      <c r="C92">
        <v>2.5606526989584495</v>
      </c>
    </row>
    <row r="93" spans="1:3" x14ac:dyDescent="0.35">
      <c r="A93" s="1">
        <v>39661</v>
      </c>
      <c r="B93">
        <v>85.363002017545611</v>
      </c>
      <c r="C93">
        <v>3.216287038773189</v>
      </c>
    </row>
    <row r="94" spans="1:3" x14ac:dyDescent="0.35">
      <c r="A94" s="1">
        <v>39692</v>
      </c>
      <c r="B94">
        <v>83.60451236131766</v>
      </c>
      <c r="C94">
        <v>3.7290079853541158</v>
      </c>
    </row>
    <row r="95" spans="1:3" x14ac:dyDescent="0.35">
      <c r="A95" s="1">
        <v>39722</v>
      </c>
      <c r="B95">
        <v>84.963902635128179</v>
      </c>
      <c r="C95">
        <v>4.7435382323126447</v>
      </c>
    </row>
    <row r="96" spans="1:3" x14ac:dyDescent="0.35">
      <c r="A96" s="1">
        <v>39753</v>
      </c>
      <c r="B96">
        <v>87.563602373903834</v>
      </c>
      <c r="C96">
        <v>2.2188456056165649</v>
      </c>
    </row>
    <row r="97" spans="1:3" x14ac:dyDescent="0.35">
      <c r="A97" s="1">
        <v>39783</v>
      </c>
      <c r="B97">
        <v>91.749407404513477</v>
      </c>
      <c r="C97">
        <v>1.750460410918933</v>
      </c>
    </row>
    <row r="98" spans="1:3" x14ac:dyDescent="0.35">
      <c r="A98" s="1">
        <v>39814</v>
      </c>
      <c r="B98">
        <v>86.611225308460519</v>
      </c>
      <c r="C98">
        <v>-0.78614651726579154</v>
      </c>
    </row>
    <row r="99" spans="1:3" x14ac:dyDescent="0.35">
      <c r="A99" s="1">
        <v>39845</v>
      </c>
      <c r="B99">
        <v>84.954441920621022</v>
      </c>
      <c r="C99">
        <v>-1.6263654800168157</v>
      </c>
    </row>
    <row r="100" spans="1:3" x14ac:dyDescent="0.35">
      <c r="A100" s="1">
        <v>39873</v>
      </c>
      <c r="B100">
        <v>90.206274497439622</v>
      </c>
      <c r="C100">
        <v>2.0075747914375199</v>
      </c>
    </row>
    <row r="101" spans="1:3" x14ac:dyDescent="0.35">
      <c r="A101" s="1">
        <v>39904</v>
      </c>
      <c r="B101">
        <v>87.818940462063821</v>
      </c>
      <c r="C101">
        <v>-1.2116870315145576</v>
      </c>
    </row>
    <row r="102" spans="1:3" x14ac:dyDescent="0.35">
      <c r="A102" s="1">
        <v>39934</v>
      </c>
      <c r="B102">
        <v>85.702433697341434</v>
      </c>
      <c r="C102">
        <v>-1.0694863615806725</v>
      </c>
    </row>
    <row r="103" spans="1:3" x14ac:dyDescent="0.35">
      <c r="A103" s="1">
        <v>39965</v>
      </c>
      <c r="B103">
        <v>83.891368524958239</v>
      </c>
      <c r="C103">
        <v>-0.56144855009651451</v>
      </c>
    </row>
    <row r="104" spans="1:3" x14ac:dyDescent="0.35">
      <c r="A104" s="1">
        <v>39995</v>
      </c>
      <c r="B104">
        <v>87.13491982805661</v>
      </c>
      <c r="C104">
        <v>2.2877355444073117</v>
      </c>
    </row>
    <row r="105" spans="1:3" x14ac:dyDescent="0.35">
      <c r="A105" s="1">
        <v>40026</v>
      </c>
      <c r="B105">
        <v>85.858599834203716</v>
      </c>
      <c r="C105">
        <v>0.58057683650376646</v>
      </c>
    </row>
    <row r="106" spans="1:3" x14ac:dyDescent="0.35">
      <c r="A106" s="1">
        <v>40057</v>
      </c>
      <c r="B106">
        <v>84.682011683696871</v>
      </c>
      <c r="C106">
        <v>1.288805223481873</v>
      </c>
    </row>
    <row r="107" spans="1:3" x14ac:dyDescent="0.35">
      <c r="A107" s="1">
        <v>40087</v>
      </c>
      <c r="B107">
        <v>87.056650934509506</v>
      </c>
      <c r="C107">
        <v>2.463102840706938</v>
      </c>
    </row>
    <row r="108" spans="1:3" x14ac:dyDescent="0.35">
      <c r="A108" s="1">
        <v>40118</v>
      </c>
      <c r="B108">
        <v>87.905588339578429</v>
      </c>
      <c r="C108">
        <v>0.39055721373163976</v>
      </c>
    </row>
    <row r="109" spans="1:3" x14ac:dyDescent="0.35">
      <c r="A109" s="1">
        <v>40148</v>
      </c>
      <c r="B109">
        <v>95.165225578591418</v>
      </c>
      <c r="C109">
        <v>3.7229866336007542</v>
      </c>
    </row>
    <row r="110" spans="1:3" x14ac:dyDescent="0.35">
      <c r="A110" s="1">
        <v>40179</v>
      </c>
      <c r="B110">
        <v>88.393580046153119</v>
      </c>
      <c r="C110">
        <v>2.0578796008772144</v>
      </c>
    </row>
    <row r="111" spans="1:3" x14ac:dyDescent="0.35">
      <c r="A111" s="1">
        <v>40210</v>
      </c>
      <c r="B111">
        <v>87.100762013455807</v>
      </c>
      <c r="C111">
        <v>2.5264365750766018</v>
      </c>
    </row>
    <row r="112" spans="1:3" x14ac:dyDescent="0.35">
      <c r="A112" s="1">
        <v>40238</v>
      </c>
      <c r="B112">
        <v>94.179065287952326</v>
      </c>
      <c r="C112">
        <v>4.4041180202220431</v>
      </c>
    </row>
    <row r="113" spans="1:3" x14ac:dyDescent="0.35">
      <c r="A113" s="1">
        <v>40269</v>
      </c>
      <c r="B113">
        <v>89.709265409372478</v>
      </c>
      <c r="C113">
        <v>2.1525253406185669</v>
      </c>
    </row>
    <row r="114" spans="1:3" x14ac:dyDescent="0.35">
      <c r="A114" s="1">
        <v>40299</v>
      </c>
      <c r="B114">
        <v>88.293386353827984</v>
      </c>
      <c r="C114">
        <v>3.0231961272377816</v>
      </c>
    </row>
    <row r="115" spans="1:3" x14ac:dyDescent="0.35">
      <c r="A115" s="1">
        <v>40330</v>
      </c>
      <c r="B115">
        <v>87.465891713297907</v>
      </c>
      <c r="C115">
        <v>4.2608950732234518</v>
      </c>
    </row>
    <row r="116" spans="1:3" x14ac:dyDescent="0.35">
      <c r="A116" s="1">
        <v>40360</v>
      </c>
      <c r="B116">
        <v>88.070015626204366</v>
      </c>
      <c r="C116">
        <v>1.0731584994775716</v>
      </c>
    </row>
    <row r="117" spans="1:3" x14ac:dyDescent="0.35">
      <c r="A117" s="1">
        <v>40391</v>
      </c>
      <c r="B117">
        <v>87.303503108583257</v>
      </c>
      <c r="C117">
        <v>1.6828870691691975</v>
      </c>
    </row>
    <row r="118" spans="1:3" x14ac:dyDescent="0.35">
      <c r="A118" s="1">
        <v>40422</v>
      </c>
      <c r="B118">
        <v>86.949580179395895</v>
      </c>
      <c r="C118">
        <v>2.6777451912323613</v>
      </c>
    </row>
    <row r="119" spans="1:3" x14ac:dyDescent="0.35">
      <c r="A119" s="1">
        <v>40452</v>
      </c>
      <c r="B119">
        <v>88.68989014410883</v>
      </c>
      <c r="C119">
        <v>1.876064829128296</v>
      </c>
    </row>
    <row r="120" spans="1:3" x14ac:dyDescent="0.35">
      <c r="A120" s="1">
        <v>40483</v>
      </c>
      <c r="B120">
        <v>91.318907872916739</v>
      </c>
      <c r="C120">
        <v>3.882938045022442</v>
      </c>
    </row>
    <row r="121" spans="1:3" x14ac:dyDescent="0.35">
      <c r="A121" s="1">
        <v>40513</v>
      </c>
      <c r="B121">
        <v>98.887883846229386</v>
      </c>
      <c r="C121">
        <v>3.9117842100459654</v>
      </c>
    </row>
    <row r="122" spans="1:3" x14ac:dyDescent="0.35">
      <c r="A122" s="1">
        <v>40544</v>
      </c>
      <c r="B122">
        <v>92.117555586884606</v>
      </c>
      <c r="C122">
        <v>4.2129479751663865</v>
      </c>
    </row>
    <row r="123" spans="1:3" x14ac:dyDescent="0.35">
      <c r="A123" s="1">
        <v>40575</v>
      </c>
      <c r="B123">
        <v>91.293912325801628</v>
      </c>
      <c r="C123">
        <v>4.8141373455470386</v>
      </c>
    </row>
    <row r="124" spans="1:3" x14ac:dyDescent="0.35">
      <c r="A124" s="1">
        <v>40603</v>
      </c>
      <c r="B124">
        <v>97.006238118618498</v>
      </c>
      <c r="C124">
        <v>3.0019121787013887</v>
      </c>
    </row>
    <row r="125" spans="1:3" x14ac:dyDescent="0.35">
      <c r="A125" s="1">
        <v>40634</v>
      </c>
      <c r="B125">
        <v>93.634506205421843</v>
      </c>
      <c r="C125">
        <v>4.3755132517663782</v>
      </c>
    </row>
    <row r="126" spans="1:3" x14ac:dyDescent="0.35">
      <c r="A126" s="1">
        <v>40664</v>
      </c>
      <c r="B126">
        <v>92.216112377540853</v>
      </c>
      <c r="C126">
        <v>4.4428310949507335</v>
      </c>
    </row>
    <row r="127" spans="1:3" x14ac:dyDescent="0.35">
      <c r="A127" s="1">
        <v>40695</v>
      </c>
      <c r="B127">
        <v>91.572746892917877</v>
      </c>
      <c r="C127">
        <v>4.6953790776886279</v>
      </c>
    </row>
    <row r="128" spans="1:3" x14ac:dyDescent="0.35">
      <c r="A128" s="1">
        <v>40725</v>
      </c>
      <c r="B128">
        <v>92.696574206706188</v>
      </c>
      <c r="C128">
        <v>5.2532732594692959</v>
      </c>
    </row>
    <row r="129" spans="1:3" x14ac:dyDescent="0.35">
      <c r="A129" s="1">
        <v>40756</v>
      </c>
      <c r="B129">
        <v>92.561335729700971</v>
      </c>
      <c r="C129">
        <v>6.0224761136770297</v>
      </c>
    </row>
    <row r="130" spans="1:3" x14ac:dyDescent="0.35">
      <c r="A130" s="1">
        <v>40787</v>
      </c>
      <c r="B130">
        <v>92.110022497000529</v>
      </c>
      <c r="C130">
        <v>5.9349824426495417</v>
      </c>
    </row>
    <row r="131" spans="1:3" x14ac:dyDescent="0.35">
      <c r="A131" s="1">
        <v>40817</v>
      </c>
      <c r="B131">
        <v>91.771664570477057</v>
      </c>
      <c r="C131">
        <v>3.4747753338748737</v>
      </c>
    </row>
    <row r="132" spans="1:3" x14ac:dyDescent="0.35">
      <c r="A132" s="1">
        <v>40848</v>
      </c>
      <c r="B132">
        <v>95.823536123916284</v>
      </c>
      <c r="C132">
        <v>4.9328538370918267</v>
      </c>
    </row>
    <row r="133" spans="1:3" x14ac:dyDescent="0.35">
      <c r="A133" s="1">
        <v>40878</v>
      </c>
      <c r="B133">
        <v>101.40093298435541</v>
      </c>
      <c r="C133">
        <v>2.5413114735408868</v>
      </c>
    </row>
    <row r="134" spans="1:3" x14ac:dyDescent="0.35">
      <c r="A134" s="1">
        <v>40909</v>
      </c>
      <c r="B134">
        <v>95.009531544973115</v>
      </c>
      <c r="C134">
        <v>3.139440619829315</v>
      </c>
    </row>
    <row r="135" spans="1:3" x14ac:dyDescent="0.35">
      <c r="A135" s="1">
        <v>40940</v>
      </c>
      <c r="B135">
        <v>94.962556001823842</v>
      </c>
      <c r="C135">
        <v>4.0184976002889243</v>
      </c>
    </row>
    <row r="136" spans="1:3" x14ac:dyDescent="0.35">
      <c r="A136" s="1">
        <v>40969</v>
      </c>
      <c r="B136">
        <v>101.14697540218296</v>
      </c>
      <c r="C136">
        <v>4.2685268121635431</v>
      </c>
    </row>
    <row r="137" spans="1:3" x14ac:dyDescent="0.35">
      <c r="A137" s="1">
        <v>41000</v>
      </c>
      <c r="B137">
        <v>95.162368948154807</v>
      </c>
      <c r="C137">
        <v>1.6317304428145718</v>
      </c>
    </row>
    <row r="138" spans="1:3" x14ac:dyDescent="0.35">
      <c r="A138" s="1">
        <v>41030</v>
      </c>
      <c r="B138">
        <v>95.590074795491063</v>
      </c>
      <c r="C138">
        <v>3.658755862681474</v>
      </c>
    </row>
    <row r="139" spans="1:3" x14ac:dyDescent="0.35">
      <c r="A139" s="1">
        <v>41061</v>
      </c>
      <c r="B139">
        <v>94.106773467654833</v>
      </c>
      <c r="C139">
        <v>2.767227871519637</v>
      </c>
    </row>
    <row r="140" spans="1:3" x14ac:dyDescent="0.35">
      <c r="A140" s="1">
        <v>41091</v>
      </c>
      <c r="B140">
        <v>95.009974841647164</v>
      </c>
      <c r="C140">
        <v>2.4956700447011997</v>
      </c>
    </row>
    <row r="141" spans="1:3" x14ac:dyDescent="0.35">
      <c r="A141" s="1">
        <v>41122</v>
      </c>
      <c r="B141">
        <v>95.265772664203027</v>
      </c>
      <c r="C141">
        <v>2.9217782059666888</v>
      </c>
    </row>
    <row r="142" spans="1:3" x14ac:dyDescent="0.35">
      <c r="A142" s="1">
        <v>41153</v>
      </c>
      <c r="B142">
        <v>94.05000528321122</v>
      </c>
      <c r="C142">
        <v>2.1061581938858609</v>
      </c>
    </row>
    <row r="143" spans="1:3" x14ac:dyDescent="0.35">
      <c r="A143" s="1">
        <v>41183</v>
      </c>
      <c r="B143">
        <v>96.318425200212545</v>
      </c>
      <c r="C143">
        <v>4.9544275469077377</v>
      </c>
    </row>
    <row r="144" spans="1:3" x14ac:dyDescent="0.35">
      <c r="A144" s="1">
        <v>41214</v>
      </c>
      <c r="B144">
        <v>98.881543018102775</v>
      </c>
      <c r="C144">
        <v>3.1912899668323291</v>
      </c>
    </row>
    <row r="145" spans="1:3" x14ac:dyDescent="0.35">
      <c r="A145" s="1">
        <v>41244</v>
      </c>
      <c r="B145">
        <v>104.07988059185864</v>
      </c>
      <c r="C145">
        <v>2.6419358566617746</v>
      </c>
    </row>
    <row r="146" spans="1:3" x14ac:dyDescent="0.35">
      <c r="A146" s="1">
        <v>41275</v>
      </c>
      <c r="B146">
        <v>99.075376166754765</v>
      </c>
      <c r="C146">
        <v>4.2794070822852888</v>
      </c>
    </row>
    <row r="147" spans="1:3" x14ac:dyDescent="0.35">
      <c r="A147" s="1">
        <v>41306</v>
      </c>
      <c r="B147">
        <v>98.813294974906938</v>
      </c>
      <c r="C147">
        <v>4.055007715892927</v>
      </c>
    </row>
    <row r="148" spans="1:3" x14ac:dyDescent="0.35">
      <c r="A148" s="1">
        <v>41334</v>
      </c>
      <c r="B148">
        <v>101.72056218205152</v>
      </c>
      <c r="C148">
        <v>0.56708248327532829</v>
      </c>
    </row>
    <row r="149" spans="1:3" x14ac:dyDescent="0.35">
      <c r="A149" s="1">
        <v>41365</v>
      </c>
      <c r="B149">
        <v>101.20047113607131</v>
      </c>
      <c r="C149">
        <v>6.3450524137394382</v>
      </c>
    </row>
    <row r="150" spans="1:3" x14ac:dyDescent="0.35">
      <c r="A150" s="1">
        <v>41395</v>
      </c>
      <c r="B150">
        <v>99.504687803348602</v>
      </c>
      <c r="C150">
        <v>4.0952086461200139</v>
      </c>
    </row>
    <row r="151" spans="1:3" x14ac:dyDescent="0.35">
      <c r="A151" s="1">
        <v>41426</v>
      </c>
      <c r="B151">
        <v>96.716924211839782</v>
      </c>
      <c r="C151">
        <v>2.7736056056390623</v>
      </c>
    </row>
    <row r="152" spans="1:3" x14ac:dyDescent="0.35">
      <c r="A152" s="1">
        <v>41456</v>
      </c>
      <c r="B152">
        <v>98.644456861406923</v>
      </c>
      <c r="C152">
        <v>3.8253688897585079</v>
      </c>
    </row>
    <row r="153" spans="1:3" x14ac:dyDescent="0.35">
      <c r="A153" s="1">
        <v>41487</v>
      </c>
      <c r="B153">
        <v>98.671584567216513</v>
      </c>
      <c r="C153">
        <v>3.5750635383165843</v>
      </c>
    </row>
    <row r="154" spans="1:3" x14ac:dyDescent="0.35">
      <c r="A154" s="1">
        <v>41518</v>
      </c>
      <c r="B154">
        <v>97.717443252236336</v>
      </c>
      <c r="C154">
        <v>3.8994553567343506</v>
      </c>
    </row>
    <row r="155" spans="1:3" x14ac:dyDescent="0.35">
      <c r="A155" s="1">
        <v>41548</v>
      </c>
      <c r="B155">
        <v>99.479530257935082</v>
      </c>
      <c r="C155">
        <v>3.2819318330337097</v>
      </c>
    </row>
    <row r="156" spans="1:3" x14ac:dyDescent="0.35">
      <c r="A156" s="1">
        <v>41579</v>
      </c>
      <c r="B156">
        <v>102.15981513733968</v>
      </c>
      <c r="C156">
        <v>3.3153529153936603</v>
      </c>
    </row>
    <row r="157" spans="1:3" x14ac:dyDescent="0.35">
      <c r="A157" s="1">
        <v>41609</v>
      </c>
      <c r="B157">
        <v>106.2958534488923</v>
      </c>
      <c r="C157">
        <v>2.1291078010777369</v>
      </c>
    </row>
    <row r="158" spans="1:3" x14ac:dyDescent="0.35">
      <c r="A158" s="1">
        <v>41640</v>
      </c>
      <c r="B158">
        <v>102.74765662334129</v>
      </c>
      <c r="C158">
        <v>3.7065521208879062</v>
      </c>
    </row>
    <row r="159" spans="1:3" x14ac:dyDescent="0.35">
      <c r="A159" s="1">
        <v>41671</v>
      </c>
      <c r="B159">
        <v>102.57336483671924</v>
      </c>
      <c r="C159">
        <v>3.8052266780164814</v>
      </c>
    </row>
    <row r="160" spans="1:3" x14ac:dyDescent="0.35">
      <c r="A160" s="1">
        <v>41699</v>
      </c>
      <c r="B160">
        <v>106.76517335879798</v>
      </c>
      <c r="C160">
        <v>4.9592836183091578</v>
      </c>
    </row>
    <row r="161" spans="1:3" x14ac:dyDescent="0.35">
      <c r="A161" s="1">
        <v>41730</v>
      </c>
      <c r="B161">
        <v>104.79896054063956</v>
      </c>
      <c r="C161">
        <v>3.5558030157091025</v>
      </c>
    </row>
    <row r="162" spans="1:3" x14ac:dyDescent="0.35">
      <c r="A162" s="1">
        <v>41760</v>
      </c>
      <c r="B162">
        <v>104.3942659826416</v>
      </c>
      <c r="C162">
        <v>4.9139174115658761</v>
      </c>
    </row>
    <row r="163" spans="1:3" x14ac:dyDescent="0.35">
      <c r="A163" s="1">
        <v>41791</v>
      </c>
      <c r="B163">
        <v>101.04925543130848</v>
      </c>
      <c r="C163">
        <v>4.479393089444784</v>
      </c>
    </row>
    <row r="164" spans="1:3" x14ac:dyDescent="0.35">
      <c r="A164" s="1">
        <v>41821</v>
      </c>
      <c r="B164">
        <v>103.77913212458604</v>
      </c>
      <c r="C164">
        <v>5.2052344617733439</v>
      </c>
    </row>
    <row r="165" spans="1:3" x14ac:dyDescent="0.35">
      <c r="A165" s="1">
        <v>41852</v>
      </c>
      <c r="B165">
        <v>102.19797081167528</v>
      </c>
      <c r="C165">
        <v>3.5738619785279155</v>
      </c>
    </row>
    <row r="166" spans="1:3" x14ac:dyDescent="0.35">
      <c r="A166" s="1">
        <v>41883</v>
      </c>
      <c r="B166">
        <v>101.7668357529258</v>
      </c>
      <c r="C166">
        <v>4.1439812237379385</v>
      </c>
    </row>
    <row r="167" spans="1:3" x14ac:dyDescent="0.35">
      <c r="A167" s="1">
        <v>41913</v>
      </c>
      <c r="B167">
        <v>103.88649498269974</v>
      </c>
      <c r="C167">
        <v>4.4300216470042528</v>
      </c>
    </row>
    <row r="168" spans="1:3" x14ac:dyDescent="0.35">
      <c r="A168" s="1">
        <v>41944</v>
      </c>
      <c r="B168">
        <v>107.0924162538643</v>
      </c>
      <c r="C168">
        <v>4.8283183655857442</v>
      </c>
    </row>
    <row r="169" spans="1:3" x14ac:dyDescent="0.35">
      <c r="A169" s="1">
        <v>41974</v>
      </c>
      <c r="B169">
        <v>112.27620745378913</v>
      </c>
      <c r="C169">
        <v>5.6261404474937677</v>
      </c>
    </row>
    <row r="170" spans="1:3" x14ac:dyDescent="0.35">
      <c r="A170" s="1">
        <v>42005</v>
      </c>
      <c r="B170">
        <v>107.76459704452358</v>
      </c>
      <c r="C170">
        <v>4.882778436080244</v>
      </c>
    </row>
    <row r="171" spans="1:3" x14ac:dyDescent="0.35">
      <c r="A171" s="1">
        <v>42036</v>
      </c>
      <c r="B171">
        <v>107.15432718400083</v>
      </c>
      <c r="C171">
        <v>4.4660349736735014</v>
      </c>
    </row>
    <row r="172" spans="1:3" x14ac:dyDescent="0.35">
      <c r="A172" s="1">
        <v>42064</v>
      </c>
      <c r="B172">
        <v>111.73302793034374</v>
      </c>
      <c r="C172">
        <v>4.653066552751838</v>
      </c>
    </row>
    <row r="173" spans="1:3" x14ac:dyDescent="0.35">
      <c r="A173" s="1">
        <v>42095</v>
      </c>
      <c r="B173">
        <v>107.65538331340731</v>
      </c>
      <c r="C173">
        <v>2.7256212829134654</v>
      </c>
    </row>
    <row r="174" spans="1:3" x14ac:dyDescent="0.35">
      <c r="A174" s="1">
        <v>42125</v>
      </c>
      <c r="B174">
        <v>106.67053591077928</v>
      </c>
      <c r="C174">
        <v>2.1804549385079781</v>
      </c>
    </row>
    <row r="175" spans="1:3" x14ac:dyDescent="0.35">
      <c r="A175" s="1">
        <v>42156</v>
      </c>
      <c r="B175">
        <v>105.61813264713918</v>
      </c>
      <c r="C175">
        <v>4.5214358050728549</v>
      </c>
    </row>
    <row r="176" spans="1:3" x14ac:dyDescent="0.35">
      <c r="A176" s="1">
        <v>42186</v>
      </c>
      <c r="B176">
        <v>108.70187445729168</v>
      </c>
      <c r="C176">
        <v>4.7434799577972484</v>
      </c>
    </row>
    <row r="177" spans="1:3" x14ac:dyDescent="0.35">
      <c r="A177" s="1">
        <v>42217</v>
      </c>
      <c r="B177">
        <v>107.52237890601261</v>
      </c>
      <c r="C177">
        <v>5.2098960987677856</v>
      </c>
    </row>
    <row r="178" spans="1:3" x14ac:dyDescent="0.35">
      <c r="A178" s="1">
        <v>42248</v>
      </c>
      <c r="B178">
        <v>106.65727202919432</v>
      </c>
      <c r="C178">
        <v>4.805530446226868</v>
      </c>
    </row>
    <row r="179" spans="1:3" x14ac:dyDescent="0.35">
      <c r="A179" s="1">
        <v>42278</v>
      </c>
      <c r="B179">
        <v>108.46055887815928</v>
      </c>
      <c r="C179">
        <v>4.4029437091137424</v>
      </c>
    </row>
    <row r="180" spans="1:3" x14ac:dyDescent="0.35">
      <c r="A180" s="1">
        <v>42309</v>
      </c>
      <c r="B180">
        <v>111.44305343519918</v>
      </c>
      <c r="C180">
        <v>4.0625072563696989</v>
      </c>
    </row>
    <row r="181" spans="1:3" x14ac:dyDescent="0.35">
      <c r="A181" s="1">
        <v>42339</v>
      </c>
      <c r="B181">
        <v>115.23490290664228</v>
      </c>
      <c r="C181">
        <v>2.6351936175533126</v>
      </c>
    </row>
    <row r="182" spans="1:3" x14ac:dyDescent="0.35">
      <c r="A182" s="1">
        <v>42370</v>
      </c>
      <c r="B182">
        <v>109.74136241431312</v>
      </c>
      <c r="C182">
        <v>1.8343365298093344</v>
      </c>
    </row>
    <row r="183" spans="1:3" x14ac:dyDescent="0.35">
      <c r="A183" s="1">
        <v>42401</v>
      </c>
      <c r="B183">
        <v>109.43289293897359</v>
      </c>
      <c r="C183">
        <v>2.1264337286725663</v>
      </c>
    </row>
    <row r="184" spans="1:3" x14ac:dyDescent="0.35">
      <c r="A184" s="1">
        <v>42430</v>
      </c>
      <c r="B184">
        <v>112.95180053555232</v>
      </c>
      <c r="C184">
        <v>1.0907899193140906</v>
      </c>
    </row>
    <row r="185" spans="1:3" x14ac:dyDescent="0.35">
      <c r="A185" s="1">
        <v>42461</v>
      </c>
      <c r="B185">
        <v>112.28160037652918</v>
      </c>
      <c r="C185">
        <v>4.2972463807536343</v>
      </c>
    </row>
    <row r="186" spans="1:3" x14ac:dyDescent="0.35">
      <c r="A186" s="1">
        <v>42491</v>
      </c>
      <c r="B186">
        <v>111.11485600136513</v>
      </c>
      <c r="C186">
        <v>4.1663989522871816</v>
      </c>
    </row>
    <row r="187" spans="1:3" x14ac:dyDescent="0.35">
      <c r="A187" s="1">
        <v>42522</v>
      </c>
      <c r="B187">
        <v>108.3930279946438</v>
      </c>
      <c r="C187">
        <v>2.6272906724977787</v>
      </c>
    </row>
    <row r="188" spans="1:3" x14ac:dyDescent="0.35">
      <c r="A188" s="1">
        <v>42552</v>
      </c>
      <c r="B188">
        <v>109.34952864161342</v>
      </c>
      <c r="C188">
        <v>0.59580774255753965</v>
      </c>
    </row>
    <row r="189" spans="1:3" x14ac:dyDescent="0.35">
      <c r="A189" s="1">
        <v>42583</v>
      </c>
      <c r="B189">
        <v>110.41441368537798</v>
      </c>
      <c r="C189">
        <v>2.6897049793637393</v>
      </c>
    </row>
    <row r="190" spans="1:3" x14ac:dyDescent="0.35">
      <c r="A190" s="1">
        <v>42614</v>
      </c>
      <c r="B190">
        <v>109.80070545124865</v>
      </c>
      <c r="C190">
        <v>2.9472284095114532</v>
      </c>
    </row>
    <row r="191" spans="1:3" x14ac:dyDescent="0.35">
      <c r="A191" s="1">
        <v>42644</v>
      </c>
      <c r="B191">
        <v>110.43046240185799</v>
      </c>
      <c r="C191">
        <v>1.8162395105410241</v>
      </c>
    </row>
    <row r="192" spans="1:3" x14ac:dyDescent="0.35">
      <c r="A192" s="1">
        <v>42675</v>
      </c>
      <c r="B192">
        <v>114.99793755645064</v>
      </c>
      <c r="C192">
        <v>3.1898660451891772</v>
      </c>
    </row>
    <row r="193" spans="1:3" x14ac:dyDescent="0.35">
      <c r="A193" s="1">
        <v>42705</v>
      </c>
      <c r="B193">
        <v>120.64250052228124</v>
      </c>
      <c r="C193">
        <v>4.6926733821435391</v>
      </c>
    </row>
    <row r="194" spans="1:3" x14ac:dyDescent="0.35">
      <c r="A194" s="1">
        <v>42736</v>
      </c>
      <c r="B194">
        <v>115.40816542770963</v>
      </c>
      <c r="C194">
        <v>5.1637804458835745</v>
      </c>
    </row>
    <row r="195" spans="1:3" x14ac:dyDescent="0.35">
      <c r="A195" s="1">
        <v>42767</v>
      </c>
      <c r="B195">
        <v>114.3107856186633</v>
      </c>
      <c r="C195">
        <v>4.4574282454635608</v>
      </c>
    </row>
    <row r="196" spans="1:3" x14ac:dyDescent="0.35">
      <c r="A196" s="1">
        <v>42795</v>
      </c>
      <c r="B196">
        <v>118.0790388151929</v>
      </c>
      <c r="C196">
        <v>4.5393152259018308</v>
      </c>
    </row>
    <row r="197" spans="1:3" x14ac:dyDescent="0.35">
      <c r="A197" s="1">
        <v>42826</v>
      </c>
      <c r="B197">
        <v>114.6853169263768</v>
      </c>
      <c r="C197">
        <v>2.1407929186856052</v>
      </c>
    </row>
    <row r="198" spans="1:3" x14ac:dyDescent="0.35">
      <c r="A198" s="1">
        <v>42856</v>
      </c>
      <c r="B198">
        <v>113.71907153538268</v>
      </c>
      <c r="C198">
        <v>2.3437149880170409</v>
      </c>
    </row>
    <row r="199" spans="1:3" x14ac:dyDescent="0.35">
      <c r="A199" s="1">
        <v>42887</v>
      </c>
      <c r="B199">
        <v>111.64297889958168</v>
      </c>
      <c r="C199">
        <v>2.9983025339032707</v>
      </c>
    </row>
    <row r="200" spans="1:3" x14ac:dyDescent="0.35">
      <c r="A200" s="1">
        <v>42917</v>
      </c>
      <c r="B200">
        <v>113.8361794422638</v>
      </c>
      <c r="C200">
        <v>4.1030362511713463</v>
      </c>
    </row>
    <row r="201" spans="1:3" x14ac:dyDescent="0.35">
      <c r="A201" s="1">
        <v>42948</v>
      </c>
      <c r="B201">
        <v>113.897291216112</v>
      </c>
      <c r="C201">
        <v>3.1543685416456384</v>
      </c>
    </row>
    <row r="202" spans="1:3" x14ac:dyDescent="0.35">
      <c r="A202" s="1">
        <v>42979</v>
      </c>
      <c r="B202">
        <v>112.06723245719184</v>
      </c>
      <c r="C202">
        <v>2.0642189835014477</v>
      </c>
    </row>
    <row r="203" spans="1:3" x14ac:dyDescent="0.35">
      <c r="A203" s="1">
        <v>43009</v>
      </c>
      <c r="B203">
        <v>113.61532339764668</v>
      </c>
      <c r="C203">
        <v>2.8840420718324111</v>
      </c>
    </row>
    <row r="204" spans="1:3" x14ac:dyDescent="0.35">
      <c r="A204" s="1">
        <v>43040</v>
      </c>
      <c r="B204">
        <v>116.92015682597288</v>
      </c>
      <c r="C204">
        <v>1.6715249945927582</v>
      </c>
    </row>
    <row r="205" spans="1:3" x14ac:dyDescent="0.35">
      <c r="A205" s="1">
        <v>43070</v>
      </c>
      <c r="B205">
        <v>122.62572937752272</v>
      </c>
      <c r="C205">
        <v>1.643889049593426</v>
      </c>
    </row>
    <row r="206" spans="1:3" x14ac:dyDescent="0.35">
      <c r="A206" s="1">
        <v>43101</v>
      </c>
      <c r="B206">
        <v>117.7261601979414</v>
      </c>
      <c r="C206">
        <v>2.0085188614177696</v>
      </c>
    </row>
    <row r="207" spans="1:3" x14ac:dyDescent="0.35">
      <c r="A207" s="1">
        <v>43132</v>
      </c>
      <c r="B207">
        <v>117.75604083537328</v>
      </c>
      <c r="C207">
        <v>3.0139371346840562</v>
      </c>
    </row>
    <row r="208" spans="1:3" x14ac:dyDescent="0.35">
      <c r="A208" s="1">
        <v>43160</v>
      </c>
      <c r="B208">
        <v>121.73743704065586</v>
      </c>
      <c r="C208">
        <v>3.0982621997700761</v>
      </c>
    </row>
    <row r="209" spans="1:3" x14ac:dyDescent="0.35">
      <c r="A209" s="1">
        <v>43191</v>
      </c>
      <c r="B209">
        <v>119.49951365887554</v>
      </c>
      <c r="C209">
        <v>4.1977446298459284</v>
      </c>
    </row>
    <row r="210" spans="1:3" x14ac:dyDescent="0.35">
      <c r="A210" s="1">
        <v>43221</v>
      </c>
      <c r="B210">
        <v>118.6669357868865</v>
      </c>
      <c r="C210">
        <v>4.3509537887533156</v>
      </c>
    </row>
    <row r="211" spans="1:3" x14ac:dyDescent="0.35">
      <c r="A211" s="1">
        <v>43252</v>
      </c>
      <c r="B211">
        <v>116.38617677438177</v>
      </c>
      <c r="C211">
        <v>4.2485411277554306</v>
      </c>
    </row>
    <row r="212" spans="1:3" x14ac:dyDescent="0.35">
      <c r="A212" s="1">
        <v>43282</v>
      </c>
      <c r="B212">
        <v>118.22319402361316</v>
      </c>
      <c r="C212">
        <v>3.8537963965791704</v>
      </c>
    </row>
    <row r="213" spans="1:3" x14ac:dyDescent="0.35">
      <c r="A213" s="1">
        <v>43313</v>
      </c>
      <c r="B213">
        <v>118.0108372001294</v>
      </c>
      <c r="C213">
        <v>3.6116275813901808</v>
      </c>
    </row>
    <row r="214" spans="1:3" x14ac:dyDescent="0.35">
      <c r="A214" s="1">
        <v>43344</v>
      </c>
      <c r="B214">
        <v>115.44529485929584</v>
      </c>
      <c r="C214">
        <v>3.014317680589087</v>
      </c>
    </row>
    <row r="215" spans="1:3" x14ac:dyDescent="0.35">
      <c r="A215" s="1">
        <v>43374</v>
      </c>
      <c r="B215">
        <v>118.04841666150988</v>
      </c>
      <c r="C215">
        <v>3.9018445147118546</v>
      </c>
    </row>
    <row r="216" spans="1:3" x14ac:dyDescent="0.35">
      <c r="A216" s="1">
        <v>43405</v>
      </c>
      <c r="B216">
        <v>121.15994033264812</v>
      </c>
      <c r="C216">
        <v>3.6262211938236248</v>
      </c>
    </row>
    <row r="217" spans="1:3" x14ac:dyDescent="0.35">
      <c r="A217" s="1">
        <v>43435</v>
      </c>
      <c r="B217">
        <v>125.1896791567796</v>
      </c>
      <c r="C217">
        <v>2.0908742335495845</v>
      </c>
    </row>
    <row r="218" spans="1:3" x14ac:dyDescent="0.35">
      <c r="A218" s="1">
        <v>43466</v>
      </c>
      <c r="B218">
        <v>121.91113729068286</v>
      </c>
      <c r="C218">
        <v>3.5548403903643617</v>
      </c>
    </row>
    <row r="219" spans="1:3" x14ac:dyDescent="0.35">
      <c r="A219" s="1">
        <v>43497</v>
      </c>
      <c r="B219">
        <v>122.66338047576431</v>
      </c>
      <c r="C219">
        <v>4.1673782555679253</v>
      </c>
    </row>
    <row r="220" spans="1:3" x14ac:dyDescent="0.35">
      <c r="A220" s="1">
        <v>43525</v>
      </c>
      <c r="B220">
        <v>125.92659578568136</v>
      </c>
      <c r="C220">
        <v>3.4411425497864485</v>
      </c>
    </row>
    <row r="221" spans="1:3" x14ac:dyDescent="0.35">
      <c r="A221" s="1">
        <v>43556</v>
      </c>
      <c r="B221">
        <v>123.95892147214468</v>
      </c>
      <c r="C221">
        <v>3.731737206896923</v>
      </c>
    </row>
    <row r="222" spans="1:3" x14ac:dyDescent="0.35">
      <c r="A222" s="1">
        <v>43586</v>
      </c>
      <c r="B222">
        <v>123.67308697081394</v>
      </c>
      <c r="C222">
        <v>4.2186571606752921</v>
      </c>
    </row>
    <row r="223" spans="1:3" x14ac:dyDescent="0.35">
      <c r="A223" s="1">
        <v>43617</v>
      </c>
      <c r="B223">
        <v>120.49368458235816</v>
      </c>
      <c r="C223">
        <v>3.5292058918121825</v>
      </c>
    </row>
    <row r="224" spans="1:3" x14ac:dyDescent="0.35">
      <c r="A224" s="1">
        <v>43647</v>
      </c>
      <c r="B224">
        <v>123.03328111676456</v>
      </c>
      <c r="C224">
        <v>4.0686492467718836</v>
      </c>
    </row>
    <row r="225" spans="1:3" x14ac:dyDescent="0.35">
      <c r="A225" s="1">
        <v>43678</v>
      </c>
      <c r="B225">
        <v>121.9863574950309</v>
      </c>
      <c r="C225">
        <v>3.368775605040057</v>
      </c>
    </row>
    <row r="226" spans="1:3" x14ac:dyDescent="0.35">
      <c r="A226" s="1">
        <v>43709</v>
      </c>
      <c r="B226">
        <v>120.84684901241413</v>
      </c>
      <c r="C226">
        <v>4.6788863588608507</v>
      </c>
    </row>
    <row r="227" spans="1:3" x14ac:dyDescent="0.35">
      <c r="A227" s="1">
        <v>43739</v>
      </c>
      <c r="B227">
        <v>122.94407639942668</v>
      </c>
      <c r="C227">
        <v>4.147162559540746</v>
      </c>
    </row>
    <row r="228" spans="1:3" x14ac:dyDescent="0.35">
      <c r="A228" s="1">
        <v>43770</v>
      </c>
      <c r="B228">
        <v>127.09634559552372</v>
      </c>
      <c r="C228">
        <v>4.8996436004978392</v>
      </c>
    </row>
    <row r="229" spans="1:3" x14ac:dyDescent="0.35">
      <c r="A229" s="1">
        <v>43800</v>
      </c>
      <c r="B229">
        <v>130.68545086701857</v>
      </c>
      <c r="C229">
        <v>4.3899559031191444</v>
      </c>
    </row>
    <row r="230" spans="1:3" x14ac:dyDescent="0.35">
      <c r="A230" s="1">
        <v>43831</v>
      </c>
      <c r="B230">
        <v>127.13248874090434</v>
      </c>
      <c r="C230">
        <v>4.2829158732001531</v>
      </c>
    </row>
    <row r="231" spans="1:3" x14ac:dyDescent="0.35">
      <c r="A231" s="1">
        <v>43862</v>
      </c>
      <c r="B231">
        <v>125.48034248421963</v>
      </c>
      <c r="C231">
        <v>2.2964979421971066</v>
      </c>
    </row>
    <row r="232" spans="1:3" x14ac:dyDescent="0.35">
      <c r="A232" s="1">
        <v>43891</v>
      </c>
      <c r="B232">
        <v>120.9156115172366</v>
      </c>
      <c r="C232">
        <v>-3.9792898689750449</v>
      </c>
    </row>
    <row r="233" spans="1:3" x14ac:dyDescent="0.35">
      <c r="A233" s="1">
        <v>43922</v>
      </c>
      <c r="B233">
        <v>112.087033990617</v>
      </c>
      <c r="C233">
        <v>-9.5772755526882065</v>
      </c>
    </row>
    <row r="234" spans="1:3" x14ac:dyDescent="0.35">
      <c r="A234" s="1">
        <v>43952</v>
      </c>
      <c r="B234">
        <v>110.96070186011777</v>
      </c>
      <c r="C234">
        <v>-10.279023045406989</v>
      </c>
    </row>
    <row r="235" spans="1:3" x14ac:dyDescent="0.35">
      <c r="A235" s="1">
        <v>43983</v>
      </c>
      <c r="B235">
        <v>111.03482282520082</v>
      </c>
      <c r="C235">
        <v>-7.8500892307697248</v>
      </c>
    </row>
    <row r="236" spans="1:3" x14ac:dyDescent="0.35">
      <c r="A236" s="1">
        <v>44013</v>
      </c>
      <c r="B236">
        <v>118.26935149198096</v>
      </c>
      <c r="C236">
        <v>-3.8720658195422857</v>
      </c>
    </row>
    <row r="237" spans="1:3" x14ac:dyDescent="0.35">
      <c r="A237" s="1">
        <v>44044</v>
      </c>
      <c r="B237">
        <v>120.65029747583569</v>
      </c>
      <c r="C237">
        <v>-1.0952536387109149</v>
      </c>
    </row>
    <row r="238" spans="1:3" x14ac:dyDescent="0.35">
      <c r="A238" s="1">
        <v>44075</v>
      </c>
      <c r="B238">
        <v>121.819527216853</v>
      </c>
      <c r="C238">
        <v>0.80488503621552354</v>
      </c>
    </row>
    <row r="239" spans="1:3" x14ac:dyDescent="0.35">
      <c r="A239" s="1">
        <v>44105</v>
      </c>
      <c r="B239">
        <v>125.6767848692629</v>
      </c>
      <c r="C239">
        <v>2.2227247947742086</v>
      </c>
    </row>
    <row r="240" spans="1:3" x14ac:dyDescent="0.35">
      <c r="A240" s="1">
        <v>44136</v>
      </c>
      <c r="B240">
        <v>128.67397151359739</v>
      </c>
      <c r="C240">
        <v>1.2412834615200978</v>
      </c>
    </row>
    <row r="241" spans="1:3" x14ac:dyDescent="0.35">
      <c r="A241" s="1">
        <v>44166</v>
      </c>
      <c r="B241">
        <v>135.99887332882363</v>
      </c>
      <c r="C241">
        <v>4.0658102539753003</v>
      </c>
    </row>
    <row r="242" spans="1:3" x14ac:dyDescent="0.35">
      <c r="A242" s="1">
        <v>44197</v>
      </c>
      <c r="B242">
        <v>128.80432928711275</v>
      </c>
      <c r="C242">
        <v>1.315038007016156</v>
      </c>
    </row>
    <row r="243" spans="1:3" x14ac:dyDescent="0.35">
      <c r="A243" s="1">
        <v>44228</v>
      </c>
      <c r="B243">
        <v>128.52150014361615</v>
      </c>
      <c r="C243">
        <v>2.4236128139186093</v>
      </c>
    </row>
    <row r="244" spans="1:3" x14ac:dyDescent="0.35">
      <c r="A244" s="1">
        <v>44256</v>
      </c>
      <c r="B244">
        <v>132.9383465775104</v>
      </c>
      <c r="C244">
        <v>9.9430792346941512</v>
      </c>
    </row>
    <row r="245" spans="1:3" x14ac:dyDescent="0.35">
      <c r="A245" s="1">
        <v>44287</v>
      </c>
      <c r="B245">
        <v>129.55182719651901</v>
      </c>
      <c r="C245">
        <v>15.581457180287243</v>
      </c>
    </row>
    <row r="246" spans="1:3" x14ac:dyDescent="0.35">
      <c r="A246" s="1">
        <v>44317</v>
      </c>
      <c r="B246">
        <v>129.50799628282542</v>
      </c>
      <c r="C246">
        <v>16.715192056093201</v>
      </c>
    </row>
    <row r="247" spans="1:3" x14ac:dyDescent="0.35">
      <c r="A247" s="1">
        <v>44348</v>
      </c>
      <c r="B247">
        <v>127.15609910556402</v>
      </c>
      <c r="C247">
        <v>14.519117399540946</v>
      </c>
    </row>
    <row r="248" spans="1:3" x14ac:dyDescent="0.35">
      <c r="A248" s="1">
        <v>44378</v>
      </c>
      <c r="B248">
        <v>131.28198216091727</v>
      </c>
      <c r="C248">
        <v>11.002538277905956</v>
      </c>
    </row>
    <row r="249" spans="1:3" x14ac:dyDescent="0.35">
      <c r="A249" s="1">
        <v>44409</v>
      </c>
      <c r="B249">
        <v>130.08320164331616</v>
      </c>
      <c r="C249">
        <v>7.8183845086413868</v>
      </c>
    </row>
    <row r="250" spans="1:3" x14ac:dyDescent="0.35">
      <c r="A250" s="1">
        <v>44440</v>
      </c>
      <c r="B250">
        <v>129.01645594710325</v>
      </c>
      <c r="C250">
        <v>5.9078613213125379</v>
      </c>
    </row>
    <row r="251" spans="1:3" x14ac:dyDescent="0.35">
      <c r="A251" s="1">
        <v>44470</v>
      </c>
      <c r="B251">
        <v>131.23672808738652</v>
      </c>
      <c r="C251">
        <v>4.4240017946890049</v>
      </c>
    </row>
    <row r="252" spans="1:3" x14ac:dyDescent="0.35">
      <c r="A252" s="1">
        <v>44501</v>
      </c>
      <c r="B252">
        <v>136.37511067001645</v>
      </c>
      <c r="C252">
        <v>5.9850015242633958</v>
      </c>
    </row>
    <row r="253" spans="1:3" x14ac:dyDescent="0.35">
      <c r="A253" s="1">
        <v>44531</v>
      </c>
      <c r="B253">
        <v>141.40749083014157</v>
      </c>
      <c r="C253">
        <v>3.9769575798181478</v>
      </c>
    </row>
    <row r="254" spans="1:3" x14ac:dyDescent="0.35">
      <c r="A254" s="1">
        <v>44562</v>
      </c>
      <c r="B254">
        <v>134.8280015936144</v>
      </c>
      <c r="C254">
        <v>4.6766070207737442</v>
      </c>
    </row>
    <row r="255" spans="1:3" x14ac:dyDescent="0.35">
      <c r="A255" s="1">
        <v>44593</v>
      </c>
      <c r="B255">
        <v>134.5480886818666</v>
      </c>
      <c r="C255">
        <v>4.6891675957065928</v>
      </c>
    </row>
    <row r="256" spans="1:3" x14ac:dyDescent="0.35">
      <c r="A256" s="1">
        <v>44621</v>
      </c>
      <c r="B256">
        <v>139.36143013340654</v>
      </c>
      <c r="C256">
        <v>4.8316258786557995</v>
      </c>
    </row>
    <row r="257" spans="1:3" x14ac:dyDescent="0.35">
      <c r="A257" s="1">
        <v>44652</v>
      </c>
      <c r="B257">
        <v>135.94100859816456</v>
      </c>
      <c r="C257">
        <v>4.93175707352529</v>
      </c>
    </row>
    <row r="258" spans="1:3" x14ac:dyDescent="0.35">
      <c r="A258" s="1">
        <v>44682</v>
      </c>
      <c r="B258">
        <v>136.06175966459082</v>
      </c>
      <c r="C258">
        <v>5.0605086711811964</v>
      </c>
    </row>
    <row r="259" spans="1:3" x14ac:dyDescent="0.35">
      <c r="A259" s="1">
        <v>44713</v>
      </c>
      <c r="B259">
        <v>132.57318516609627</v>
      </c>
      <c r="C259">
        <v>4.2601857863184591</v>
      </c>
    </row>
    <row r="260" spans="1:3" x14ac:dyDescent="0.35">
      <c r="A260" s="1">
        <v>44743</v>
      </c>
      <c r="B260">
        <v>135.61679545365081</v>
      </c>
      <c r="C260">
        <v>3.3019103013086379</v>
      </c>
    </row>
    <row r="261" spans="1:3" x14ac:dyDescent="0.35">
      <c r="A261" s="1">
        <v>44774</v>
      </c>
      <c r="B261">
        <v>136.17422217871885</v>
      </c>
      <c r="C261">
        <v>4.6824036143452901</v>
      </c>
    </row>
    <row r="262" spans="1:3" x14ac:dyDescent="0.35">
      <c r="A262" s="1">
        <v>44805</v>
      </c>
      <c r="B262">
        <v>133.96706770564759</v>
      </c>
      <c r="C262">
        <v>3.8371940402502527</v>
      </c>
    </row>
    <row r="263" spans="1:3" x14ac:dyDescent="0.35">
      <c r="A263" s="1">
        <v>44835</v>
      </c>
      <c r="B263">
        <v>135.97024435620943</v>
      </c>
      <c r="C263">
        <v>3.6068533083749377</v>
      </c>
    </row>
    <row r="264" spans="1:3" x14ac:dyDescent="0.35">
      <c r="A264" s="1">
        <v>44866</v>
      </c>
      <c r="B264">
        <v>140.94622072312589</v>
      </c>
      <c r="C264">
        <v>3.3518653298621643</v>
      </c>
    </row>
    <row r="265" spans="1:3" x14ac:dyDescent="0.35">
      <c r="A265" s="1">
        <v>44896</v>
      </c>
      <c r="B265">
        <v>146.08250526347425</v>
      </c>
      <c r="C265">
        <v>3.306058544627092</v>
      </c>
    </row>
    <row r="266" spans="1:3" x14ac:dyDescent="0.35">
      <c r="A266" s="1">
        <v>44927</v>
      </c>
      <c r="B266">
        <v>139.29035124073505</v>
      </c>
      <c r="C266">
        <v>3.3096608971262782</v>
      </c>
    </row>
    <row r="267" spans="1:3" x14ac:dyDescent="0.35">
      <c r="A267" s="1">
        <v>44958</v>
      </c>
      <c r="B267">
        <v>140.9272554382575</v>
      </c>
      <c r="C267">
        <v>4.7411797661980728</v>
      </c>
    </row>
    <row r="268" spans="1:3" x14ac:dyDescent="0.35">
      <c r="A268" s="1">
        <v>44986</v>
      </c>
      <c r="B268">
        <v>144.8919590001577</v>
      </c>
      <c r="C268">
        <v>3.9684788405636624</v>
      </c>
    </row>
    <row r="269" spans="1:3" x14ac:dyDescent="0.35">
      <c r="A269" s="1">
        <v>45017</v>
      </c>
      <c r="B269">
        <v>140.69920617463845</v>
      </c>
      <c r="C269">
        <v>3.5001929333472219</v>
      </c>
    </row>
    <row r="270" spans="1:3" x14ac:dyDescent="0.35">
      <c r="A270" s="1">
        <v>45047</v>
      </c>
      <c r="B270">
        <v>141.23009974714637</v>
      </c>
      <c r="C270">
        <v>3.798525092793255</v>
      </c>
    </row>
    <row r="271" spans="1:3" x14ac:dyDescent="0.35">
      <c r="A271" s="1">
        <v>45078</v>
      </c>
      <c r="B271">
        <v>139.30379316900934</v>
      </c>
      <c r="C271">
        <v>5.0768999737620675</v>
      </c>
    </row>
    <row r="272" spans="1:3" x14ac:dyDescent="0.35">
      <c r="A272" s="1">
        <v>45108</v>
      </c>
      <c r="B272">
        <v>142.39287769273415</v>
      </c>
      <c r="C272">
        <v>4.9964919289065506</v>
      </c>
    </row>
    <row r="273" spans="1:3" x14ac:dyDescent="0.35">
      <c r="A273" s="1">
        <v>45139</v>
      </c>
      <c r="B273">
        <v>141.08691738616579</v>
      </c>
      <c r="C273">
        <v>3.6076543187442529</v>
      </c>
    </row>
    <row r="274" spans="1:3" x14ac:dyDescent="0.35">
      <c r="A274" s="1">
        <v>45170</v>
      </c>
      <c r="B274">
        <v>138.60104784869091</v>
      </c>
      <c r="C274">
        <v>3.4590442430412054</v>
      </c>
    </row>
    <row r="275" spans="1:3" x14ac:dyDescent="0.35">
      <c r="A275" s="1">
        <v>45200</v>
      </c>
      <c r="B275">
        <v>137.74371379500425</v>
      </c>
      <c r="C275">
        <v>1.3043070174594504</v>
      </c>
    </row>
    <row r="276" spans="1:3" x14ac:dyDescent="0.35">
      <c r="A276" s="1">
        <v>45231</v>
      </c>
      <c r="B276">
        <v>144.36944545657474</v>
      </c>
      <c r="C276">
        <v>2.4287453156856178</v>
      </c>
    </row>
    <row r="277" spans="1:3" x14ac:dyDescent="0.35">
      <c r="A277" s="1">
        <v>45261</v>
      </c>
      <c r="B277">
        <v>149.44627712947656</v>
      </c>
      <c r="C277">
        <v>2.302652093716091</v>
      </c>
    </row>
    <row r="278" spans="1:3" x14ac:dyDescent="0.35">
      <c r="A278" s="1">
        <v>45292</v>
      </c>
      <c r="B278">
        <v>145.23772208407641</v>
      </c>
      <c r="C278">
        <v>4.2697651275661883</v>
      </c>
    </row>
    <row r="279" spans="1:3" x14ac:dyDescent="0.35">
      <c r="A279" s="1">
        <v>45323</v>
      </c>
      <c r="B279">
        <v>145.21517588425615</v>
      </c>
      <c r="C279">
        <v>3.0426480900830768</v>
      </c>
    </row>
    <row r="280" spans="1:3" x14ac:dyDescent="0.35">
      <c r="A280" s="1">
        <v>45352</v>
      </c>
      <c r="B280">
        <v>148.19473855874077</v>
      </c>
      <c r="C280">
        <v>2.2794774681592003</v>
      </c>
    </row>
    <row r="281" spans="1:3" x14ac:dyDescent="0.35">
      <c r="A281" s="1">
        <v>45383</v>
      </c>
      <c r="B281">
        <v>146.54227725728202</v>
      </c>
      <c r="C281">
        <v>4.1528813427639761</v>
      </c>
    </row>
    <row r="282" spans="1:3" x14ac:dyDescent="0.35">
      <c r="A282" s="1">
        <v>45413</v>
      </c>
      <c r="B282">
        <v>147.35136006016165</v>
      </c>
      <c r="C282">
        <v>4.3342462576848533</v>
      </c>
    </row>
    <row r="283" spans="1:3" x14ac:dyDescent="0.35">
      <c r="A283" s="1">
        <v>45444</v>
      </c>
      <c r="B283">
        <v>143.11910372657624</v>
      </c>
      <c r="C283">
        <v>2.738841829624846</v>
      </c>
    </row>
    <row r="284" spans="1:3" x14ac:dyDescent="0.35">
      <c r="A284" s="1">
        <v>45474</v>
      </c>
      <c r="B284">
        <v>146.71367228147977</v>
      </c>
      <c r="C284">
        <v>3.0344176329305697</v>
      </c>
    </row>
    <row r="285" spans="1:3" x14ac:dyDescent="0.35">
      <c r="A285" s="1">
        <v>45505</v>
      </c>
      <c r="B285">
        <v>146.67753341267496</v>
      </c>
      <c r="C285">
        <v>3.9625332596977927</v>
      </c>
    </row>
    <row r="286" spans="1:3" x14ac:dyDescent="0.35">
      <c r="A286" s="1">
        <v>45536</v>
      </c>
      <c r="B286">
        <v>143.59908352918839</v>
      </c>
      <c r="C286">
        <v>3.6060590869080329</v>
      </c>
    </row>
    <row r="287" spans="1:3" x14ac:dyDescent="0.35">
      <c r="A287" s="1">
        <v>45566</v>
      </c>
      <c r="B287">
        <v>145.56118243333893</v>
      </c>
      <c r="C287">
        <v>5.6753723440105404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ColWidth="8.81640625" defaultRowHeight="14.5" x14ac:dyDescent="0.35"/>
  <cols>
    <col min="1" max="1" width="6.6328125" bestFit="1" customWidth="1"/>
    <col min="2" max="10" width="11.81640625" bestFit="1" customWidth="1"/>
    <col min="11" max="11" width="12.453125" bestFit="1" customWidth="1"/>
    <col min="12" max="14" width="11.81640625" bestFit="1" customWidth="1"/>
    <col min="15" max="18" width="10.81640625" bestFit="1" customWidth="1"/>
    <col min="19" max="19" width="11.81640625" bestFit="1" customWidth="1"/>
    <col min="20" max="20" width="10.81640625" bestFit="1" customWidth="1"/>
    <col min="21" max="24" width="11.81640625" bestFit="1" customWidth="1"/>
    <col min="25" max="25" width="8" customWidth="1"/>
    <col min="26" max="26" width="7.1796875" bestFit="1" customWidth="1"/>
    <col min="27" max="27" width="8" bestFit="1" customWidth="1"/>
  </cols>
  <sheetData>
    <row r="1" spans="1:23" x14ac:dyDescent="0.35">
      <c r="A1" t="s">
        <v>58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119</v>
      </c>
      <c r="W1" t="s">
        <v>121</v>
      </c>
    </row>
    <row r="2" spans="1:23" x14ac:dyDescent="0.3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3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3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557"/>
  <sheetViews>
    <sheetView topLeftCell="A6508" workbookViewId="0">
      <selection activeCell="C6527" sqref="C6527"/>
    </sheetView>
  </sheetViews>
  <sheetFormatPr defaultColWidth="8.81640625" defaultRowHeight="14.5" x14ac:dyDescent="0.35"/>
  <cols>
    <col min="1" max="1" width="10.453125" bestFit="1" customWidth="1"/>
    <col min="2" max="2" width="8.54296875" bestFit="1" customWidth="1"/>
    <col min="3" max="3" width="6.453125" bestFit="1" customWidth="1"/>
    <col min="4" max="4" width="6.6328125" bestFit="1" customWidth="1"/>
    <col min="5" max="6" width="80.81640625" bestFit="1" customWidth="1"/>
  </cols>
  <sheetData>
    <row r="1" spans="1:4" x14ac:dyDescent="0.35">
      <c r="A1" t="s">
        <v>27</v>
      </c>
      <c r="B1" t="s">
        <v>126</v>
      </c>
      <c r="C1" t="s">
        <v>60</v>
      </c>
      <c r="D1" t="s">
        <v>58</v>
      </c>
    </row>
    <row r="2" spans="1:4" x14ac:dyDescent="0.35">
      <c r="A2" s="1">
        <v>39083</v>
      </c>
      <c r="B2">
        <v>7.5961499999999997</v>
      </c>
      <c r="C2">
        <v>2007</v>
      </c>
      <c r="D2">
        <v>1</v>
      </c>
    </row>
    <row r="3" spans="1:4" x14ac:dyDescent="0.35">
      <c r="A3" s="1">
        <v>39084</v>
      </c>
      <c r="B3">
        <v>7.6253399999999996</v>
      </c>
      <c r="C3">
        <v>2007</v>
      </c>
      <c r="D3">
        <v>1</v>
      </c>
    </row>
    <row r="4" spans="1:4" x14ac:dyDescent="0.35">
      <c r="A4" s="1">
        <v>39085</v>
      </c>
      <c r="B4">
        <v>7.63713</v>
      </c>
      <c r="C4">
        <v>2007</v>
      </c>
      <c r="D4">
        <v>1</v>
      </c>
    </row>
    <row r="5" spans="1:4" x14ac:dyDescent="0.35">
      <c r="A5" s="1">
        <v>39086</v>
      </c>
      <c r="B5">
        <v>7.6864600000000003</v>
      </c>
      <c r="C5">
        <v>2007</v>
      </c>
      <c r="D5">
        <v>1</v>
      </c>
    </row>
    <row r="6" spans="1:4" x14ac:dyDescent="0.35">
      <c r="A6" s="1">
        <v>39087</v>
      </c>
      <c r="B6">
        <v>7.6962599999999997</v>
      </c>
      <c r="C6">
        <v>2007</v>
      </c>
      <c r="D6">
        <v>1</v>
      </c>
    </row>
    <row r="7" spans="1:4" x14ac:dyDescent="0.35">
      <c r="A7" s="1">
        <v>39088</v>
      </c>
      <c r="B7">
        <v>7.6962599999999997</v>
      </c>
      <c r="C7">
        <v>2007</v>
      </c>
      <c r="D7">
        <v>1</v>
      </c>
    </row>
    <row r="8" spans="1:4" x14ac:dyDescent="0.35">
      <c r="A8" s="1">
        <v>39089</v>
      </c>
      <c r="B8">
        <v>7.6962599999999997</v>
      </c>
      <c r="C8">
        <v>2007</v>
      </c>
      <c r="D8">
        <v>1</v>
      </c>
    </row>
    <row r="9" spans="1:4" x14ac:dyDescent="0.35">
      <c r="A9" s="1">
        <v>39090</v>
      </c>
      <c r="B9">
        <v>7.6994800000000003</v>
      </c>
      <c r="C9">
        <v>2007</v>
      </c>
      <c r="D9">
        <v>1</v>
      </c>
    </row>
    <row r="10" spans="1:4" x14ac:dyDescent="0.35">
      <c r="A10" s="1">
        <v>39091</v>
      </c>
      <c r="B10">
        <v>7.7040600000000001</v>
      </c>
      <c r="C10">
        <v>2007</v>
      </c>
      <c r="D10">
        <v>1</v>
      </c>
    </row>
    <row r="11" spans="1:4" x14ac:dyDescent="0.35">
      <c r="A11" s="1">
        <v>39092</v>
      </c>
      <c r="B11">
        <v>7.7163199999999996</v>
      </c>
      <c r="C11">
        <v>2007</v>
      </c>
      <c r="D11">
        <v>1</v>
      </c>
    </row>
    <row r="12" spans="1:4" x14ac:dyDescent="0.35">
      <c r="A12" s="1">
        <v>39093</v>
      </c>
      <c r="B12">
        <v>7.7152200000000004</v>
      </c>
      <c r="C12">
        <v>2007</v>
      </c>
      <c r="D12">
        <v>1</v>
      </c>
    </row>
    <row r="13" spans="1:4" x14ac:dyDescent="0.35">
      <c r="A13" s="1">
        <v>39094</v>
      </c>
      <c r="B13">
        <v>7.6840200000000003</v>
      </c>
      <c r="C13">
        <v>2007</v>
      </c>
      <c r="D13">
        <v>1</v>
      </c>
    </row>
    <row r="14" spans="1:4" x14ac:dyDescent="0.35">
      <c r="A14" s="1">
        <v>39095</v>
      </c>
      <c r="B14">
        <v>7.6840200000000003</v>
      </c>
      <c r="C14">
        <v>2007</v>
      </c>
      <c r="D14">
        <v>1</v>
      </c>
    </row>
    <row r="15" spans="1:4" x14ac:dyDescent="0.35">
      <c r="A15" s="1">
        <v>39096</v>
      </c>
      <c r="B15">
        <v>7.6840200000000003</v>
      </c>
      <c r="C15">
        <v>2007</v>
      </c>
      <c r="D15">
        <v>1</v>
      </c>
    </row>
    <row r="16" spans="1:4" x14ac:dyDescent="0.35">
      <c r="A16" s="1">
        <v>39097</v>
      </c>
      <c r="B16">
        <v>7.6663199999999998</v>
      </c>
      <c r="C16">
        <v>2007</v>
      </c>
      <c r="D16">
        <v>1</v>
      </c>
    </row>
    <row r="17" spans="1:4" x14ac:dyDescent="0.35">
      <c r="A17" s="1">
        <v>39098</v>
      </c>
      <c r="B17">
        <v>7.6696299999999997</v>
      </c>
      <c r="C17">
        <v>2007</v>
      </c>
      <c r="D17">
        <v>1</v>
      </c>
    </row>
    <row r="18" spans="1:4" x14ac:dyDescent="0.35">
      <c r="A18" s="1">
        <v>39099</v>
      </c>
      <c r="B18">
        <v>7.6559600000000003</v>
      </c>
      <c r="C18">
        <v>2007</v>
      </c>
      <c r="D18">
        <v>1</v>
      </c>
    </row>
    <row r="19" spans="1:4" x14ac:dyDescent="0.35">
      <c r="A19" s="1">
        <v>39100</v>
      </c>
      <c r="B19">
        <v>7.65632</v>
      </c>
      <c r="C19">
        <v>2007</v>
      </c>
      <c r="D19">
        <v>1</v>
      </c>
    </row>
    <row r="20" spans="1:4" x14ac:dyDescent="0.35">
      <c r="A20" s="1">
        <v>39101</v>
      </c>
      <c r="B20">
        <v>7.6465100000000001</v>
      </c>
      <c r="C20">
        <v>2007</v>
      </c>
      <c r="D20">
        <v>1</v>
      </c>
    </row>
    <row r="21" spans="1:4" x14ac:dyDescent="0.35">
      <c r="A21" s="1">
        <v>39102</v>
      </c>
      <c r="B21">
        <v>7.6465100000000001</v>
      </c>
      <c r="C21">
        <v>2007</v>
      </c>
      <c r="D21">
        <v>1</v>
      </c>
    </row>
    <row r="22" spans="1:4" x14ac:dyDescent="0.35">
      <c r="A22" s="1">
        <v>39103</v>
      </c>
      <c r="B22">
        <v>7.6465100000000001</v>
      </c>
      <c r="C22">
        <v>2007</v>
      </c>
      <c r="D22">
        <v>1</v>
      </c>
    </row>
    <row r="23" spans="1:4" x14ac:dyDescent="0.35">
      <c r="A23" s="1">
        <v>39104</v>
      </c>
      <c r="B23">
        <v>7.6524099999999997</v>
      </c>
      <c r="C23">
        <v>2007</v>
      </c>
      <c r="D23">
        <v>1</v>
      </c>
    </row>
    <row r="24" spans="1:4" x14ac:dyDescent="0.35">
      <c r="A24" s="1">
        <v>39105</v>
      </c>
      <c r="B24">
        <v>7.6535299999999999</v>
      </c>
      <c r="C24">
        <v>2007</v>
      </c>
      <c r="D24">
        <v>1</v>
      </c>
    </row>
    <row r="25" spans="1:4" x14ac:dyDescent="0.35">
      <c r="A25" s="1">
        <v>39106</v>
      </c>
      <c r="B25">
        <v>7.6662699999999999</v>
      </c>
      <c r="C25">
        <v>2007</v>
      </c>
      <c r="D25">
        <v>1</v>
      </c>
    </row>
    <row r="26" spans="1:4" x14ac:dyDescent="0.35">
      <c r="A26" s="1">
        <v>39107</v>
      </c>
      <c r="B26">
        <v>7.6723100000000004</v>
      </c>
      <c r="C26">
        <v>2007</v>
      </c>
      <c r="D26">
        <v>1</v>
      </c>
    </row>
    <row r="27" spans="1:4" x14ac:dyDescent="0.35">
      <c r="A27" s="1">
        <v>39108</v>
      </c>
      <c r="B27">
        <v>7.6846500000000004</v>
      </c>
      <c r="C27">
        <v>2007</v>
      </c>
      <c r="D27">
        <v>1</v>
      </c>
    </row>
    <row r="28" spans="1:4" x14ac:dyDescent="0.35">
      <c r="A28" s="1">
        <v>39109</v>
      </c>
      <c r="B28">
        <v>7.6846500000000004</v>
      </c>
      <c r="C28">
        <v>2007</v>
      </c>
      <c r="D28">
        <v>1</v>
      </c>
    </row>
    <row r="29" spans="1:4" x14ac:dyDescent="0.35">
      <c r="A29" s="1">
        <v>39110</v>
      </c>
      <c r="B29">
        <v>7.6846500000000004</v>
      </c>
      <c r="C29">
        <v>2007</v>
      </c>
      <c r="D29">
        <v>1</v>
      </c>
    </row>
    <row r="30" spans="1:4" x14ac:dyDescent="0.35">
      <c r="A30" s="1">
        <v>39111</v>
      </c>
      <c r="B30">
        <v>7.6856400000000002</v>
      </c>
      <c r="C30">
        <v>2007</v>
      </c>
      <c r="D30">
        <v>1</v>
      </c>
    </row>
    <row r="31" spans="1:4" x14ac:dyDescent="0.35">
      <c r="A31" s="1">
        <v>39112</v>
      </c>
      <c r="B31">
        <v>7.6932499999999999</v>
      </c>
      <c r="C31">
        <v>2007</v>
      </c>
      <c r="D31">
        <v>1</v>
      </c>
    </row>
    <row r="32" spans="1:4" x14ac:dyDescent="0.35">
      <c r="A32" s="1">
        <v>39113</v>
      </c>
      <c r="B32">
        <v>7.7128800000000002</v>
      </c>
      <c r="C32">
        <v>2007</v>
      </c>
      <c r="D32">
        <v>1</v>
      </c>
    </row>
    <row r="33" spans="1:4" x14ac:dyDescent="0.35">
      <c r="A33" s="1">
        <v>39114</v>
      </c>
      <c r="B33">
        <v>7.7423700000000002</v>
      </c>
      <c r="C33">
        <v>2007</v>
      </c>
      <c r="D33">
        <v>2</v>
      </c>
    </row>
    <row r="34" spans="1:4" x14ac:dyDescent="0.35">
      <c r="A34" s="1">
        <v>39115</v>
      </c>
      <c r="B34">
        <v>7.7359499999999999</v>
      </c>
      <c r="C34">
        <v>2007</v>
      </c>
      <c r="D34">
        <v>2</v>
      </c>
    </row>
    <row r="35" spans="1:4" x14ac:dyDescent="0.35">
      <c r="A35" s="1">
        <v>39116</v>
      </c>
      <c r="B35">
        <v>7.7359499999999999</v>
      </c>
      <c r="C35">
        <v>2007</v>
      </c>
      <c r="D35">
        <v>2</v>
      </c>
    </row>
    <row r="36" spans="1:4" x14ac:dyDescent="0.35">
      <c r="A36" s="1">
        <v>39117</v>
      </c>
      <c r="B36">
        <v>7.7359499999999999</v>
      </c>
      <c r="C36">
        <v>2007</v>
      </c>
      <c r="D36">
        <v>2</v>
      </c>
    </row>
    <row r="37" spans="1:4" x14ac:dyDescent="0.35">
      <c r="A37" s="1">
        <v>39118</v>
      </c>
      <c r="B37">
        <v>7.7153499999999999</v>
      </c>
      <c r="C37">
        <v>2007</v>
      </c>
      <c r="D37">
        <v>2</v>
      </c>
    </row>
    <row r="38" spans="1:4" x14ac:dyDescent="0.35">
      <c r="A38" s="1">
        <v>39119</v>
      </c>
      <c r="B38">
        <v>7.7007899999999996</v>
      </c>
      <c r="C38">
        <v>2007</v>
      </c>
      <c r="D38">
        <v>2</v>
      </c>
    </row>
    <row r="39" spans="1:4" x14ac:dyDescent="0.35">
      <c r="A39" s="1">
        <v>39120</v>
      </c>
      <c r="B39">
        <v>7.67788</v>
      </c>
      <c r="C39">
        <v>2007</v>
      </c>
      <c r="D39">
        <v>2</v>
      </c>
    </row>
    <row r="40" spans="1:4" x14ac:dyDescent="0.35">
      <c r="A40" s="1">
        <v>39121</v>
      </c>
      <c r="B40">
        <v>7.6717000000000004</v>
      </c>
      <c r="C40">
        <v>2007</v>
      </c>
      <c r="D40">
        <v>2</v>
      </c>
    </row>
    <row r="41" spans="1:4" x14ac:dyDescent="0.35">
      <c r="A41" s="1">
        <v>39122</v>
      </c>
      <c r="B41">
        <v>7.6773699999999998</v>
      </c>
      <c r="C41">
        <v>2007</v>
      </c>
      <c r="D41">
        <v>2</v>
      </c>
    </row>
    <row r="42" spans="1:4" x14ac:dyDescent="0.35">
      <c r="A42" s="1">
        <v>39123</v>
      </c>
      <c r="B42">
        <v>7.6773699999999998</v>
      </c>
      <c r="C42">
        <v>2007</v>
      </c>
      <c r="D42">
        <v>2</v>
      </c>
    </row>
    <row r="43" spans="1:4" x14ac:dyDescent="0.35">
      <c r="A43" s="1">
        <v>39124</v>
      </c>
      <c r="B43">
        <v>7.6773699999999998</v>
      </c>
      <c r="C43">
        <v>2007</v>
      </c>
      <c r="D43">
        <v>2</v>
      </c>
    </row>
    <row r="44" spans="1:4" x14ac:dyDescent="0.35">
      <c r="A44" s="1">
        <v>39125</v>
      </c>
      <c r="B44">
        <v>7.6858199999999997</v>
      </c>
      <c r="C44">
        <v>2007</v>
      </c>
      <c r="D44">
        <v>2</v>
      </c>
    </row>
    <row r="45" spans="1:4" x14ac:dyDescent="0.35">
      <c r="A45" s="1">
        <v>39126</v>
      </c>
      <c r="B45">
        <v>7.6889900000000004</v>
      </c>
      <c r="C45">
        <v>2007</v>
      </c>
      <c r="D45">
        <v>2</v>
      </c>
    </row>
    <row r="46" spans="1:4" x14ac:dyDescent="0.35">
      <c r="A46" s="1">
        <v>39127</v>
      </c>
      <c r="B46">
        <v>7.6981299999999999</v>
      </c>
      <c r="C46">
        <v>2007</v>
      </c>
      <c r="D46">
        <v>2</v>
      </c>
    </row>
    <row r="47" spans="1:4" x14ac:dyDescent="0.35">
      <c r="A47" s="1">
        <v>39128</v>
      </c>
      <c r="B47">
        <v>7.7011000000000003</v>
      </c>
      <c r="C47">
        <v>2007</v>
      </c>
      <c r="D47">
        <v>2</v>
      </c>
    </row>
    <row r="48" spans="1:4" x14ac:dyDescent="0.35">
      <c r="A48" s="1">
        <v>39129</v>
      </c>
      <c r="B48">
        <v>7.6961500000000003</v>
      </c>
      <c r="C48">
        <v>2007</v>
      </c>
      <c r="D48">
        <v>2</v>
      </c>
    </row>
    <row r="49" spans="1:4" x14ac:dyDescent="0.35">
      <c r="A49" s="1">
        <v>39130</v>
      </c>
      <c r="B49">
        <v>7.6961500000000003</v>
      </c>
      <c r="C49">
        <v>2007</v>
      </c>
      <c r="D49">
        <v>2</v>
      </c>
    </row>
    <row r="50" spans="1:4" x14ac:dyDescent="0.35">
      <c r="A50" s="1">
        <v>39131</v>
      </c>
      <c r="B50">
        <v>7.6961500000000003</v>
      </c>
      <c r="C50">
        <v>2007</v>
      </c>
      <c r="D50">
        <v>2</v>
      </c>
    </row>
    <row r="51" spans="1:4" x14ac:dyDescent="0.35">
      <c r="A51" s="1">
        <v>39132</v>
      </c>
      <c r="B51">
        <v>7.6792299999999996</v>
      </c>
      <c r="C51">
        <v>2007</v>
      </c>
      <c r="D51">
        <v>2</v>
      </c>
    </row>
    <row r="52" spans="1:4" x14ac:dyDescent="0.35">
      <c r="A52" s="1">
        <v>39133</v>
      </c>
      <c r="B52">
        <v>7.6743100000000002</v>
      </c>
      <c r="C52">
        <v>2007</v>
      </c>
      <c r="D52">
        <v>2</v>
      </c>
    </row>
    <row r="53" spans="1:4" x14ac:dyDescent="0.35">
      <c r="A53" s="1">
        <v>39134</v>
      </c>
      <c r="B53">
        <v>7.6757600000000004</v>
      </c>
      <c r="C53">
        <v>2007</v>
      </c>
      <c r="D53">
        <v>2</v>
      </c>
    </row>
    <row r="54" spans="1:4" x14ac:dyDescent="0.35">
      <c r="A54" s="1">
        <v>39135</v>
      </c>
      <c r="B54">
        <v>7.6840400000000004</v>
      </c>
      <c r="C54">
        <v>2007</v>
      </c>
      <c r="D54">
        <v>2</v>
      </c>
    </row>
    <row r="55" spans="1:4" x14ac:dyDescent="0.35">
      <c r="A55" s="1">
        <v>39136</v>
      </c>
      <c r="B55">
        <v>7.6961599999999999</v>
      </c>
      <c r="C55">
        <v>2007</v>
      </c>
      <c r="D55">
        <v>2</v>
      </c>
    </row>
    <row r="56" spans="1:4" x14ac:dyDescent="0.35">
      <c r="A56" s="1">
        <v>39137</v>
      </c>
      <c r="B56">
        <v>7.6961599999999999</v>
      </c>
      <c r="C56">
        <v>2007</v>
      </c>
      <c r="D56">
        <v>2</v>
      </c>
    </row>
    <row r="57" spans="1:4" x14ac:dyDescent="0.35">
      <c r="A57" s="1">
        <v>39138</v>
      </c>
      <c r="B57">
        <v>7.6961599999999999</v>
      </c>
      <c r="C57">
        <v>2007</v>
      </c>
      <c r="D57">
        <v>2</v>
      </c>
    </row>
    <row r="58" spans="1:4" x14ac:dyDescent="0.35">
      <c r="A58" s="1">
        <v>39139</v>
      </c>
      <c r="B58">
        <v>7.7128100000000002</v>
      </c>
      <c r="C58">
        <v>2007</v>
      </c>
      <c r="D58">
        <v>2</v>
      </c>
    </row>
    <row r="59" spans="1:4" x14ac:dyDescent="0.35">
      <c r="A59" s="1">
        <v>39140</v>
      </c>
      <c r="B59">
        <v>7.71333</v>
      </c>
      <c r="C59">
        <v>2007</v>
      </c>
      <c r="D59">
        <v>2</v>
      </c>
    </row>
    <row r="60" spans="1:4" x14ac:dyDescent="0.35">
      <c r="A60" s="1">
        <v>39141</v>
      </c>
      <c r="B60">
        <v>7.7205399999999997</v>
      </c>
      <c r="C60">
        <v>2007</v>
      </c>
      <c r="D60">
        <v>2</v>
      </c>
    </row>
    <row r="61" spans="1:4" x14ac:dyDescent="0.35">
      <c r="A61" s="1">
        <v>39142</v>
      </c>
      <c r="B61">
        <v>7.7235800000000001</v>
      </c>
      <c r="C61">
        <v>2007</v>
      </c>
      <c r="D61">
        <v>3</v>
      </c>
    </row>
    <row r="62" spans="1:4" x14ac:dyDescent="0.35">
      <c r="A62" s="1">
        <v>39143</v>
      </c>
      <c r="B62">
        <v>7.7210400000000003</v>
      </c>
      <c r="C62">
        <v>2007</v>
      </c>
      <c r="D62">
        <v>3</v>
      </c>
    </row>
    <row r="63" spans="1:4" x14ac:dyDescent="0.35">
      <c r="A63" s="1">
        <v>39144</v>
      </c>
      <c r="B63">
        <v>7.7210400000000003</v>
      </c>
      <c r="C63">
        <v>2007</v>
      </c>
      <c r="D63">
        <v>3</v>
      </c>
    </row>
    <row r="64" spans="1:4" x14ac:dyDescent="0.35">
      <c r="A64" s="1">
        <v>39145</v>
      </c>
      <c r="B64">
        <v>7.7210400000000003</v>
      </c>
      <c r="C64">
        <v>2007</v>
      </c>
      <c r="D64">
        <v>3</v>
      </c>
    </row>
    <row r="65" spans="1:4" x14ac:dyDescent="0.35">
      <c r="A65" s="1">
        <v>39146</v>
      </c>
      <c r="B65">
        <v>7.7122900000000003</v>
      </c>
      <c r="C65">
        <v>2007</v>
      </c>
      <c r="D65">
        <v>3</v>
      </c>
    </row>
    <row r="66" spans="1:4" x14ac:dyDescent="0.35">
      <c r="A66" s="1">
        <v>39147</v>
      </c>
      <c r="B66">
        <v>7.7043600000000003</v>
      </c>
      <c r="C66">
        <v>2007</v>
      </c>
      <c r="D66">
        <v>3</v>
      </c>
    </row>
    <row r="67" spans="1:4" x14ac:dyDescent="0.35">
      <c r="A67" s="1">
        <v>39148</v>
      </c>
      <c r="B67">
        <v>7.6855599999999997</v>
      </c>
      <c r="C67">
        <v>2007</v>
      </c>
      <c r="D67">
        <v>3</v>
      </c>
    </row>
    <row r="68" spans="1:4" x14ac:dyDescent="0.35">
      <c r="A68" s="1">
        <v>39149</v>
      </c>
      <c r="B68">
        <v>7.6813599999999997</v>
      </c>
      <c r="C68">
        <v>2007</v>
      </c>
      <c r="D68">
        <v>3</v>
      </c>
    </row>
    <row r="69" spans="1:4" x14ac:dyDescent="0.35">
      <c r="A69" s="1">
        <v>39150</v>
      </c>
      <c r="B69">
        <v>7.68241</v>
      </c>
      <c r="C69">
        <v>2007</v>
      </c>
      <c r="D69">
        <v>3</v>
      </c>
    </row>
    <row r="70" spans="1:4" x14ac:dyDescent="0.35">
      <c r="A70" s="1">
        <v>39151</v>
      </c>
      <c r="B70">
        <v>7.68241</v>
      </c>
      <c r="C70">
        <v>2007</v>
      </c>
      <c r="D70">
        <v>3</v>
      </c>
    </row>
    <row r="71" spans="1:4" x14ac:dyDescent="0.35">
      <c r="A71" s="1">
        <v>39152</v>
      </c>
      <c r="B71">
        <v>7.68241</v>
      </c>
      <c r="C71">
        <v>2007</v>
      </c>
      <c r="D71">
        <v>3</v>
      </c>
    </row>
    <row r="72" spans="1:4" x14ac:dyDescent="0.35">
      <c r="A72" s="1">
        <v>39153</v>
      </c>
      <c r="B72">
        <v>7.6842800000000002</v>
      </c>
      <c r="C72">
        <v>2007</v>
      </c>
      <c r="D72">
        <v>3</v>
      </c>
    </row>
    <row r="73" spans="1:4" x14ac:dyDescent="0.35">
      <c r="A73" s="1">
        <v>39154</v>
      </c>
      <c r="B73">
        <v>7.68635</v>
      </c>
      <c r="C73">
        <v>2007</v>
      </c>
      <c r="D73">
        <v>3</v>
      </c>
    </row>
    <row r="74" spans="1:4" x14ac:dyDescent="0.35">
      <c r="A74" s="1">
        <v>39155</v>
      </c>
      <c r="B74">
        <v>7.68201</v>
      </c>
      <c r="C74">
        <v>2007</v>
      </c>
      <c r="D74">
        <v>3</v>
      </c>
    </row>
    <row r="75" spans="1:4" x14ac:dyDescent="0.35">
      <c r="A75" s="1">
        <v>39156</v>
      </c>
      <c r="B75">
        <v>7.6771700000000003</v>
      </c>
      <c r="C75">
        <v>2007</v>
      </c>
      <c r="D75">
        <v>3</v>
      </c>
    </row>
    <row r="76" spans="1:4" x14ac:dyDescent="0.35">
      <c r="A76" s="1">
        <v>39157</v>
      </c>
      <c r="B76">
        <v>7.6792499999999997</v>
      </c>
      <c r="C76">
        <v>2007</v>
      </c>
      <c r="D76">
        <v>3</v>
      </c>
    </row>
    <row r="77" spans="1:4" x14ac:dyDescent="0.35">
      <c r="A77" s="1">
        <v>39158</v>
      </c>
      <c r="B77">
        <v>7.6792499999999997</v>
      </c>
      <c r="C77">
        <v>2007</v>
      </c>
      <c r="D77">
        <v>3</v>
      </c>
    </row>
    <row r="78" spans="1:4" x14ac:dyDescent="0.35">
      <c r="A78" s="1">
        <v>39159</v>
      </c>
      <c r="B78">
        <v>7.6792499999999997</v>
      </c>
      <c r="C78">
        <v>2007</v>
      </c>
      <c r="D78">
        <v>3</v>
      </c>
    </row>
    <row r="79" spans="1:4" x14ac:dyDescent="0.35">
      <c r="A79" s="1">
        <v>39160</v>
      </c>
      <c r="B79">
        <v>7.6873800000000001</v>
      </c>
      <c r="C79">
        <v>2007</v>
      </c>
      <c r="D79">
        <v>3</v>
      </c>
    </row>
    <row r="80" spans="1:4" x14ac:dyDescent="0.35">
      <c r="A80" s="1">
        <v>39161</v>
      </c>
      <c r="B80">
        <v>7.6897399999999996</v>
      </c>
      <c r="C80">
        <v>2007</v>
      </c>
      <c r="D80">
        <v>3</v>
      </c>
    </row>
    <row r="81" spans="1:4" x14ac:dyDescent="0.35">
      <c r="A81" s="1">
        <v>39162</v>
      </c>
      <c r="B81">
        <v>7.6882900000000003</v>
      </c>
      <c r="C81">
        <v>2007</v>
      </c>
      <c r="D81">
        <v>3</v>
      </c>
    </row>
    <row r="82" spans="1:4" x14ac:dyDescent="0.35">
      <c r="A82" s="1">
        <v>39163</v>
      </c>
      <c r="B82">
        <v>7.6920700000000002</v>
      </c>
      <c r="C82">
        <v>2007</v>
      </c>
      <c r="D82">
        <v>3</v>
      </c>
    </row>
    <row r="83" spans="1:4" x14ac:dyDescent="0.35">
      <c r="A83" s="1">
        <v>39164</v>
      </c>
      <c r="B83">
        <v>7.6919300000000002</v>
      </c>
      <c r="C83">
        <v>2007</v>
      </c>
      <c r="D83">
        <v>3</v>
      </c>
    </row>
    <row r="84" spans="1:4" x14ac:dyDescent="0.35">
      <c r="A84" s="1">
        <v>39165</v>
      </c>
      <c r="B84">
        <v>7.6919300000000002</v>
      </c>
      <c r="C84">
        <v>2007</v>
      </c>
      <c r="D84">
        <v>3</v>
      </c>
    </row>
    <row r="85" spans="1:4" x14ac:dyDescent="0.35">
      <c r="A85" s="1">
        <v>39166</v>
      </c>
      <c r="B85">
        <v>7.6919300000000002</v>
      </c>
      <c r="C85">
        <v>2007</v>
      </c>
      <c r="D85">
        <v>3</v>
      </c>
    </row>
    <row r="86" spans="1:4" x14ac:dyDescent="0.35">
      <c r="A86" s="1">
        <v>39167</v>
      </c>
      <c r="B86">
        <v>7.69062</v>
      </c>
      <c r="C86">
        <v>2007</v>
      </c>
      <c r="D86">
        <v>3</v>
      </c>
    </row>
    <row r="87" spans="1:4" x14ac:dyDescent="0.35">
      <c r="A87" s="1">
        <v>39168</v>
      </c>
      <c r="B87">
        <v>7.6935799999999999</v>
      </c>
      <c r="C87">
        <v>2007</v>
      </c>
      <c r="D87">
        <v>3</v>
      </c>
    </row>
    <row r="88" spans="1:4" x14ac:dyDescent="0.35">
      <c r="A88" s="1">
        <v>39169</v>
      </c>
      <c r="B88">
        <v>7.6978799999999996</v>
      </c>
      <c r="C88">
        <v>2007</v>
      </c>
      <c r="D88">
        <v>3</v>
      </c>
    </row>
    <row r="89" spans="1:4" x14ac:dyDescent="0.35">
      <c r="A89" s="1">
        <v>39170</v>
      </c>
      <c r="B89">
        <v>7.6953399999999998</v>
      </c>
      <c r="C89">
        <v>2007</v>
      </c>
      <c r="D89">
        <v>3</v>
      </c>
    </row>
    <row r="90" spans="1:4" x14ac:dyDescent="0.35">
      <c r="A90" s="1">
        <v>39171</v>
      </c>
      <c r="B90">
        <v>7.6923500000000002</v>
      </c>
      <c r="C90">
        <v>2007</v>
      </c>
      <c r="D90">
        <v>3</v>
      </c>
    </row>
    <row r="91" spans="1:4" x14ac:dyDescent="0.35">
      <c r="A91" s="1">
        <v>39172</v>
      </c>
      <c r="B91">
        <v>7.6923500000000002</v>
      </c>
      <c r="C91">
        <v>2007</v>
      </c>
      <c r="D91">
        <v>3</v>
      </c>
    </row>
    <row r="92" spans="1:4" x14ac:dyDescent="0.35">
      <c r="A92" s="1">
        <v>39173</v>
      </c>
      <c r="B92">
        <v>7.6923500000000002</v>
      </c>
      <c r="C92">
        <v>2007</v>
      </c>
      <c r="D92">
        <v>4</v>
      </c>
    </row>
    <row r="93" spans="1:4" x14ac:dyDescent="0.35">
      <c r="A93" s="1">
        <v>39174</v>
      </c>
      <c r="B93">
        <v>7.6935200000000004</v>
      </c>
      <c r="C93">
        <v>2007</v>
      </c>
      <c r="D93">
        <v>4</v>
      </c>
    </row>
    <row r="94" spans="1:4" x14ac:dyDescent="0.35">
      <c r="A94" s="1">
        <v>39175</v>
      </c>
      <c r="B94">
        <v>7.6873399999999998</v>
      </c>
      <c r="C94">
        <v>2007</v>
      </c>
      <c r="D94">
        <v>4</v>
      </c>
    </row>
    <row r="95" spans="1:4" x14ac:dyDescent="0.35">
      <c r="A95" s="1">
        <v>39176</v>
      </c>
      <c r="B95">
        <v>7.6781100000000002</v>
      </c>
      <c r="C95">
        <v>2007</v>
      </c>
      <c r="D95">
        <v>4</v>
      </c>
    </row>
    <row r="96" spans="1:4" x14ac:dyDescent="0.35">
      <c r="A96" s="1">
        <v>39177</v>
      </c>
      <c r="B96">
        <v>7.6781100000000002</v>
      </c>
      <c r="C96">
        <v>2007</v>
      </c>
      <c r="D96">
        <v>4</v>
      </c>
    </row>
    <row r="97" spans="1:4" x14ac:dyDescent="0.35">
      <c r="A97" s="1">
        <v>39178</v>
      </c>
      <c r="B97">
        <v>7.6781100000000002</v>
      </c>
      <c r="C97">
        <v>2007</v>
      </c>
      <c r="D97">
        <v>4</v>
      </c>
    </row>
    <row r="98" spans="1:4" x14ac:dyDescent="0.35">
      <c r="A98" s="1">
        <v>39179</v>
      </c>
      <c r="B98">
        <v>7.6781100000000002</v>
      </c>
      <c r="C98">
        <v>2007</v>
      </c>
      <c r="D98">
        <v>4</v>
      </c>
    </row>
    <row r="99" spans="1:4" x14ac:dyDescent="0.35">
      <c r="A99" s="1">
        <v>39180</v>
      </c>
      <c r="B99">
        <v>7.6781100000000002</v>
      </c>
      <c r="C99">
        <v>2007</v>
      </c>
      <c r="D99">
        <v>4</v>
      </c>
    </row>
    <row r="100" spans="1:4" x14ac:dyDescent="0.3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5">
      <c r="A123" s="1">
        <v>39204</v>
      </c>
      <c r="B123">
        <v>7.65951</v>
      </c>
      <c r="C123">
        <v>2007</v>
      </c>
      <c r="D123">
        <v>5</v>
      </c>
    </row>
    <row r="124" spans="1:4" x14ac:dyDescent="0.3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5">
      <c r="A125" s="1">
        <v>39206</v>
      </c>
      <c r="B125">
        <v>7.64621</v>
      </c>
      <c r="C125">
        <v>2007</v>
      </c>
      <c r="D125">
        <v>5</v>
      </c>
    </row>
    <row r="126" spans="1:4" x14ac:dyDescent="0.35">
      <c r="A126" s="1">
        <v>39207</v>
      </c>
      <c r="B126">
        <v>7.64621</v>
      </c>
      <c r="C126">
        <v>2007</v>
      </c>
      <c r="D126">
        <v>5</v>
      </c>
    </row>
    <row r="127" spans="1:4" x14ac:dyDescent="0.35">
      <c r="A127" s="1">
        <v>39208</v>
      </c>
      <c r="B127">
        <v>7.64621</v>
      </c>
      <c r="C127">
        <v>2007</v>
      </c>
      <c r="D127">
        <v>5</v>
      </c>
    </row>
    <row r="128" spans="1:4" x14ac:dyDescent="0.3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5">
      <c r="A130" s="1">
        <v>39211</v>
      </c>
      <c r="B130">
        <v>7.63436</v>
      </c>
      <c r="C130">
        <v>2007</v>
      </c>
      <c r="D130">
        <v>5</v>
      </c>
    </row>
    <row r="131" spans="1:4" x14ac:dyDescent="0.3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5">
      <c r="A150" s="1">
        <v>39231</v>
      </c>
      <c r="B150">
        <v>7.64011</v>
      </c>
      <c r="C150">
        <v>2007</v>
      </c>
      <c r="D150">
        <v>5</v>
      </c>
    </row>
    <row r="151" spans="1:4" x14ac:dyDescent="0.3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5">
      <c r="A178" s="1">
        <v>39259</v>
      </c>
      <c r="B178">
        <v>7.71183</v>
      </c>
      <c r="C178">
        <v>2007</v>
      </c>
      <c r="D178">
        <v>6</v>
      </c>
    </row>
    <row r="179" spans="1:4" x14ac:dyDescent="0.3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5">
      <c r="A193" s="1">
        <v>39274</v>
      </c>
      <c r="B193">
        <v>7.67441</v>
      </c>
      <c r="C193">
        <v>2007</v>
      </c>
      <c r="D193">
        <v>7</v>
      </c>
    </row>
    <row r="194" spans="1:4" x14ac:dyDescent="0.3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5">
      <c r="A198" s="1">
        <v>39279</v>
      </c>
      <c r="B198">
        <v>7.67502</v>
      </c>
      <c r="C198">
        <v>2007</v>
      </c>
      <c r="D198">
        <v>7</v>
      </c>
    </row>
    <row r="199" spans="1:4" x14ac:dyDescent="0.3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5">
      <c r="A208" s="1">
        <v>39289</v>
      </c>
      <c r="B208">
        <v>7.68161</v>
      </c>
      <c r="C208">
        <v>2007</v>
      </c>
      <c r="D208">
        <v>7</v>
      </c>
    </row>
    <row r="209" spans="1:4" x14ac:dyDescent="0.3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5">
      <c r="A213" s="1">
        <v>39294</v>
      </c>
      <c r="B213">
        <v>7.68506</v>
      </c>
      <c r="C213">
        <v>2007</v>
      </c>
      <c r="D213">
        <v>7</v>
      </c>
    </row>
    <row r="214" spans="1:4" x14ac:dyDescent="0.35">
      <c r="A214" s="1">
        <v>39295</v>
      </c>
      <c r="B214">
        <v>7.67788</v>
      </c>
      <c r="C214">
        <v>2007</v>
      </c>
      <c r="D214">
        <v>8</v>
      </c>
    </row>
    <row r="215" spans="1:4" x14ac:dyDescent="0.3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5">
      <c r="A236" s="1">
        <v>39317</v>
      </c>
      <c r="B236">
        <v>7.66601</v>
      </c>
      <c r="C236">
        <v>2007</v>
      </c>
      <c r="D236">
        <v>8</v>
      </c>
    </row>
    <row r="237" spans="1:4" x14ac:dyDescent="0.3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5">
      <c r="A303" s="1">
        <v>39384</v>
      </c>
      <c r="B303">
        <v>7.70878</v>
      </c>
      <c r="C303">
        <v>2007</v>
      </c>
      <c r="D303">
        <v>10</v>
      </c>
    </row>
    <row r="304" spans="1:4" x14ac:dyDescent="0.3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5">
      <c r="A341" s="1">
        <v>39422</v>
      </c>
      <c r="B341">
        <v>7.65402</v>
      </c>
      <c r="C341">
        <v>2007</v>
      </c>
      <c r="D341">
        <v>12</v>
      </c>
    </row>
    <row r="342" spans="1:4" x14ac:dyDescent="0.35">
      <c r="A342" s="1">
        <v>39423</v>
      </c>
      <c r="B342">
        <v>7.63734</v>
      </c>
      <c r="C342">
        <v>2007</v>
      </c>
      <c r="D342">
        <v>12</v>
      </c>
    </row>
    <row r="343" spans="1:4" x14ac:dyDescent="0.35">
      <c r="A343" s="1">
        <v>39424</v>
      </c>
      <c r="B343">
        <v>7.63734</v>
      </c>
      <c r="C343">
        <v>2007</v>
      </c>
      <c r="D343">
        <v>12</v>
      </c>
    </row>
    <row r="344" spans="1:4" x14ac:dyDescent="0.35">
      <c r="A344" s="1">
        <v>39425</v>
      </c>
      <c r="B344">
        <v>7.63734</v>
      </c>
      <c r="C344">
        <v>2007</v>
      </c>
      <c r="D344">
        <v>12</v>
      </c>
    </row>
    <row r="345" spans="1:4" x14ac:dyDescent="0.3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5">
      <c r="A362" s="1">
        <v>39443</v>
      </c>
      <c r="B362">
        <v>7.62134</v>
      </c>
      <c r="C362">
        <v>2007</v>
      </c>
      <c r="D362">
        <v>12</v>
      </c>
    </row>
    <row r="363" spans="1:4" x14ac:dyDescent="0.3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5">
      <c r="A384" s="1">
        <v>39465</v>
      </c>
      <c r="B384">
        <v>7.70709</v>
      </c>
      <c r="C384">
        <v>2008</v>
      </c>
      <c r="D384">
        <v>1</v>
      </c>
    </row>
    <row r="385" spans="1:4" x14ac:dyDescent="0.35">
      <c r="A385" s="1">
        <v>39466</v>
      </c>
      <c r="B385">
        <v>7.70709</v>
      </c>
      <c r="C385">
        <v>2008</v>
      </c>
      <c r="D385">
        <v>1</v>
      </c>
    </row>
    <row r="386" spans="1:4" x14ac:dyDescent="0.35">
      <c r="A386" s="1">
        <v>39467</v>
      </c>
      <c r="B386">
        <v>7.70709</v>
      </c>
      <c r="C386">
        <v>2008</v>
      </c>
      <c r="D386">
        <v>1</v>
      </c>
    </row>
    <row r="387" spans="1:4" x14ac:dyDescent="0.3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5">
      <c r="A389" s="1">
        <v>39470</v>
      </c>
      <c r="B389">
        <v>7.7054</v>
      </c>
      <c r="C389">
        <v>2008</v>
      </c>
      <c r="D389">
        <v>1</v>
      </c>
    </row>
    <row r="390" spans="1:4" x14ac:dyDescent="0.3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5">
      <c r="A410" s="1">
        <v>39491</v>
      </c>
      <c r="B410">
        <v>7.74186</v>
      </c>
      <c r="C410">
        <v>2008</v>
      </c>
      <c r="D410">
        <v>2</v>
      </c>
    </row>
    <row r="411" spans="1:4" x14ac:dyDescent="0.3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5">
      <c r="A417" s="1">
        <v>39498</v>
      </c>
      <c r="B417">
        <v>7.7054</v>
      </c>
      <c r="C417">
        <v>2008</v>
      </c>
      <c r="D417">
        <v>2</v>
      </c>
    </row>
    <row r="418" spans="1:4" x14ac:dyDescent="0.3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5">
      <c r="A422" s="1">
        <v>39503</v>
      </c>
      <c r="B422">
        <v>7.70594</v>
      </c>
      <c r="C422">
        <v>2008</v>
      </c>
      <c r="D422">
        <v>2</v>
      </c>
    </row>
    <row r="423" spans="1:4" x14ac:dyDescent="0.3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5">
      <c r="A431" s="1">
        <v>39512</v>
      </c>
      <c r="B431">
        <v>7.67462</v>
      </c>
      <c r="C431">
        <v>2008</v>
      </c>
      <c r="D431">
        <v>3</v>
      </c>
    </row>
    <row r="432" spans="1:4" x14ac:dyDescent="0.3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5">
      <c r="A450" s="1">
        <v>39531</v>
      </c>
      <c r="B450">
        <v>7.60379</v>
      </c>
      <c r="C450">
        <v>2008</v>
      </c>
      <c r="D450">
        <v>3</v>
      </c>
    </row>
    <row r="451" spans="1:4" x14ac:dyDescent="0.3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5">
      <c r="A452" s="1">
        <v>39533</v>
      </c>
      <c r="B452">
        <v>7.60738</v>
      </c>
      <c r="C452">
        <v>2008</v>
      </c>
      <c r="D452">
        <v>3</v>
      </c>
    </row>
    <row r="453" spans="1:4" x14ac:dyDescent="0.3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5">
      <c r="A454" s="1">
        <v>39535</v>
      </c>
      <c r="B454">
        <v>7.62561</v>
      </c>
      <c r="C454">
        <v>2008</v>
      </c>
      <c r="D454">
        <v>3</v>
      </c>
    </row>
    <row r="455" spans="1:4" x14ac:dyDescent="0.35">
      <c r="A455" s="1">
        <v>39536</v>
      </c>
      <c r="B455">
        <v>7.62561</v>
      </c>
      <c r="C455">
        <v>2008</v>
      </c>
      <c r="D455">
        <v>3</v>
      </c>
    </row>
    <row r="456" spans="1:4" x14ac:dyDescent="0.35">
      <c r="A456" s="1">
        <v>39537</v>
      </c>
      <c r="B456">
        <v>7.62561</v>
      </c>
      <c r="C456">
        <v>2008</v>
      </c>
      <c r="D456">
        <v>3</v>
      </c>
    </row>
    <row r="457" spans="1:4" x14ac:dyDescent="0.3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5">
      <c r="A471" s="1">
        <v>39552</v>
      </c>
      <c r="B471">
        <v>7.57179</v>
      </c>
      <c r="C471">
        <v>2008</v>
      </c>
      <c r="D471">
        <v>4</v>
      </c>
    </row>
    <row r="472" spans="1:4" x14ac:dyDescent="0.3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5">
      <c r="A487" s="1">
        <v>39568</v>
      </c>
      <c r="B487">
        <v>7.48597</v>
      </c>
      <c r="C487">
        <v>2008</v>
      </c>
      <c r="D487">
        <v>4</v>
      </c>
    </row>
    <row r="488" spans="1:4" x14ac:dyDescent="0.35">
      <c r="A488" s="1">
        <v>39569</v>
      </c>
      <c r="B488">
        <v>7.48597</v>
      </c>
      <c r="C488">
        <v>2008</v>
      </c>
      <c r="D488">
        <v>5</v>
      </c>
    </row>
    <row r="489" spans="1:4" x14ac:dyDescent="0.35">
      <c r="A489" s="1">
        <v>39570</v>
      </c>
      <c r="B489">
        <v>7.48184</v>
      </c>
      <c r="C489">
        <v>2008</v>
      </c>
      <c r="D489">
        <v>5</v>
      </c>
    </row>
    <row r="490" spans="1:4" x14ac:dyDescent="0.35">
      <c r="A490" s="1">
        <v>39571</v>
      </c>
      <c r="B490">
        <v>7.48184</v>
      </c>
      <c r="C490">
        <v>2008</v>
      </c>
      <c r="D490">
        <v>5</v>
      </c>
    </row>
    <row r="491" spans="1:4" x14ac:dyDescent="0.35">
      <c r="A491" s="1">
        <v>39572</v>
      </c>
      <c r="B491">
        <v>7.48184</v>
      </c>
      <c r="C491">
        <v>2008</v>
      </c>
      <c r="D491">
        <v>5</v>
      </c>
    </row>
    <row r="492" spans="1:4" x14ac:dyDescent="0.3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5">
      <c r="A501" s="1">
        <v>39582</v>
      </c>
      <c r="B501">
        <v>7.44217</v>
      </c>
      <c r="C501">
        <v>2008</v>
      </c>
      <c r="D501">
        <v>5</v>
      </c>
    </row>
    <row r="502" spans="1:4" x14ac:dyDescent="0.3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5">
      <c r="A520" s="1">
        <v>39601</v>
      </c>
      <c r="B520">
        <v>7.44008</v>
      </c>
      <c r="C520">
        <v>2008</v>
      </c>
      <c r="D520">
        <v>6</v>
      </c>
    </row>
    <row r="521" spans="1:4" x14ac:dyDescent="0.3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5">
      <c r="A562" s="1">
        <v>39643</v>
      </c>
      <c r="B562">
        <v>7.42753</v>
      </c>
      <c r="C562">
        <v>2008</v>
      </c>
      <c r="D562">
        <v>7</v>
      </c>
    </row>
    <row r="563" spans="1:4" x14ac:dyDescent="0.3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5">
      <c r="A570" s="1">
        <v>39651</v>
      </c>
      <c r="B570">
        <v>7.4314</v>
      </c>
      <c r="C570">
        <v>2008</v>
      </c>
      <c r="D570">
        <v>7</v>
      </c>
    </row>
    <row r="571" spans="1:4" x14ac:dyDescent="0.35">
      <c r="A571" s="1">
        <v>39652</v>
      </c>
      <c r="B571">
        <v>7.44252</v>
      </c>
      <c r="C571">
        <v>2008</v>
      </c>
      <c r="D571">
        <v>7</v>
      </c>
    </row>
    <row r="572" spans="1:4" x14ac:dyDescent="0.3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5">
      <c r="A584" s="1">
        <v>39665</v>
      </c>
      <c r="B584">
        <v>7.40632</v>
      </c>
      <c r="C584">
        <v>2008</v>
      </c>
      <c r="D584">
        <v>8</v>
      </c>
    </row>
    <row r="585" spans="1:4" x14ac:dyDescent="0.3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5">
      <c r="A605" s="1">
        <v>39686</v>
      </c>
      <c r="B605">
        <v>7.42354</v>
      </c>
      <c r="C605">
        <v>2008</v>
      </c>
      <c r="D605">
        <v>8</v>
      </c>
    </row>
    <row r="606" spans="1:4" x14ac:dyDescent="0.3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5">
      <c r="A619" s="1">
        <v>39700</v>
      </c>
      <c r="B619">
        <v>7.50936</v>
      </c>
      <c r="C619">
        <v>2008</v>
      </c>
      <c r="D619">
        <v>9</v>
      </c>
    </row>
    <row r="620" spans="1:4" x14ac:dyDescent="0.3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5">
      <c r="A664" s="1">
        <v>39745</v>
      </c>
      <c r="B664">
        <v>7.50115</v>
      </c>
      <c r="C664">
        <v>2008</v>
      </c>
      <c r="D664">
        <v>10</v>
      </c>
    </row>
    <row r="665" spans="1:4" x14ac:dyDescent="0.35">
      <c r="A665" s="1">
        <v>39746</v>
      </c>
      <c r="B665">
        <v>7.50115</v>
      </c>
      <c r="C665">
        <v>2008</v>
      </c>
      <c r="D665">
        <v>10</v>
      </c>
    </row>
    <row r="666" spans="1:4" x14ac:dyDescent="0.35">
      <c r="A666" s="1">
        <v>39747</v>
      </c>
      <c r="B666">
        <v>7.50115</v>
      </c>
      <c r="C666">
        <v>2008</v>
      </c>
      <c r="D666">
        <v>10</v>
      </c>
    </row>
    <row r="667" spans="1:4" x14ac:dyDescent="0.3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5">
      <c r="A668" s="1">
        <v>39749</v>
      </c>
      <c r="B668">
        <v>7.5347</v>
      </c>
      <c r="C668">
        <v>2008</v>
      </c>
      <c r="D668">
        <v>10</v>
      </c>
    </row>
    <row r="669" spans="1:4" x14ac:dyDescent="0.3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5">
      <c r="A681" s="1">
        <v>39762</v>
      </c>
      <c r="B681">
        <v>7.53789</v>
      </c>
      <c r="C681">
        <v>2008</v>
      </c>
      <c r="D681">
        <v>11</v>
      </c>
    </row>
    <row r="682" spans="1:4" x14ac:dyDescent="0.3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5">
      <c r="A699" s="1">
        <v>39780</v>
      </c>
      <c r="B699">
        <v>7.69008</v>
      </c>
      <c r="C699">
        <v>2008</v>
      </c>
      <c r="D699">
        <v>11</v>
      </c>
    </row>
    <row r="700" spans="1:4" x14ac:dyDescent="0.35">
      <c r="A700" s="1">
        <v>39781</v>
      </c>
      <c r="B700">
        <v>7.69008</v>
      </c>
      <c r="C700">
        <v>2008</v>
      </c>
      <c r="D700">
        <v>11</v>
      </c>
    </row>
    <row r="701" spans="1:4" x14ac:dyDescent="0.35">
      <c r="A701" s="1">
        <v>39782</v>
      </c>
      <c r="B701">
        <v>7.69008</v>
      </c>
      <c r="C701">
        <v>2008</v>
      </c>
      <c r="D701">
        <v>11</v>
      </c>
    </row>
    <row r="702" spans="1:4" x14ac:dyDescent="0.3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5">
      <c r="A703" s="1">
        <v>39784</v>
      </c>
      <c r="B703">
        <v>7.65707</v>
      </c>
      <c r="C703">
        <v>2008</v>
      </c>
      <c r="D703">
        <v>12</v>
      </c>
    </row>
    <row r="704" spans="1:4" x14ac:dyDescent="0.3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5">
      <c r="A705" s="1">
        <v>39786</v>
      </c>
      <c r="B705">
        <v>7.65787</v>
      </c>
      <c r="C705">
        <v>2008</v>
      </c>
      <c r="D705">
        <v>12</v>
      </c>
    </row>
    <row r="706" spans="1:4" x14ac:dyDescent="0.3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5">
      <c r="A717" s="1">
        <v>39798</v>
      </c>
      <c r="B717">
        <v>7.67326</v>
      </c>
      <c r="C717">
        <v>2008</v>
      </c>
      <c r="D717">
        <v>12</v>
      </c>
    </row>
    <row r="718" spans="1:4" x14ac:dyDescent="0.3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5">
      <c r="A724" s="1">
        <v>39805</v>
      </c>
      <c r="B724">
        <v>7.72682</v>
      </c>
      <c r="C724">
        <v>2008</v>
      </c>
      <c r="D724">
        <v>12</v>
      </c>
    </row>
    <row r="725" spans="1:4" x14ac:dyDescent="0.3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5">
      <c r="A730" s="1">
        <v>39811</v>
      </c>
      <c r="B730">
        <v>7.78383</v>
      </c>
      <c r="C730">
        <v>2008</v>
      </c>
      <c r="D730">
        <v>12</v>
      </c>
    </row>
    <row r="731" spans="1:4" x14ac:dyDescent="0.3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5">
      <c r="A740" s="1">
        <v>39821</v>
      </c>
      <c r="B740">
        <v>7.87486</v>
      </c>
      <c r="C740">
        <v>2009</v>
      </c>
      <c r="D740">
        <v>1</v>
      </c>
    </row>
    <row r="741" spans="1:4" x14ac:dyDescent="0.3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5">
      <c r="A745" s="1">
        <v>39826</v>
      </c>
      <c r="B745">
        <v>7.87737</v>
      </c>
      <c r="C745">
        <v>2009</v>
      </c>
      <c r="D745">
        <v>1</v>
      </c>
    </row>
    <row r="746" spans="1:4" x14ac:dyDescent="0.3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5">
      <c r="A751" s="1">
        <v>39832</v>
      </c>
      <c r="B751">
        <v>7.7725</v>
      </c>
      <c r="C751">
        <v>2009</v>
      </c>
      <c r="D751">
        <v>1</v>
      </c>
    </row>
    <row r="752" spans="1:4" x14ac:dyDescent="0.35">
      <c r="A752" s="1">
        <v>39833</v>
      </c>
      <c r="B752">
        <v>7.77684</v>
      </c>
      <c r="C752">
        <v>2009</v>
      </c>
      <c r="D752">
        <v>1</v>
      </c>
    </row>
    <row r="753" spans="1:4" x14ac:dyDescent="0.3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5">
      <c r="A762" s="1">
        <v>39843</v>
      </c>
      <c r="B762">
        <v>7.95085</v>
      </c>
      <c r="C762">
        <v>2009</v>
      </c>
      <c r="D762">
        <v>1</v>
      </c>
    </row>
    <row r="763" spans="1:4" x14ac:dyDescent="0.35">
      <c r="A763" s="1">
        <v>39844</v>
      </c>
      <c r="B763">
        <v>7.95085</v>
      </c>
      <c r="C763">
        <v>2009</v>
      </c>
      <c r="D763">
        <v>1</v>
      </c>
    </row>
    <row r="764" spans="1:4" x14ac:dyDescent="0.35">
      <c r="A764" s="1">
        <v>39845</v>
      </c>
      <c r="B764">
        <v>7.95085</v>
      </c>
      <c r="C764">
        <v>2009</v>
      </c>
      <c r="D764">
        <v>2</v>
      </c>
    </row>
    <row r="765" spans="1:4" x14ac:dyDescent="0.3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5">
      <c r="A766" s="1">
        <v>39847</v>
      </c>
      <c r="B766">
        <v>7.92178</v>
      </c>
      <c r="C766">
        <v>2009</v>
      </c>
      <c r="D766">
        <v>2</v>
      </c>
    </row>
    <row r="767" spans="1:4" x14ac:dyDescent="0.3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5">
      <c r="A773" s="1">
        <v>39854</v>
      </c>
      <c r="B773">
        <v>7.91594</v>
      </c>
      <c r="C773">
        <v>2009</v>
      </c>
      <c r="D773">
        <v>2</v>
      </c>
    </row>
    <row r="774" spans="1:4" x14ac:dyDescent="0.3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5">
      <c r="A786" s="1">
        <v>39867</v>
      </c>
      <c r="B786">
        <v>7.96936</v>
      </c>
      <c r="C786">
        <v>2009</v>
      </c>
      <c r="D786">
        <v>2</v>
      </c>
    </row>
    <row r="787" spans="1:4" x14ac:dyDescent="0.3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5">
      <c r="A793" s="1">
        <v>39874</v>
      </c>
      <c r="B793">
        <v>8.00291</v>
      </c>
      <c r="C793">
        <v>2009</v>
      </c>
      <c r="D793">
        <v>3</v>
      </c>
    </row>
    <row r="794" spans="1:4" x14ac:dyDescent="0.35">
      <c r="A794" s="1">
        <v>39875</v>
      </c>
      <c r="B794">
        <v>8.00596</v>
      </c>
      <c r="C794">
        <v>2009</v>
      </c>
      <c r="D794">
        <v>3</v>
      </c>
    </row>
    <row r="795" spans="1:4" x14ac:dyDescent="0.3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5">
      <c r="A838" s="1">
        <v>39919</v>
      </c>
      <c r="B838">
        <v>8.10121</v>
      </c>
      <c r="C838">
        <v>2009</v>
      </c>
      <c r="D838">
        <v>4</v>
      </c>
    </row>
    <row r="839" spans="1:4" x14ac:dyDescent="0.3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5">
      <c r="A849" s="1">
        <v>39930</v>
      </c>
      <c r="B849">
        <v>8.10351</v>
      </c>
      <c r="C849">
        <v>2009</v>
      </c>
      <c r="D849">
        <v>4</v>
      </c>
    </row>
    <row r="850" spans="1:4" x14ac:dyDescent="0.3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5">
      <c r="A863" s="1">
        <v>39944</v>
      </c>
      <c r="B863">
        <v>8.08371</v>
      </c>
      <c r="C863">
        <v>2009</v>
      </c>
      <c r="D863">
        <v>5</v>
      </c>
    </row>
    <row r="864" spans="1:4" x14ac:dyDescent="0.3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5">
      <c r="A878" s="1">
        <v>39959</v>
      </c>
      <c r="B878">
        <v>8.10853</v>
      </c>
      <c r="C878">
        <v>2009</v>
      </c>
      <c r="D878">
        <v>5</v>
      </c>
    </row>
    <row r="879" spans="1:4" x14ac:dyDescent="0.3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5">
      <c r="A948" s="1">
        <v>40029</v>
      </c>
      <c r="B948">
        <v>8.2401</v>
      </c>
      <c r="C948">
        <v>2009</v>
      </c>
      <c r="D948">
        <v>8</v>
      </c>
    </row>
    <row r="949" spans="1:4" x14ac:dyDescent="0.3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5">
      <c r="A971" s="1">
        <v>40052</v>
      </c>
      <c r="B971">
        <v>8.26877</v>
      </c>
      <c r="C971">
        <v>2009</v>
      </c>
      <c r="D971">
        <v>8</v>
      </c>
    </row>
    <row r="972" spans="1:4" x14ac:dyDescent="0.3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5">
      <c r="A979" s="1">
        <v>40060</v>
      </c>
      <c r="B979">
        <v>8.2904</v>
      </c>
      <c r="C979">
        <v>2009</v>
      </c>
      <c r="D979">
        <v>9</v>
      </c>
    </row>
    <row r="980" spans="1:4" x14ac:dyDescent="0.35">
      <c r="A980" s="1">
        <v>40061</v>
      </c>
      <c r="B980">
        <v>8.2904</v>
      </c>
      <c r="C980">
        <v>2009</v>
      </c>
      <c r="D980">
        <v>9</v>
      </c>
    </row>
    <row r="981" spans="1:4" x14ac:dyDescent="0.35">
      <c r="A981" s="1">
        <v>40062</v>
      </c>
      <c r="B981">
        <v>8.2904</v>
      </c>
      <c r="C981">
        <v>2009</v>
      </c>
      <c r="D981">
        <v>9</v>
      </c>
    </row>
    <row r="982" spans="1:4" x14ac:dyDescent="0.3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5">
      <c r="A1013" s="1">
        <v>40094</v>
      </c>
      <c r="B1013">
        <v>8.35487</v>
      </c>
      <c r="C1013">
        <v>2009</v>
      </c>
      <c r="D1013">
        <v>10</v>
      </c>
    </row>
    <row r="1014" spans="1:4" x14ac:dyDescent="0.3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5">
      <c r="A1070" s="1">
        <v>40151</v>
      </c>
      <c r="B1070">
        <v>8.29711</v>
      </c>
      <c r="C1070">
        <v>2009</v>
      </c>
      <c r="D1070">
        <v>12</v>
      </c>
    </row>
    <row r="1071" spans="1:4" x14ac:dyDescent="0.35">
      <c r="A1071" s="1">
        <v>40152</v>
      </c>
      <c r="B1071">
        <v>8.29711</v>
      </c>
      <c r="C1071">
        <v>2009</v>
      </c>
      <c r="D1071">
        <v>12</v>
      </c>
    </row>
    <row r="1072" spans="1:4" x14ac:dyDescent="0.35">
      <c r="A1072" s="1">
        <v>40153</v>
      </c>
      <c r="B1072">
        <v>8.29711</v>
      </c>
      <c r="C1072">
        <v>2009</v>
      </c>
      <c r="D1072">
        <v>12</v>
      </c>
    </row>
    <row r="1073" spans="1:4" x14ac:dyDescent="0.3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5">
      <c r="A1075" s="1">
        <v>40156</v>
      </c>
      <c r="B1075">
        <v>8.31968</v>
      </c>
      <c r="C1075">
        <v>2009</v>
      </c>
      <c r="D1075">
        <v>12</v>
      </c>
    </row>
    <row r="1076" spans="1:4" x14ac:dyDescent="0.3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5">
      <c r="A1130" s="1">
        <v>40211</v>
      </c>
      <c r="B1130">
        <v>8.30565</v>
      </c>
      <c r="C1130">
        <v>2010</v>
      </c>
      <c r="D1130">
        <v>2</v>
      </c>
    </row>
    <row r="1131" spans="1:4" x14ac:dyDescent="0.3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5">
      <c r="A1151" s="1">
        <v>40232</v>
      </c>
      <c r="B1151">
        <v>7.95282</v>
      </c>
      <c r="C1151">
        <v>2010</v>
      </c>
      <c r="D1151">
        <v>2</v>
      </c>
    </row>
    <row r="1152" spans="1:4" x14ac:dyDescent="0.3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5">
      <c r="A1157" s="1">
        <v>40238</v>
      </c>
      <c r="B1157">
        <v>8.15212</v>
      </c>
      <c r="C1157">
        <v>2010</v>
      </c>
      <c r="D1157">
        <v>3</v>
      </c>
    </row>
    <row r="1158" spans="1:4" x14ac:dyDescent="0.3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5">
      <c r="A1193" s="1">
        <v>40274</v>
      </c>
      <c r="B1193">
        <v>7.97926</v>
      </c>
      <c r="C1193">
        <v>2010</v>
      </c>
      <c r="D1193">
        <v>4</v>
      </c>
    </row>
    <row r="1194" spans="1:4" x14ac:dyDescent="0.3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5">
      <c r="A1209" s="1">
        <v>40290</v>
      </c>
      <c r="B1209">
        <v>7.99573</v>
      </c>
      <c r="C1209">
        <v>2010</v>
      </c>
      <c r="D1209">
        <v>4</v>
      </c>
    </row>
    <row r="1210" spans="1:4" x14ac:dyDescent="0.3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5">
      <c r="A1242" s="1">
        <v>40323</v>
      </c>
      <c r="B1242">
        <v>7.99831</v>
      </c>
      <c r="C1242">
        <v>2010</v>
      </c>
      <c r="D1242">
        <v>5</v>
      </c>
    </row>
    <row r="1243" spans="1:4" x14ac:dyDescent="0.3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5">
      <c r="A1245" s="1">
        <v>40326</v>
      </c>
      <c r="B1245">
        <v>8.00474</v>
      </c>
      <c r="C1245">
        <v>2010</v>
      </c>
      <c r="D1245">
        <v>5</v>
      </c>
    </row>
    <row r="1246" spans="1:4" x14ac:dyDescent="0.35">
      <c r="A1246" s="1">
        <v>40327</v>
      </c>
      <c r="B1246">
        <v>8.00474</v>
      </c>
      <c r="C1246">
        <v>2010</v>
      </c>
      <c r="D1246">
        <v>5</v>
      </c>
    </row>
    <row r="1247" spans="1:4" x14ac:dyDescent="0.35">
      <c r="A1247" s="1">
        <v>40328</v>
      </c>
      <c r="B1247">
        <v>8.00474</v>
      </c>
      <c r="C1247">
        <v>2010</v>
      </c>
      <c r="D1247">
        <v>5</v>
      </c>
    </row>
    <row r="1248" spans="1:4" x14ac:dyDescent="0.3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5">
      <c r="A1258" s="1">
        <v>40339</v>
      </c>
      <c r="B1258">
        <v>8.01694</v>
      </c>
      <c r="C1258">
        <v>2010</v>
      </c>
      <c r="D1258">
        <v>6</v>
      </c>
    </row>
    <row r="1259" spans="1:4" x14ac:dyDescent="0.3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5">
      <c r="A1305" s="1">
        <v>40386</v>
      </c>
      <c r="B1305">
        <v>8.02881</v>
      </c>
      <c r="C1305">
        <v>2010</v>
      </c>
      <c r="D1305">
        <v>7</v>
      </c>
    </row>
    <row r="1306" spans="1:4" x14ac:dyDescent="0.3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5">
      <c r="A1318" s="1">
        <v>40399</v>
      </c>
      <c r="B1318">
        <v>7.99918</v>
      </c>
      <c r="C1318">
        <v>2010</v>
      </c>
      <c r="D1318">
        <v>8</v>
      </c>
    </row>
    <row r="1319" spans="1:4" x14ac:dyDescent="0.3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5">
      <c r="A1326" s="1">
        <v>40407</v>
      </c>
      <c r="B1326">
        <v>7.99383</v>
      </c>
      <c r="C1326">
        <v>2010</v>
      </c>
      <c r="D1326">
        <v>8</v>
      </c>
    </row>
    <row r="1327" spans="1:4" x14ac:dyDescent="0.3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5">
      <c r="A1420" s="1">
        <v>40501</v>
      </c>
      <c r="B1420">
        <v>8.02454</v>
      </c>
      <c r="C1420">
        <v>2010</v>
      </c>
      <c r="D1420">
        <v>11</v>
      </c>
    </row>
    <row r="1421" spans="1:4" x14ac:dyDescent="0.35">
      <c r="A1421" s="1">
        <v>40502</v>
      </c>
      <c r="B1421">
        <v>8.02454</v>
      </c>
      <c r="C1421">
        <v>2010</v>
      </c>
      <c r="D1421">
        <v>11</v>
      </c>
    </row>
    <row r="1422" spans="1:4" x14ac:dyDescent="0.35">
      <c r="A1422" s="1">
        <v>40503</v>
      </c>
      <c r="B1422">
        <v>8.02454</v>
      </c>
      <c r="C1422">
        <v>2010</v>
      </c>
      <c r="D1422">
        <v>11</v>
      </c>
    </row>
    <row r="1423" spans="1:4" x14ac:dyDescent="0.3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5">
      <c r="A1439" s="1">
        <v>40520</v>
      </c>
      <c r="B1439">
        <v>7.98536</v>
      </c>
      <c r="C1439">
        <v>2010</v>
      </c>
      <c r="D1439">
        <v>12</v>
      </c>
    </row>
    <row r="1440" spans="1:4" x14ac:dyDescent="0.3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5">
      <c r="A1475" s="1">
        <v>40556</v>
      </c>
      <c r="B1475">
        <v>7.97811</v>
      </c>
      <c r="C1475">
        <v>2011</v>
      </c>
      <c r="D1475">
        <v>1</v>
      </c>
    </row>
    <row r="1476" spans="1:4" x14ac:dyDescent="0.3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5">
      <c r="A1495" s="1">
        <v>40576</v>
      </c>
      <c r="B1495">
        <v>7.8487</v>
      </c>
      <c r="C1495">
        <v>2011</v>
      </c>
      <c r="D1495">
        <v>2</v>
      </c>
    </row>
    <row r="1496" spans="1:4" x14ac:dyDescent="0.3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5">
      <c r="A1531" s="1">
        <v>40612</v>
      </c>
      <c r="B1531">
        <v>7.71455</v>
      </c>
      <c r="C1531">
        <v>2011</v>
      </c>
      <c r="D1531">
        <v>3</v>
      </c>
    </row>
    <row r="1532" spans="1:4" x14ac:dyDescent="0.3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5">
      <c r="A1553" s="1">
        <v>40634</v>
      </c>
      <c r="B1553">
        <v>7.66045</v>
      </c>
      <c r="C1553">
        <v>2011</v>
      </c>
      <c r="D1553">
        <v>4</v>
      </c>
    </row>
    <row r="1554" spans="1:4" x14ac:dyDescent="0.35">
      <c r="A1554" s="1">
        <v>40635</v>
      </c>
      <c r="B1554">
        <v>7.66045</v>
      </c>
      <c r="C1554">
        <v>2011</v>
      </c>
      <c r="D1554">
        <v>4</v>
      </c>
    </row>
    <row r="1555" spans="1:4" x14ac:dyDescent="0.35">
      <c r="A1555" s="1">
        <v>40636</v>
      </c>
      <c r="B1555">
        <v>7.66045</v>
      </c>
      <c r="C1555">
        <v>2011</v>
      </c>
      <c r="D1555">
        <v>4</v>
      </c>
    </row>
    <row r="1556" spans="1:4" x14ac:dyDescent="0.3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5">
      <c r="A1571" s="1">
        <v>40652</v>
      </c>
      <c r="B1571">
        <v>7.59748</v>
      </c>
      <c r="C1571">
        <v>2011</v>
      </c>
      <c r="D1571">
        <v>4</v>
      </c>
    </row>
    <row r="1572" spans="1:4" x14ac:dyDescent="0.3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5">
      <c r="A1578" s="1">
        <v>40659</v>
      </c>
      <c r="B1578">
        <v>7.59842</v>
      </c>
      <c r="C1578">
        <v>2011</v>
      </c>
      <c r="D1578">
        <v>4</v>
      </c>
    </row>
    <row r="1579" spans="1:4" x14ac:dyDescent="0.3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5">
      <c r="A1598" s="1">
        <v>40679</v>
      </c>
      <c r="B1598">
        <v>7.5907</v>
      </c>
      <c r="C1598">
        <v>2011</v>
      </c>
      <c r="D1598">
        <v>5</v>
      </c>
    </row>
    <row r="1599" spans="1:4" x14ac:dyDescent="0.3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5">
      <c r="A1629" s="1">
        <v>40710</v>
      </c>
      <c r="B1629">
        <v>7.7519</v>
      </c>
      <c r="C1629">
        <v>2011</v>
      </c>
      <c r="D1629">
        <v>6</v>
      </c>
    </row>
    <row r="1630" spans="1:4" x14ac:dyDescent="0.3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5">
      <c r="A1642" s="1">
        <v>40723</v>
      </c>
      <c r="B1642">
        <v>7.76579</v>
      </c>
      <c r="C1642">
        <v>2011</v>
      </c>
      <c r="D1642">
        <v>6</v>
      </c>
    </row>
    <row r="1643" spans="1:4" x14ac:dyDescent="0.3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5">
      <c r="A1657" s="1">
        <v>40738</v>
      </c>
      <c r="B1657">
        <v>7.73245</v>
      </c>
      <c r="C1657">
        <v>2011</v>
      </c>
      <c r="D1657">
        <v>7</v>
      </c>
    </row>
    <row r="1658" spans="1:4" x14ac:dyDescent="0.35">
      <c r="A1658" s="1">
        <v>40739</v>
      </c>
      <c r="B1658">
        <v>7.73489</v>
      </c>
      <c r="C1658">
        <v>2011</v>
      </c>
      <c r="D1658">
        <v>7</v>
      </c>
    </row>
    <row r="1659" spans="1:4" x14ac:dyDescent="0.35">
      <c r="A1659" s="1">
        <v>40740</v>
      </c>
      <c r="B1659">
        <v>7.73489</v>
      </c>
      <c r="C1659">
        <v>2011</v>
      </c>
      <c r="D1659">
        <v>7</v>
      </c>
    </row>
    <row r="1660" spans="1:4" x14ac:dyDescent="0.35">
      <c r="A1660" s="1">
        <v>40741</v>
      </c>
      <c r="B1660">
        <v>7.73489</v>
      </c>
      <c r="C1660">
        <v>2011</v>
      </c>
      <c r="D1660">
        <v>7</v>
      </c>
    </row>
    <row r="1661" spans="1:4" x14ac:dyDescent="0.3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5">
      <c r="A1663" s="1">
        <v>40744</v>
      </c>
      <c r="B1663">
        <v>7.74282</v>
      </c>
      <c r="C1663">
        <v>2011</v>
      </c>
      <c r="D1663">
        <v>7</v>
      </c>
    </row>
    <row r="1664" spans="1:4" x14ac:dyDescent="0.35">
      <c r="A1664" s="1">
        <v>40745</v>
      </c>
      <c r="B1664">
        <v>7.77834</v>
      </c>
      <c r="C1664">
        <v>2011</v>
      </c>
      <c r="D1664">
        <v>7</v>
      </c>
    </row>
    <row r="1665" spans="1:4" x14ac:dyDescent="0.3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5">
      <c r="A1678" s="1">
        <v>40759</v>
      </c>
      <c r="B1678">
        <v>7.79941</v>
      </c>
      <c r="C1678">
        <v>2011</v>
      </c>
      <c r="D1678">
        <v>8</v>
      </c>
    </row>
    <row r="1679" spans="1:4" x14ac:dyDescent="0.35">
      <c r="A1679" s="1">
        <v>40760</v>
      </c>
      <c r="B1679">
        <v>7.81271</v>
      </c>
      <c r="C1679">
        <v>2011</v>
      </c>
      <c r="D1679">
        <v>8</v>
      </c>
    </row>
    <row r="1680" spans="1:4" x14ac:dyDescent="0.35">
      <c r="A1680" s="1">
        <v>40761</v>
      </c>
      <c r="B1680">
        <v>7.81271</v>
      </c>
      <c r="C1680">
        <v>2011</v>
      </c>
      <c r="D1680">
        <v>8</v>
      </c>
    </row>
    <row r="1681" spans="1:4" x14ac:dyDescent="0.35">
      <c r="A1681" s="1">
        <v>40762</v>
      </c>
      <c r="B1681">
        <v>7.81271</v>
      </c>
      <c r="C1681">
        <v>2011</v>
      </c>
      <c r="D1681">
        <v>8</v>
      </c>
    </row>
    <row r="1682" spans="1:4" x14ac:dyDescent="0.3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5">
      <c r="A1703" s="1">
        <v>40784</v>
      </c>
      <c r="B1703">
        <v>7.8544</v>
      </c>
      <c r="C1703">
        <v>2011</v>
      </c>
      <c r="D1703">
        <v>8</v>
      </c>
    </row>
    <row r="1704" spans="1:4" x14ac:dyDescent="0.3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5">
      <c r="A1707" s="1">
        <v>40788</v>
      </c>
      <c r="B1707">
        <v>7.85</v>
      </c>
      <c r="C1707">
        <v>2011</v>
      </c>
      <c r="D1707">
        <v>9</v>
      </c>
    </row>
    <row r="1708" spans="1:4" x14ac:dyDescent="0.35">
      <c r="A1708" s="1">
        <v>40789</v>
      </c>
      <c r="B1708">
        <v>7.85</v>
      </c>
      <c r="C1708">
        <v>2011</v>
      </c>
      <c r="D1708">
        <v>9</v>
      </c>
    </row>
    <row r="1709" spans="1:4" x14ac:dyDescent="0.35">
      <c r="A1709" s="1">
        <v>40790</v>
      </c>
      <c r="B1709">
        <v>7.85</v>
      </c>
      <c r="C1709">
        <v>2011</v>
      </c>
      <c r="D1709">
        <v>9</v>
      </c>
    </row>
    <row r="1710" spans="1:4" x14ac:dyDescent="0.3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5">
      <c r="A1712" s="1">
        <v>40793</v>
      </c>
      <c r="B1712">
        <v>7.86571</v>
      </c>
      <c r="C1712">
        <v>2011</v>
      </c>
      <c r="D1712">
        <v>9</v>
      </c>
    </row>
    <row r="1713" spans="1:4" x14ac:dyDescent="0.3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5">
      <c r="A1761" s="1">
        <v>40842</v>
      </c>
      <c r="B1761">
        <v>7.8403</v>
      </c>
      <c r="C1761">
        <v>2011</v>
      </c>
      <c r="D1761">
        <v>10</v>
      </c>
    </row>
    <row r="1762" spans="1:4" x14ac:dyDescent="0.3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5">
      <c r="A1805" s="1">
        <v>40886</v>
      </c>
      <c r="B1805">
        <v>7.7782</v>
      </c>
      <c r="C1805">
        <v>2011</v>
      </c>
      <c r="D1805">
        <v>12</v>
      </c>
    </row>
    <row r="1806" spans="1:4" x14ac:dyDescent="0.35">
      <c r="A1806" s="1">
        <v>40887</v>
      </c>
      <c r="B1806">
        <v>7.7782</v>
      </c>
      <c r="C1806">
        <v>2011</v>
      </c>
      <c r="D1806">
        <v>12</v>
      </c>
    </row>
    <row r="1807" spans="1:4" x14ac:dyDescent="0.35">
      <c r="A1807" s="1">
        <v>40888</v>
      </c>
      <c r="B1807">
        <v>7.7782</v>
      </c>
      <c r="C1807">
        <v>2011</v>
      </c>
      <c r="D1807">
        <v>12</v>
      </c>
    </row>
    <row r="1808" spans="1:4" x14ac:dyDescent="0.3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5">
      <c r="A1810" s="1">
        <v>40891</v>
      </c>
      <c r="B1810">
        <v>7.78667</v>
      </c>
      <c r="C1810">
        <v>2011</v>
      </c>
      <c r="D1810">
        <v>12</v>
      </c>
    </row>
    <row r="1811" spans="1:4" x14ac:dyDescent="0.3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5">
      <c r="A1836" s="1">
        <v>40917</v>
      </c>
      <c r="B1836">
        <v>7.85276</v>
      </c>
      <c r="C1836">
        <v>2012</v>
      </c>
      <c r="D1836">
        <v>1</v>
      </c>
    </row>
    <row r="1837" spans="1:4" x14ac:dyDescent="0.3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5">
      <c r="A1840" s="1">
        <v>40921</v>
      </c>
      <c r="B1840">
        <v>7.81996</v>
      </c>
      <c r="C1840">
        <v>2012</v>
      </c>
      <c r="D1840">
        <v>1</v>
      </c>
    </row>
    <row r="1841" spans="1:4" x14ac:dyDescent="0.35">
      <c r="A1841" s="1">
        <v>40922</v>
      </c>
      <c r="B1841">
        <v>7.81996</v>
      </c>
      <c r="C1841">
        <v>2012</v>
      </c>
      <c r="D1841">
        <v>1</v>
      </c>
    </row>
    <row r="1842" spans="1:4" x14ac:dyDescent="0.35">
      <c r="A1842" s="1">
        <v>40923</v>
      </c>
      <c r="B1842">
        <v>7.81996</v>
      </c>
      <c r="C1842">
        <v>2012</v>
      </c>
      <c r="D1842">
        <v>1</v>
      </c>
    </row>
    <row r="1843" spans="1:4" x14ac:dyDescent="0.3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5">
      <c r="A1854" s="1">
        <v>40935</v>
      </c>
      <c r="B1854">
        <v>7.81257</v>
      </c>
      <c r="C1854">
        <v>2012</v>
      </c>
      <c r="D1854">
        <v>1</v>
      </c>
    </row>
    <row r="1855" spans="1:4" x14ac:dyDescent="0.35">
      <c r="A1855" s="1">
        <v>40936</v>
      </c>
      <c r="B1855">
        <v>7.81257</v>
      </c>
      <c r="C1855">
        <v>2012</v>
      </c>
      <c r="D1855">
        <v>1</v>
      </c>
    </row>
    <row r="1856" spans="1:4" x14ac:dyDescent="0.35">
      <c r="A1856" s="1">
        <v>40937</v>
      </c>
      <c r="B1856">
        <v>7.81257</v>
      </c>
      <c r="C1856">
        <v>2012</v>
      </c>
      <c r="D1856">
        <v>1</v>
      </c>
    </row>
    <row r="1857" spans="1:4" x14ac:dyDescent="0.35">
      <c r="A1857" s="1">
        <v>40938</v>
      </c>
      <c r="B1857">
        <v>7.806</v>
      </c>
      <c r="C1857">
        <v>2012</v>
      </c>
      <c r="D1857">
        <v>1</v>
      </c>
    </row>
    <row r="1858" spans="1:4" x14ac:dyDescent="0.3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5">
      <c r="A1861" s="1">
        <v>40942</v>
      </c>
      <c r="B1861">
        <v>7.77013</v>
      </c>
      <c r="C1861">
        <v>2012</v>
      </c>
      <c r="D1861">
        <v>2</v>
      </c>
    </row>
    <row r="1862" spans="1:4" x14ac:dyDescent="0.35">
      <c r="A1862" s="1">
        <v>40943</v>
      </c>
      <c r="B1862">
        <v>7.77013</v>
      </c>
      <c r="C1862">
        <v>2012</v>
      </c>
      <c r="D1862">
        <v>2</v>
      </c>
    </row>
    <row r="1863" spans="1:4" x14ac:dyDescent="0.35">
      <c r="A1863" s="1">
        <v>40944</v>
      </c>
      <c r="B1863">
        <v>7.77013</v>
      </c>
      <c r="C1863">
        <v>2012</v>
      </c>
      <c r="D1863">
        <v>2</v>
      </c>
    </row>
    <row r="1864" spans="1:4" x14ac:dyDescent="0.3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5">
      <c r="A1872" s="1">
        <v>40953</v>
      </c>
      <c r="B1872">
        <v>7.76173</v>
      </c>
      <c r="C1872">
        <v>2012</v>
      </c>
      <c r="D1872">
        <v>2</v>
      </c>
    </row>
    <row r="1873" spans="1:4" x14ac:dyDescent="0.3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5">
      <c r="A1874" s="1">
        <v>40955</v>
      </c>
      <c r="B1874">
        <v>7.76274</v>
      </c>
      <c r="C1874">
        <v>2012</v>
      </c>
      <c r="D1874">
        <v>2</v>
      </c>
    </row>
    <row r="1875" spans="1:4" x14ac:dyDescent="0.3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5">
      <c r="A1902" s="1">
        <v>40983</v>
      </c>
      <c r="B1902">
        <v>7.69313</v>
      </c>
      <c r="C1902">
        <v>2012</v>
      </c>
      <c r="D1902">
        <v>3</v>
      </c>
    </row>
    <row r="1903" spans="1:4" x14ac:dyDescent="0.3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5">
      <c r="A1921" s="1">
        <v>41002</v>
      </c>
      <c r="B1921">
        <v>7.67821</v>
      </c>
      <c r="C1921">
        <v>2012</v>
      </c>
      <c r="D1921">
        <v>4</v>
      </c>
    </row>
    <row r="1922" spans="1:4" x14ac:dyDescent="0.3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5">
      <c r="A1935" s="1">
        <v>41016</v>
      </c>
      <c r="B1935">
        <v>7.75901</v>
      </c>
      <c r="C1935">
        <v>2012</v>
      </c>
      <c r="D1935">
        <v>4</v>
      </c>
    </row>
    <row r="1936" spans="1:4" x14ac:dyDescent="0.3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5">
      <c r="A1938" s="1">
        <v>41019</v>
      </c>
      <c r="B1938">
        <v>7.77881</v>
      </c>
      <c r="C1938">
        <v>2012</v>
      </c>
      <c r="D1938">
        <v>4</v>
      </c>
    </row>
    <row r="1939" spans="1:4" x14ac:dyDescent="0.35">
      <c r="A1939" s="1">
        <v>41020</v>
      </c>
      <c r="B1939">
        <v>7.77881</v>
      </c>
      <c r="C1939">
        <v>2012</v>
      </c>
      <c r="D1939">
        <v>4</v>
      </c>
    </row>
    <row r="1940" spans="1:4" x14ac:dyDescent="0.35">
      <c r="A1940" s="1">
        <v>41021</v>
      </c>
      <c r="B1940">
        <v>7.77881</v>
      </c>
      <c r="C1940">
        <v>2012</v>
      </c>
      <c r="D1940">
        <v>4</v>
      </c>
    </row>
    <row r="1941" spans="1:4" x14ac:dyDescent="0.35">
      <c r="A1941" s="1">
        <v>41022</v>
      </c>
      <c r="B1941">
        <v>7.7965</v>
      </c>
      <c r="C1941">
        <v>2012</v>
      </c>
      <c r="D1941">
        <v>4</v>
      </c>
    </row>
    <row r="1942" spans="1:4" x14ac:dyDescent="0.3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5">
      <c r="A1958" s="1">
        <v>41039</v>
      </c>
      <c r="B1958">
        <v>7.77257</v>
      </c>
      <c r="C1958">
        <v>2012</v>
      </c>
      <c r="D1958">
        <v>5</v>
      </c>
    </row>
    <row r="1959" spans="1:4" x14ac:dyDescent="0.3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5">
      <c r="A1972" s="1">
        <v>41053</v>
      </c>
      <c r="B1972">
        <v>7.78491</v>
      </c>
      <c r="C1972">
        <v>2012</v>
      </c>
      <c r="D1972">
        <v>5</v>
      </c>
    </row>
    <row r="1973" spans="1:4" x14ac:dyDescent="0.3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5">
      <c r="A1977" s="1">
        <v>41058</v>
      </c>
      <c r="B1977">
        <v>7.79678</v>
      </c>
      <c r="C1977">
        <v>2012</v>
      </c>
      <c r="D1977">
        <v>5</v>
      </c>
    </row>
    <row r="1978" spans="1:4" x14ac:dyDescent="0.3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5">
      <c r="A1984" s="1">
        <v>41065</v>
      </c>
      <c r="B1984">
        <v>7.82944</v>
      </c>
      <c r="C1984">
        <v>2012</v>
      </c>
      <c r="D1984">
        <v>6</v>
      </c>
    </row>
    <row r="1985" spans="1:4" x14ac:dyDescent="0.3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5">
      <c r="A1993" s="1">
        <v>41074</v>
      </c>
      <c r="B1993">
        <v>7.87547</v>
      </c>
      <c r="C1993">
        <v>2012</v>
      </c>
      <c r="D1993">
        <v>6</v>
      </c>
    </row>
    <row r="1994" spans="1:4" x14ac:dyDescent="0.3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5">
      <c r="A2006" s="1">
        <v>41087</v>
      </c>
      <c r="B2006">
        <v>7.84572</v>
      </c>
      <c r="C2006">
        <v>2012</v>
      </c>
      <c r="D2006">
        <v>6</v>
      </c>
    </row>
    <row r="2007" spans="1:4" x14ac:dyDescent="0.3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5">
      <c r="A2021" s="1">
        <v>41102</v>
      </c>
      <c r="B2021">
        <v>7.81487</v>
      </c>
      <c r="C2021">
        <v>2012</v>
      </c>
      <c r="D2021">
        <v>7</v>
      </c>
    </row>
    <row r="2022" spans="1:4" x14ac:dyDescent="0.3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5">
      <c r="A2042" s="1">
        <v>41123</v>
      </c>
      <c r="B2042">
        <v>7.83622</v>
      </c>
      <c r="C2042">
        <v>2012</v>
      </c>
      <c r="D2042">
        <v>8</v>
      </c>
    </row>
    <row r="2043" spans="1:4" x14ac:dyDescent="0.3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5">
      <c r="A2050" s="1">
        <v>41131</v>
      </c>
      <c r="B2050">
        <v>7.86137</v>
      </c>
      <c r="C2050">
        <v>2012</v>
      </c>
      <c r="D2050">
        <v>8</v>
      </c>
    </row>
    <row r="2051" spans="1:4" x14ac:dyDescent="0.35">
      <c r="A2051" s="1">
        <v>41132</v>
      </c>
      <c r="B2051">
        <v>7.86137</v>
      </c>
      <c r="C2051">
        <v>2012</v>
      </c>
      <c r="D2051">
        <v>8</v>
      </c>
    </row>
    <row r="2052" spans="1:4" x14ac:dyDescent="0.35">
      <c r="A2052" s="1">
        <v>41133</v>
      </c>
      <c r="B2052">
        <v>7.86137</v>
      </c>
      <c r="C2052">
        <v>2012</v>
      </c>
      <c r="D2052">
        <v>8</v>
      </c>
    </row>
    <row r="2053" spans="1:4" x14ac:dyDescent="0.3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5">
      <c r="A2078" s="1">
        <v>41159</v>
      </c>
      <c r="B2078">
        <v>8.01126</v>
      </c>
      <c r="C2078">
        <v>2012</v>
      </c>
      <c r="D2078">
        <v>9</v>
      </c>
    </row>
    <row r="2079" spans="1:4" x14ac:dyDescent="0.35">
      <c r="A2079" s="1">
        <v>41160</v>
      </c>
      <c r="B2079">
        <v>8.01126</v>
      </c>
      <c r="C2079">
        <v>2012</v>
      </c>
      <c r="D2079">
        <v>9</v>
      </c>
    </row>
    <row r="2080" spans="1:4" x14ac:dyDescent="0.35">
      <c r="A2080" s="1">
        <v>41161</v>
      </c>
      <c r="B2080">
        <v>8.01126</v>
      </c>
      <c r="C2080">
        <v>2012</v>
      </c>
      <c r="D2080">
        <v>9</v>
      </c>
    </row>
    <row r="2081" spans="1:4" x14ac:dyDescent="0.3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5">
      <c r="A2089" s="1">
        <v>41170</v>
      </c>
      <c r="B2089">
        <v>7.96129</v>
      </c>
      <c r="C2089">
        <v>2012</v>
      </c>
      <c r="D2089">
        <v>9</v>
      </c>
    </row>
    <row r="2090" spans="1:4" x14ac:dyDescent="0.3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5">
      <c r="A2105" s="1">
        <v>41186</v>
      </c>
      <c r="B2105">
        <v>7.93987</v>
      </c>
      <c r="C2105">
        <v>2012</v>
      </c>
      <c r="D2105">
        <v>10</v>
      </c>
    </row>
    <row r="2106" spans="1:4" x14ac:dyDescent="0.3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5">
      <c r="A2117" s="1">
        <v>41198</v>
      </c>
      <c r="B2117">
        <v>7.87127</v>
      </c>
      <c r="C2117">
        <v>2012</v>
      </c>
      <c r="D2117">
        <v>10</v>
      </c>
    </row>
    <row r="2118" spans="1:4" x14ac:dyDescent="0.3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5">
      <c r="A2138" s="1">
        <v>41219</v>
      </c>
      <c r="B2138">
        <v>7.81325</v>
      </c>
      <c r="C2138">
        <v>2012</v>
      </c>
      <c r="D2138">
        <v>11</v>
      </c>
    </row>
    <row r="2139" spans="1:4" x14ac:dyDescent="0.3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5">
      <c r="A2160" s="1">
        <v>41241</v>
      </c>
      <c r="B2160">
        <v>7.93499</v>
      </c>
      <c r="C2160">
        <v>2012</v>
      </c>
      <c r="D2160">
        <v>11</v>
      </c>
    </row>
    <row r="2161" spans="1:4" x14ac:dyDescent="0.3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5">
      <c r="A2167" s="1">
        <v>41248</v>
      </c>
      <c r="B2167">
        <v>7.86402</v>
      </c>
      <c r="C2167">
        <v>2012</v>
      </c>
      <c r="D2167">
        <v>12</v>
      </c>
    </row>
    <row r="2168" spans="1:4" x14ac:dyDescent="0.35">
      <c r="A2168" s="1">
        <v>41249</v>
      </c>
      <c r="B2168">
        <v>7.85487</v>
      </c>
      <c r="C2168">
        <v>2012</v>
      </c>
      <c r="D2168">
        <v>12</v>
      </c>
    </row>
    <row r="2169" spans="1:4" x14ac:dyDescent="0.3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5">
      <c r="A2173" s="1">
        <v>41254</v>
      </c>
      <c r="B2173">
        <v>7.82233</v>
      </c>
      <c r="C2173">
        <v>2012</v>
      </c>
      <c r="D2173">
        <v>12</v>
      </c>
    </row>
    <row r="2174" spans="1:4" x14ac:dyDescent="0.3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5">
      <c r="A2175" s="1">
        <v>41256</v>
      </c>
      <c r="B2175">
        <v>7.87453</v>
      </c>
      <c r="C2175">
        <v>2012</v>
      </c>
      <c r="D2175">
        <v>12</v>
      </c>
    </row>
    <row r="2176" spans="1:4" x14ac:dyDescent="0.3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5">
      <c r="A2195" s="1">
        <v>41276</v>
      </c>
      <c r="B2195">
        <v>7.90252</v>
      </c>
      <c r="C2195">
        <v>2013</v>
      </c>
      <c r="D2195">
        <v>1</v>
      </c>
    </row>
    <row r="2196" spans="1:4" x14ac:dyDescent="0.3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5">
      <c r="A2288" s="1">
        <v>41369</v>
      </c>
      <c r="B2288">
        <v>7.82186</v>
      </c>
      <c r="C2288">
        <v>2013</v>
      </c>
      <c r="D2288">
        <v>4</v>
      </c>
    </row>
    <row r="2289" spans="1:4" x14ac:dyDescent="0.35">
      <c r="A2289" s="1">
        <v>41370</v>
      </c>
      <c r="B2289">
        <v>7.82186</v>
      </c>
      <c r="C2289">
        <v>2013</v>
      </c>
      <c r="D2289">
        <v>4</v>
      </c>
    </row>
    <row r="2290" spans="1:4" x14ac:dyDescent="0.35">
      <c r="A2290" s="1">
        <v>41371</v>
      </c>
      <c r="B2290">
        <v>7.82186</v>
      </c>
      <c r="C2290">
        <v>2013</v>
      </c>
      <c r="D2290">
        <v>4</v>
      </c>
    </row>
    <row r="2291" spans="1:4" x14ac:dyDescent="0.3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5">
      <c r="A2323" s="1">
        <v>41404</v>
      </c>
      <c r="B2323">
        <v>7.78322</v>
      </c>
      <c r="C2323">
        <v>2013</v>
      </c>
      <c r="D2323">
        <v>5</v>
      </c>
    </row>
    <row r="2324" spans="1:4" x14ac:dyDescent="0.35">
      <c r="A2324" s="1">
        <v>41405</v>
      </c>
      <c r="B2324">
        <v>7.78322</v>
      </c>
      <c r="C2324">
        <v>2013</v>
      </c>
      <c r="D2324">
        <v>5</v>
      </c>
    </row>
    <row r="2325" spans="1:4" x14ac:dyDescent="0.35">
      <c r="A2325" s="1">
        <v>41406</v>
      </c>
      <c r="B2325">
        <v>7.78322</v>
      </c>
      <c r="C2325">
        <v>2013</v>
      </c>
      <c r="D2325">
        <v>5</v>
      </c>
    </row>
    <row r="2326" spans="1:4" x14ac:dyDescent="0.3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5">
      <c r="A2358" s="1">
        <v>41439</v>
      </c>
      <c r="B2358">
        <v>7.82029</v>
      </c>
      <c r="C2358">
        <v>2013</v>
      </c>
      <c r="D2358">
        <v>6</v>
      </c>
    </row>
    <row r="2359" spans="1:4" x14ac:dyDescent="0.35">
      <c r="A2359" s="1">
        <v>41440</v>
      </c>
      <c r="B2359">
        <v>7.82029</v>
      </c>
      <c r="C2359">
        <v>2013</v>
      </c>
      <c r="D2359">
        <v>6</v>
      </c>
    </row>
    <row r="2360" spans="1:4" x14ac:dyDescent="0.35">
      <c r="A2360" s="1">
        <v>41441</v>
      </c>
      <c r="B2360">
        <v>7.82029</v>
      </c>
      <c r="C2360">
        <v>2013</v>
      </c>
      <c r="D2360">
        <v>6</v>
      </c>
    </row>
    <row r="2361" spans="1:4" x14ac:dyDescent="0.35">
      <c r="A2361" s="1">
        <v>41442</v>
      </c>
      <c r="B2361">
        <v>7.80572</v>
      </c>
      <c r="C2361">
        <v>2013</v>
      </c>
      <c r="D2361">
        <v>6</v>
      </c>
    </row>
    <row r="2362" spans="1:4" x14ac:dyDescent="0.35">
      <c r="A2362" s="1">
        <v>41443</v>
      </c>
      <c r="B2362">
        <v>7.80884</v>
      </c>
      <c r="C2362">
        <v>2013</v>
      </c>
      <c r="D2362">
        <v>6</v>
      </c>
    </row>
    <row r="2363" spans="1:4" x14ac:dyDescent="0.3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5">
      <c r="A2376" s="1">
        <v>41457</v>
      </c>
      <c r="B2376">
        <v>7.83596</v>
      </c>
      <c r="C2376">
        <v>2013</v>
      </c>
      <c r="D2376">
        <v>7</v>
      </c>
    </row>
    <row r="2377" spans="1:4" x14ac:dyDescent="0.3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5">
      <c r="A2385" s="1">
        <v>41466</v>
      </c>
      <c r="B2385">
        <v>7.82498</v>
      </c>
      <c r="C2385">
        <v>2013</v>
      </c>
      <c r="D2385">
        <v>7</v>
      </c>
    </row>
    <row r="2386" spans="1:4" x14ac:dyDescent="0.3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5">
      <c r="A2405" s="1">
        <v>41486</v>
      </c>
      <c r="B2405">
        <v>7.84368</v>
      </c>
      <c r="C2405">
        <v>2013</v>
      </c>
      <c r="D2405">
        <v>7</v>
      </c>
    </row>
    <row r="2406" spans="1:4" x14ac:dyDescent="0.3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5">
      <c r="A2412" s="1">
        <v>41493</v>
      </c>
      <c r="B2412">
        <v>7.84558</v>
      </c>
      <c r="C2412">
        <v>2013</v>
      </c>
      <c r="D2412">
        <v>8</v>
      </c>
    </row>
    <row r="2413" spans="1:4" x14ac:dyDescent="0.3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5">
      <c r="A2417" s="1">
        <v>41498</v>
      </c>
      <c r="B2417">
        <v>7.85731</v>
      </c>
      <c r="C2417">
        <v>2013</v>
      </c>
      <c r="D2417">
        <v>8</v>
      </c>
    </row>
    <row r="2418" spans="1:4" x14ac:dyDescent="0.3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5">
      <c r="A2454" s="1">
        <v>41535</v>
      </c>
      <c r="B2454">
        <v>7.91282</v>
      </c>
      <c r="C2454">
        <v>2013</v>
      </c>
      <c r="D2454">
        <v>9</v>
      </c>
    </row>
    <row r="2455" spans="1:4" x14ac:dyDescent="0.3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5">
      <c r="A2461" s="1">
        <v>41542</v>
      </c>
      <c r="B2461">
        <v>7.93445</v>
      </c>
      <c r="C2461">
        <v>2013</v>
      </c>
      <c r="D2461">
        <v>9</v>
      </c>
    </row>
    <row r="2462" spans="1:4" x14ac:dyDescent="0.3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5">
      <c r="A2470" s="1">
        <v>41551</v>
      </c>
      <c r="B2470">
        <v>7.96096</v>
      </c>
      <c r="C2470">
        <v>2013</v>
      </c>
      <c r="D2470">
        <v>10</v>
      </c>
    </row>
    <row r="2471" spans="1:4" x14ac:dyDescent="0.35">
      <c r="A2471" s="1">
        <v>41552</v>
      </c>
      <c r="B2471">
        <v>7.96096</v>
      </c>
      <c r="C2471">
        <v>2013</v>
      </c>
      <c r="D2471">
        <v>10</v>
      </c>
    </row>
    <row r="2472" spans="1:4" x14ac:dyDescent="0.35">
      <c r="A2472" s="1">
        <v>41553</v>
      </c>
      <c r="B2472">
        <v>7.96096</v>
      </c>
      <c r="C2472">
        <v>2013</v>
      </c>
      <c r="D2472">
        <v>10</v>
      </c>
    </row>
    <row r="2473" spans="1:4" x14ac:dyDescent="0.35">
      <c r="A2473" s="1">
        <v>41554</v>
      </c>
      <c r="B2473">
        <v>7.9657</v>
      </c>
      <c r="C2473">
        <v>2013</v>
      </c>
      <c r="D2473">
        <v>10</v>
      </c>
    </row>
    <row r="2474" spans="1:4" x14ac:dyDescent="0.35">
      <c r="A2474" s="1">
        <v>41555</v>
      </c>
      <c r="B2474">
        <v>7.97553</v>
      </c>
      <c r="C2474">
        <v>2013</v>
      </c>
      <c r="D2474">
        <v>10</v>
      </c>
    </row>
    <row r="2475" spans="1:4" x14ac:dyDescent="0.3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5">
      <c r="A2483" s="1">
        <v>41564</v>
      </c>
      <c r="B2483">
        <v>7.9497</v>
      </c>
      <c r="C2483">
        <v>2013</v>
      </c>
      <c r="D2483">
        <v>10</v>
      </c>
    </row>
    <row r="2484" spans="1:4" x14ac:dyDescent="0.3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5">
      <c r="A2494" s="1">
        <v>41575</v>
      </c>
      <c r="B2494">
        <v>7.9619</v>
      </c>
      <c r="C2494">
        <v>2013</v>
      </c>
      <c r="D2494">
        <v>10</v>
      </c>
    </row>
    <row r="2495" spans="1:4" x14ac:dyDescent="0.3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5">
      <c r="A2510" s="1">
        <v>41591</v>
      </c>
      <c r="B2510">
        <v>7.87941</v>
      </c>
      <c r="C2510">
        <v>2013</v>
      </c>
      <c r="D2510">
        <v>11</v>
      </c>
    </row>
    <row r="2511" spans="1:4" x14ac:dyDescent="0.3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5">
      <c r="A2533" s="1">
        <v>41614</v>
      </c>
      <c r="B2533">
        <v>7.85954</v>
      </c>
      <c r="C2533">
        <v>2013</v>
      </c>
      <c r="D2533">
        <v>12</v>
      </c>
    </row>
    <row r="2534" spans="1:4" x14ac:dyDescent="0.35">
      <c r="A2534" s="1">
        <v>41615</v>
      </c>
      <c r="B2534">
        <v>7.85954</v>
      </c>
      <c r="C2534">
        <v>2013</v>
      </c>
      <c r="D2534">
        <v>12</v>
      </c>
    </row>
    <row r="2535" spans="1:4" x14ac:dyDescent="0.35">
      <c r="A2535" s="1">
        <v>41616</v>
      </c>
      <c r="B2535">
        <v>7.85954</v>
      </c>
      <c r="C2535">
        <v>2013</v>
      </c>
      <c r="D2535">
        <v>12</v>
      </c>
    </row>
    <row r="2536" spans="1:4" x14ac:dyDescent="0.3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5">
      <c r="A2543" s="1">
        <v>41624</v>
      </c>
      <c r="B2543">
        <v>7.87791</v>
      </c>
      <c r="C2543">
        <v>2013</v>
      </c>
      <c r="D2543">
        <v>12</v>
      </c>
    </row>
    <row r="2544" spans="1:4" x14ac:dyDescent="0.3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5">
      <c r="A2547" s="1">
        <v>41628</v>
      </c>
      <c r="B2547">
        <v>7.87256</v>
      </c>
      <c r="C2547">
        <v>2013</v>
      </c>
      <c r="D2547">
        <v>12</v>
      </c>
    </row>
    <row r="2548" spans="1:4" x14ac:dyDescent="0.35">
      <c r="A2548" s="1">
        <v>41629</v>
      </c>
      <c r="B2548">
        <v>7.87256</v>
      </c>
      <c r="C2548">
        <v>2013</v>
      </c>
      <c r="D2548">
        <v>12</v>
      </c>
    </row>
    <row r="2549" spans="1:4" x14ac:dyDescent="0.35">
      <c r="A2549" s="1">
        <v>41630</v>
      </c>
      <c r="B2549">
        <v>7.87256</v>
      </c>
      <c r="C2549">
        <v>2013</v>
      </c>
      <c r="D2549">
        <v>12</v>
      </c>
    </row>
    <row r="2550" spans="1:4" x14ac:dyDescent="0.3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5">
      <c r="A2560" s="1">
        <v>41641</v>
      </c>
      <c r="B2560">
        <v>7.85738</v>
      </c>
      <c r="C2560">
        <v>2014</v>
      </c>
      <c r="D2560">
        <v>1</v>
      </c>
    </row>
    <row r="2561" spans="1:4" x14ac:dyDescent="0.3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5">
      <c r="A2566" s="1">
        <v>41647</v>
      </c>
      <c r="B2566">
        <v>7.88673</v>
      </c>
      <c r="C2566">
        <v>2014</v>
      </c>
      <c r="D2566">
        <v>1</v>
      </c>
    </row>
    <row r="2567" spans="1:4" x14ac:dyDescent="0.3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5">
      <c r="A2571" s="1">
        <v>41652</v>
      </c>
      <c r="B2571">
        <v>7.85968</v>
      </c>
      <c r="C2571">
        <v>2014</v>
      </c>
      <c r="D2571">
        <v>1</v>
      </c>
    </row>
    <row r="2572" spans="1:4" x14ac:dyDescent="0.3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5">
      <c r="A2573" s="1">
        <v>41654</v>
      </c>
      <c r="B2573">
        <v>7.82857</v>
      </c>
      <c r="C2573">
        <v>2014</v>
      </c>
      <c r="D2573">
        <v>1</v>
      </c>
    </row>
    <row r="2574" spans="1:4" x14ac:dyDescent="0.3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5">
      <c r="A2575" s="1">
        <v>41656</v>
      </c>
      <c r="B2575">
        <v>7.83127</v>
      </c>
      <c r="C2575">
        <v>2014</v>
      </c>
      <c r="D2575">
        <v>1</v>
      </c>
    </row>
    <row r="2576" spans="1:4" x14ac:dyDescent="0.35">
      <c r="A2576" s="1">
        <v>41657</v>
      </c>
      <c r="B2576">
        <v>7.83127</v>
      </c>
      <c r="C2576">
        <v>2014</v>
      </c>
      <c r="D2576">
        <v>1</v>
      </c>
    </row>
    <row r="2577" spans="1:4" x14ac:dyDescent="0.35">
      <c r="A2577" s="1">
        <v>41658</v>
      </c>
      <c r="B2577">
        <v>7.83127</v>
      </c>
      <c r="C2577">
        <v>2014</v>
      </c>
      <c r="D2577">
        <v>1</v>
      </c>
    </row>
    <row r="2578" spans="1:4" x14ac:dyDescent="0.3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5">
      <c r="A2588" s="1">
        <v>41669</v>
      </c>
      <c r="B2588">
        <v>7.81555</v>
      </c>
      <c r="C2588">
        <v>2014</v>
      </c>
      <c r="D2588">
        <v>1</v>
      </c>
    </row>
    <row r="2589" spans="1:4" x14ac:dyDescent="0.3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5">
      <c r="A2606" s="1">
        <v>41687</v>
      </c>
      <c r="B2606">
        <v>7.73881</v>
      </c>
      <c r="C2606">
        <v>2014</v>
      </c>
      <c r="D2606">
        <v>2</v>
      </c>
    </row>
    <row r="2607" spans="1:4" x14ac:dyDescent="0.35">
      <c r="A2607" s="1">
        <v>41688</v>
      </c>
      <c r="B2607">
        <v>7.75061</v>
      </c>
      <c r="C2607">
        <v>2014</v>
      </c>
      <c r="D2607">
        <v>2</v>
      </c>
    </row>
    <row r="2608" spans="1:4" x14ac:dyDescent="0.3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5">
      <c r="A2615" s="1">
        <v>41696</v>
      </c>
      <c r="B2615">
        <v>7.74437</v>
      </c>
      <c r="C2615">
        <v>2014</v>
      </c>
      <c r="D2615">
        <v>2</v>
      </c>
    </row>
    <row r="2616" spans="1:4" x14ac:dyDescent="0.35">
      <c r="A2616" s="1">
        <v>41697</v>
      </c>
      <c r="B2616">
        <v>7.75169</v>
      </c>
      <c r="C2616">
        <v>2014</v>
      </c>
      <c r="D2616">
        <v>2</v>
      </c>
    </row>
    <row r="2617" spans="1:4" x14ac:dyDescent="0.3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5">
      <c r="A2631" s="1">
        <v>41712</v>
      </c>
      <c r="B2631">
        <v>7.71624</v>
      </c>
      <c r="C2631">
        <v>2014</v>
      </c>
      <c r="D2631">
        <v>3</v>
      </c>
    </row>
    <row r="2632" spans="1:4" x14ac:dyDescent="0.35">
      <c r="A2632" s="1">
        <v>41713</v>
      </c>
      <c r="B2632">
        <v>7.71624</v>
      </c>
      <c r="C2632">
        <v>2014</v>
      </c>
      <c r="D2632">
        <v>3</v>
      </c>
    </row>
    <row r="2633" spans="1:4" x14ac:dyDescent="0.35">
      <c r="A2633" s="1">
        <v>41714</v>
      </c>
      <c r="B2633">
        <v>7.71624</v>
      </c>
      <c r="C2633">
        <v>2014</v>
      </c>
      <c r="D2633">
        <v>3</v>
      </c>
    </row>
    <row r="2634" spans="1:4" x14ac:dyDescent="0.3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5">
      <c r="A2659" s="1">
        <v>41740</v>
      </c>
      <c r="B2659">
        <v>7.76607</v>
      </c>
      <c r="C2659">
        <v>2014</v>
      </c>
      <c r="D2659">
        <v>4</v>
      </c>
    </row>
    <row r="2660" spans="1:4" x14ac:dyDescent="0.35">
      <c r="A2660" s="1">
        <v>41741</v>
      </c>
      <c r="B2660">
        <v>7.76607</v>
      </c>
      <c r="C2660">
        <v>2014</v>
      </c>
      <c r="D2660">
        <v>4</v>
      </c>
    </row>
    <row r="2661" spans="1:4" x14ac:dyDescent="0.35">
      <c r="A2661" s="1">
        <v>41742</v>
      </c>
      <c r="B2661">
        <v>7.76607</v>
      </c>
      <c r="C2661">
        <v>2014</v>
      </c>
      <c r="D2661">
        <v>4</v>
      </c>
    </row>
    <row r="2662" spans="1:4" x14ac:dyDescent="0.3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5">
      <c r="A2697" s="1">
        <v>41778</v>
      </c>
      <c r="B2697">
        <v>7.71936</v>
      </c>
      <c r="C2697">
        <v>2014</v>
      </c>
      <c r="D2697">
        <v>5</v>
      </c>
    </row>
    <row r="2698" spans="1:4" x14ac:dyDescent="0.3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5">
      <c r="A2701" s="1">
        <v>41782</v>
      </c>
      <c r="B2701">
        <v>7.75101</v>
      </c>
      <c r="C2701">
        <v>2014</v>
      </c>
      <c r="D2701">
        <v>5</v>
      </c>
    </row>
    <row r="2702" spans="1:4" x14ac:dyDescent="0.35">
      <c r="A2702" s="1">
        <v>41783</v>
      </c>
      <c r="B2702">
        <v>7.75101</v>
      </c>
      <c r="C2702">
        <v>2014</v>
      </c>
      <c r="D2702">
        <v>5</v>
      </c>
    </row>
    <row r="2703" spans="1:4" x14ac:dyDescent="0.35">
      <c r="A2703" s="1">
        <v>41784</v>
      </c>
      <c r="B2703">
        <v>7.75101</v>
      </c>
      <c r="C2703">
        <v>2014</v>
      </c>
      <c r="D2703">
        <v>5</v>
      </c>
    </row>
    <row r="2704" spans="1:4" x14ac:dyDescent="0.3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5">
      <c r="A2707" s="1">
        <v>41788</v>
      </c>
      <c r="B2707">
        <v>7.77644</v>
      </c>
      <c r="C2707">
        <v>2014</v>
      </c>
      <c r="D2707">
        <v>5</v>
      </c>
    </row>
    <row r="2708" spans="1:4" x14ac:dyDescent="0.3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5">
      <c r="A2715" s="1">
        <v>41796</v>
      </c>
      <c r="B2715">
        <v>7.83643</v>
      </c>
      <c r="C2715">
        <v>2014</v>
      </c>
      <c r="D2715">
        <v>6</v>
      </c>
    </row>
    <row r="2716" spans="1:4" x14ac:dyDescent="0.35">
      <c r="A2716" s="1">
        <v>41797</v>
      </c>
      <c r="B2716">
        <v>7.83643</v>
      </c>
      <c r="C2716">
        <v>2014</v>
      </c>
      <c r="D2716">
        <v>6</v>
      </c>
    </row>
    <row r="2717" spans="1:4" x14ac:dyDescent="0.35">
      <c r="A2717" s="1">
        <v>41798</v>
      </c>
      <c r="B2717">
        <v>7.83643</v>
      </c>
      <c r="C2717">
        <v>2014</v>
      </c>
      <c r="D2717">
        <v>6</v>
      </c>
    </row>
    <row r="2718" spans="1:4" x14ac:dyDescent="0.3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5">
      <c r="A2726" s="1">
        <v>41807</v>
      </c>
      <c r="B2726">
        <v>7.81311</v>
      </c>
      <c r="C2726">
        <v>2014</v>
      </c>
      <c r="D2726">
        <v>6</v>
      </c>
    </row>
    <row r="2727" spans="1:4" x14ac:dyDescent="0.3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5">
      <c r="A2729" s="1">
        <v>41810</v>
      </c>
      <c r="B2729">
        <v>7.81372</v>
      </c>
      <c r="C2729">
        <v>2014</v>
      </c>
      <c r="D2729">
        <v>6</v>
      </c>
    </row>
    <row r="2730" spans="1:4" x14ac:dyDescent="0.35">
      <c r="A2730" s="1">
        <v>41811</v>
      </c>
      <c r="B2730">
        <v>7.81372</v>
      </c>
      <c r="C2730">
        <v>2014</v>
      </c>
      <c r="D2730">
        <v>6</v>
      </c>
    </row>
    <row r="2731" spans="1:4" x14ac:dyDescent="0.35">
      <c r="A2731" s="1">
        <v>41812</v>
      </c>
      <c r="B2731">
        <v>7.81372</v>
      </c>
      <c r="C2731">
        <v>2014</v>
      </c>
      <c r="D2731">
        <v>6</v>
      </c>
    </row>
    <row r="2732" spans="1:4" x14ac:dyDescent="0.3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5">
      <c r="A2754" s="1">
        <v>41835</v>
      </c>
      <c r="B2754">
        <v>7.74376</v>
      </c>
      <c r="C2754">
        <v>2014</v>
      </c>
      <c r="D2754">
        <v>7</v>
      </c>
    </row>
    <row r="2755" spans="1:4" x14ac:dyDescent="0.3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5">
      <c r="A2792" s="1">
        <v>41873</v>
      </c>
      <c r="B2792">
        <v>7.80016</v>
      </c>
      <c r="C2792">
        <v>2014</v>
      </c>
      <c r="D2792">
        <v>8</v>
      </c>
    </row>
    <row r="2793" spans="1:4" x14ac:dyDescent="0.35">
      <c r="A2793" s="1">
        <v>41874</v>
      </c>
      <c r="B2793">
        <v>7.80016</v>
      </c>
      <c r="C2793">
        <v>2014</v>
      </c>
      <c r="D2793">
        <v>8</v>
      </c>
    </row>
    <row r="2794" spans="1:4" x14ac:dyDescent="0.35">
      <c r="A2794" s="1">
        <v>41875</v>
      </c>
      <c r="B2794">
        <v>7.80016</v>
      </c>
      <c r="C2794">
        <v>2014</v>
      </c>
      <c r="D2794">
        <v>8</v>
      </c>
    </row>
    <row r="2795" spans="1:4" x14ac:dyDescent="0.3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5">
      <c r="A2797" s="1">
        <v>41878</v>
      </c>
      <c r="B2797">
        <v>7.76966</v>
      </c>
      <c r="C2797">
        <v>2014</v>
      </c>
      <c r="D2797">
        <v>8</v>
      </c>
    </row>
    <row r="2798" spans="1:4" x14ac:dyDescent="0.3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5">
      <c r="A2803" s="1">
        <v>41884</v>
      </c>
      <c r="B2803">
        <v>7.75082</v>
      </c>
      <c r="C2803">
        <v>2014</v>
      </c>
      <c r="D2803">
        <v>9</v>
      </c>
    </row>
    <row r="2804" spans="1:4" x14ac:dyDescent="0.3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5">
      <c r="A2810" s="1">
        <v>41891</v>
      </c>
      <c r="B2810">
        <v>7.74343</v>
      </c>
      <c r="C2810">
        <v>2014</v>
      </c>
      <c r="D2810">
        <v>9</v>
      </c>
    </row>
    <row r="2811" spans="1:4" x14ac:dyDescent="0.3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5">
      <c r="A2817" s="1">
        <v>41898</v>
      </c>
      <c r="B2817">
        <v>7.72098</v>
      </c>
      <c r="C2817">
        <v>2014</v>
      </c>
      <c r="D2817">
        <v>9</v>
      </c>
    </row>
    <row r="2818" spans="1:4" x14ac:dyDescent="0.3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5">
      <c r="A2847" s="1">
        <v>41928</v>
      </c>
      <c r="B2847">
        <v>7.63422</v>
      </c>
      <c r="C2847">
        <v>2014</v>
      </c>
      <c r="D2847">
        <v>10</v>
      </c>
    </row>
    <row r="2848" spans="1:4" x14ac:dyDescent="0.3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5">
      <c r="A2852" s="1">
        <v>41933</v>
      </c>
      <c r="B2852">
        <v>7.63748</v>
      </c>
      <c r="C2852">
        <v>2014</v>
      </c>
      <c r="D2852">
        <v>10</v>
      </c>
    </row>
    <row r="2853" spans="1:4" x14ac:dyDescent="0.35">
      <c r="A2853" s="1">
        <v>41934</v>
      </c>
      <c r="B2853">
        <v>7.64398</v>
      </c>
      <c r="C2853">
        <v>2014</v>
      </c>
      <c r="D2853">
        <v>10</v>
      </c>
    </row>
    <row r="2854" spans="1:4" x14ac:dyDescent="0.3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5">
      <c r="A2897" s="1">
        <v>41978</v>
      </c>
      <c r="B2897">
        <v>7.63218</v>
      </c>
      <c r="C2897">
        <v>2014</v>
      </c>
      <c r="D2897">
        <v>12</v>
      </c>
    </row>
    <row r="2898" spans="1:4" x14ac:dyDescent="0.35">
      <c r="A2898" s="1">
        <v>41979</v>
      </c>
      <c r="B2898">
        <v>7.63218</v>
      </c>
      <c r="C2898">
        <v>2014</v>
      </c>
      <c r="D2898">
        <v>12</v>
      </c>
    </row>
    <row r="2899" spans="1:4" x14ac:dyDescent="0.35">
      <c r="A2899" s="1">
        <v>41980</v>
      </c>
      <c r="B2899">
        <v>7.63218</v>
      </c>
      <c r="C2899">
        <v>2014</v>
      </c>
      <c r="D2899">
        <v>12</v>
      </c>
    </row>
    <row r="2900" spans="1:4" x14ac:dyDescent="0.3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5">
      <c r="A2902" s="1">
        <v>41983</v>
      </c>
      <c r="B2902">
        <v>7.63591</v>
      </c>
      <c r="C2902">
        <v>2014</v>
      </c>
      <c r="D2902">
        <v>12</v>
      </c>
    </row>
    <row r="2903" spans="1:4" x14ac:dyDescent="0.3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5">
      <c r="A2910" s="1">
        <v>41991</v>
      </c>
      <c r="B2910">
        <v>7.6105</v>
      </c>
      <c r="C2910">
        <v>2014</v>
      </c>
      <c r="D2910">
        <v>12</v>
      </c>
    </row>
    <row r="2911" spans="1:4" x14ac:dyDescent="0.3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5">
      <c r="A2925" s="1">
        <v>42006</v>
      </c>
      <c r="B2925">
        <v>7.59748</v>
      </c>
      <c r="C2925">
        <v>2015</v>
      </c>
      <c r="D2925">
        <v>1</v>
      </c>
    </row>
    <row r="2926" spans="1:4" x14ac:dyDescent="0.35">
      <c r="A2926" s="1">
        <v>42007</v>
      </c>
      <c r="B2926">
        <v>7.59748</v>
      </c>
      <c r="C2926">
        <v>2015</v>
      </c>
      <c r="D2926">
        <v>1</v>
      </c>
    </row>
    <row r="2927" spans="1:4" x14ac:dyDescent="0.35">
      <c r="A2927" s="1">
        <v>42008</v>
      </c>
      <c r="B2927">
        <v>7.59748</v>
      </c>
      <c r="C2927">
        <v>2015</v>
      </c>
      <c r="D2927">
        <v>1</v>
      </c>
    </row>
    <row r="2928" spans="1:4" x14ac:dyDescent="0.3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5">
      <c r="A2930" s="1">
        <v>42011</v>
      </c>
      <c r="B2930">
        <v>7.5926</v>
      </c>
      <c r="C2930">
        <v>2015</v>
      </c>
      <c r="D2930">
        <v>1</v>
      </c>
    </row>
    <row r="2931" spans="1:4" x14ac:dyDescent="0.3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5">
      <c r="A2935" s="1">
        <v>42016</v>
      </c>
      <c r="B2935">
        <v>7.65646</v>
      </c>
      <c r="C2935">
        <v>2015</v>
      </c>
      <c r="D2935">
        <v>1</v>
      </c>
    </row>
    <row r="2936" spans="1:4" x14ac:dyDescent="0.35">
      <c r="A2936" s="1">
        <v>42017</v>
      </c>
      <c r="B2936">
        <v>7.67197</v>
      </c>
      <c r="C2936">
        <v>2015</v>
      </c>
      <c r="D2936">
        <v>1</v>
      </c>
    </row>
    <row r="2937" spans="1:4" x14ac:dyDescent="0.3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5">
      <c r="A2944" s="1">
        <v>42025</v>
      </c>
      <c r="B2944">
        <v>7.64236</v>
      </c>
      <c r="C2944">
        <v>2015</v>
      </c>
      <c r="D2944">
        <v>1</v>
      </c>
    </row>
    <row r="2945" spans="1:4" x14ac:dyDescent="0.3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5">
      <c r="A2950" s="1">
        <v>42031</v>
      </c>
      <c r="B2950">
        <v>7.65273</v>
      </c>
      <c r="C2950">
        <v>2015</v>
      </c>
      <c r="D2950">
        <v>1</v>
      </c>
    </row>
    <row r="2951" spans="1:4" x14ac:dyDescent="0.3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5">
      <c r="A2978" s="1">
        <v>42059</v>
      </c>
      <c r="B2978">
        <v>7.63612</v>
      </c>
      <c r="C2978">
        <v>2015</v>
      </c>
      <c r="D2978">
        <v>2</v>
      </c>
    </row>
    <row r="2979" spans="1:4" x14ac:dyDescent="0.3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5">
      <c r="A2985" s="1">
        <v>42066</v>
      </c>
      <c r="B2985">
        <v>7.62453</v>
      </c>
      <c r="C2985">
        <v>2015</v>
      </c>
      <c r="D2985">
        <v>3</v>
      </c>
    </row>
    <row r="2986" spans="1:4" x14ac:dyDescent="0.3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5">
      <c r="A2988" s="1">
        <v>42069</v>
      </c>
      <c r="B2988">
        <v>7.62277</v>
      </c>
      <c r="C2988">
        <v>2015</v>
      </c>
      <c r="D2988">
        <v>3</v>
      </c>
    </row>
    <row r="2989" spans="1:4" x14ac:dyDescent="0.35">
      <c r="A2989" s="1">
        <v>42070</v>
      </c>
      <c r="B2989">
        <v>7.62277</v>
      </c>
      <c r="C2989">
        <v>2015</v>
      </c>
      <c r="D2989">
        <v>3</v>
      </c>
    </row>
    <row r="2990" spans="1:4" x14ac:dyDescent="0.35">
      <c r="A2990" s="1">
        <v>42071</v>
      </c>
      <c r="B2990">
        <v>7.62277</v>
      </c>
      <c r="C2990">
        <v>2015</v>
      </c>
      <c r="D2990">
        <v>3</v>
      </c>
    </row>
    <row r="2991" spans="1:4" x14ac:dyDescent="0.3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5">
      <c r="A3005" s="1">
        <v>42086</v>
      </c>
      <c r="B3005">
        <v>7.63307</v>
      </c>
      <c r="C3005">
        <v>2015</v>
      </c>
      <c r="D3005">
        <v>3</v>
      </c>
    </row>
    <row r="3006" spans="1:4" x14ac:dyDescent="0.3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5">
      <c r="A3022" s="1">
        <v>42103</v>
      </c>
      <c r="B3022">
        <v>7.64377</v>
      </c>
      <c r="C3022">
        <v>2015</v>
      </c>
      <c r="D3022">
        <v>4</v>
      </c>
    </row>
    <row r="3023" spans="1:4" x14ac:dyDescent="0.35">
      <c r="A3023" s="1">
        <v>42104</v>
      </c>
      <c r="B3023">
        <v>7.65456</v>
      </c>
      <c r="C3023">
        <v>2015</v>
      </c>
      <c r="D3023">
        <v>4</v>
      </c>
    </row>
    <row r="3024" spans="1:4" x14ac:dyDescent="0.35">
      <c r="A3024" s="1">
        <v>42105</v>
      </c>
      <c r="B3024">
        <v>7.65456</v>
      </c>
      <c r="C3024">
        <v>2015</v>
      </c>
      <c r="D3024">
        <v>4</v>
      </c>
    </row>
    <row r="3025" spans="1:4" x14ac:dyDescent="0.35">
      <c r="A3025" s="1">
        <v>42106</v>
      </c>
      <c r="B3025">
        <v>7.65456</v>
      </c>
      <c r="C3025">
        <v>2015</v>
      </c>
      <c r="D3025">
        <v>4</v>
      </c>
    </row>
    <row r="3026" spans="1:4" x14ac:dyDescent="0.35">
      <c r="A3026" s="1">
        <v>42107</v>
      </c>
      <c r="B3026">
        <v>7.65944</v>
      </c>
      <c r="C3026">
        <v>2015</v>
      </c>
      <c r="D3026">
        <v>4</v>
      </c>
    </row>
    <row r="3027" spans="1:4" x14ac:dyDescent="0.3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5">
      <c r="A3028" s="1">
        <v>42109</v>
      </c>
      <c r="B3028">
        <v>7.66981</v>
      </c>
      <c r="C3028">
        <v>2015</v>
      </c>
      <c r="D3028">
        <v>4</v>
      </c>
    </row>
    <row r="3029" spans="1:4" x14ac:dyDescent="0.3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5">
      <c r="A3033" s="1">
        <v>42114</v>
      </c>
      <c r="B3033">
        <v>7.69998</v>
      </c>
      <c r="C3033">
        <v>2015</v>
      </c>
      <c r="D3033">
        <v>4</v>
      </c>
    </row>
    <row r="3034" spans="1:4" x14ac:dyDescent="0.3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5">
      <c r="A3050" s="1">
        <v>42131</v>
      </c>
      <c r="B3050">
        <v>7.7317</v>
      </c>
      <c r="C3050">
        <v>2015</v>
      </c>
      <c r="D3050">
        <v>5</v>
      </c>
    </row>
    <row r="3051" spans="1:4" x14ac:dyDescent="0.3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5">
      <c r="A3083" s="1">
        <v>42164</v>
      </c>
      <c r="B3083">
        <v>7.69191</v>
      </c>
      <c r="C3083">
        <v>2015</v>
      </c>
      <c r="D3083">
        <v>6</v>
      </c>
    </row>
    <row r="3084" spans="1:4" x14ac:dyDescent="0.3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5">
      <c r="A3096" s="1">
        <v>42177</v>
      </c>
      <c r="B3096">
        <v>7.62906</v>
      </c>
      <c r="C3096">
        <v>2015</v>
      </c>
      <c r="D3096">
        <v>6</v>
      </c>
    </row>
    <row r="3097" spans="1:4" x14ac:dyDescent="0.3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5">
      <c r="A3099" s="1">
        <v>42180</v>
      </c>
      <c r="B3099">
        <v>7.61686</v>
      </c>
      <c r="C3099">
        <v>2015</v>
      </c>
      <c r="D3099">
        <v>6</v>
      </c>
    </row>
    <row r="3100" spans="1:4" x14ac:dyDescent="0.3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5">
      <c r="A3131" s="1">
        <v>42212</v>
      </c>
      <c r="B3131">
        <v>7.66737</v>
      </c>
      <c r="C3131">
        <v>2015</v>
      </c>
      <c r="D3131">
        <v>7</v>
      </c>
    </row>
    <row r="3132" spans="1:4" x14ac:dyDescent="0.3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5">
      <c r="A3140" s="1">
        <v>42221</v>
      </c>
      <c r="B3140">
        <v>7.64466</v>
      </c>
      <c r="C3140">
        <v>2015</v>
      </c>
      <c r="D3140">
        <v>8</v>
      </c>
    </row>
    <row r="3141" spans="1:4" x14ac:dyDescent="0.3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5">
      <c r="A3145" s="1">
        <v>42226</v>
      </c>
      <c r="B3145">
        <v>7.63788</v>
      </c>
      <c r="C3145">
        <v>2015</v>
      </c>
      <c r="D3145">
        <v>8</v>
      </c>
    </row>
    <row r="3146" spans="1:4" x14ac:dyDescent="0.3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5">
      <c r="A3161" s="1">
        <v>42242</v>
      </c>
      <c r="B3161">
        <v>7.65449</v>
      </c>
      <c r="C3161">
        <v>2015</v>
      </c>
      <c r="D3161">
        <v>8</v>
      </c>
    </row>
    <row r="3162" spans="1:4" x14ac:dyDescent="0.35">
      <c r="A3162" s="1">
        <v>42243</v>
      </c>
      <c r="B3162">
        <v>7.67075</v>
      </c>
      <c r="C3162">
        <v>2015</v>
      </c>
      <c r="D3162">
        <v>8</v>
      </c>
    </row>
    <row r="3163" spans="1:4" x14ac:dyDescent="0.3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5">
      <c r="A3194" s="1">
        <v>42275</v>
      </c>
      <c r="B3194">
        <v>7.68018</v>
      </c>
      <c r="C3194">
        <v>2015</v>
      </c>
      <c r="D3194">
        <v>9</v>
      </c>
    </row>
    <row r="3195" spans="1:4" x14ac:dyDescent="0.3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5">
      <c r="A3209" s="1">
        <v>42290</v>
      </c>
      <c r="B3209">
        <v>7.67563</v>
      </c>
      <c r="C3209">
        <v>2015</v>
      </c>
      <c r="D3209">
        <v>10</v>
      </c>
    </row>
    <row r="3210" spans="1:4" x14ac:dyDescent="0.3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5">
      <c r="A3233" s="1">
        <v>42314</v>
      </c>
      <c r="B3233">
        <v>7.66465</v>
      </c>
      <c r="C3233">
        <v>2015</v>
      </c>
      <c r="D3233">
        <v>11</v>
      </c>
    </row>
    <row r="3234" spans="1:4" x14ac:dyDescent="0.35">
      <c r="A3234" s="1">
        <v>42315</v>
      </c>
      <c r="B3234">
        <v>7.66465</v>
      </c>
      <c r="C3234">
        <v>2015</v>
      </c>
      <c r="D3234">
        <v>11</v>
      </c>
    </row>
    <row r="3235" spans="1:4" x14ac:dyDescent="0.35">
      <c r="A3235" s="1">
        <v>42316</v>
      </c>
      <c r="B3235">
        <v>7.66465</v>
      </c>
      <c r="C3235">
        <v>2015</v>
      </c>
      <c r="D3235">
        <v>11</v>
      </c>
    </row>
    <row r="3236" spans="1:4" x14ac:dyDescent="0.3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5">
      <c r="A3245" s="1">
        <v>42326</v>
      </c>
      <c r="B3245">
        <v>7.64663</v>
      </c>
      <c r="C3245">
        <v>2015</v>
      </c>
      <c r="D3245">
        <v>11</v>
      </c>
    </row>
    <row r="3246" spans="1:4" x14ac:dyDescent="0.3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5">
      <c r="A3273" s="1">
        <v>42354</v>
      </c>
      <c r="B3273">
        <v>7.60684</v>
      </c>
      <c r="C3273">
        <v>2015</v>
      </c>
      <c r="D3273">
        <v>12</v>
      </c>
    </row>
    <row r="3274" spans="1:4" x14ac:dyDescent="0.3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5">
      <c r="A3285" s="1">
        <v>42366</v>
      </c>
      <c r="B3285">
        <v>7.61165</v>
      </c>
      <c r="C3285">
        <v>2015</v>
      </c>
      <c r="D3285">
        <v>12</v>
      </c>
    </row>
    <row r="3286" spans="1:4" x14ac:dyDescent="0.3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5">
      <c r="A3314" s="1">
        <v>42395</v>
      </c>
      <c r="B3314">
        <v>7.65266</v>
      </c>
      <c r="C3314">
        <v>2016</v>
      </c>
      <c r="D3314">
        <v>1</v>
      </c>
    </row>
    <row r="3315" spans="1:4" x14ac:dyDescent="0.3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5">
      <c r="A3317" s="1">
        <v>42398</v>
      </c>
      <c r="B3317">
        <v>7.67713</v>
      </c>
      <c r="C3317">
        <v>2016</v>
      </c>
      <c r="D3317">
        <v>1</v>
      </c>
    </row>
    <row r="3318" spans="1:4" x14ac:dyDescent="0.35">
      <c r="A3318" s="1">
        <v>42399</v>
      </c>
      <c r="B3318">
        <v>7.67713</v>
      </c>
      <c r="C3318">
        <v>2016</v>
      </c>
      <c r="D3318">
        <v>1</v>
      </c>
    </row>
    <row r="3319" spans="1:4" x14ac:dyDescent="0.35">
      <c r="A3319" s="1">
        <v>42400</v>
      </c>
      <c r="B3319">
        <v>7.67713</v>
      </c>
      <c r="C3319">
        <v>2016</v>
      </c>
      <c r="D3319">
        <v>1</v>
      </c>
    </row>
    <row r="3320" spans="1:4" x14ac:dyDescent="0.3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5">
      <c r="A3321" s="1">
        <v>42402</v>
      </c>
      <c r="B3321">
        <v>7.66188</v>
      </c>
      <c r="C3321">
        <v>2016</v>
      </c>
      <c r="D3321">
        <v>2</v>
      </c>
    </row>
    <row r="3322" spans="1:4" x14ac:dyDescent="0.3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5">
      <c r="A3359" s="1">
        <v>42440</v>
      </c>
      <c r="B3359">
        <v>7.70784</v>
      </c>
      <c r="C3359">
        <v>2016</v>
      </c>
      <c r="D3359">
        <v>3</v>
      </c>
    </row>
    <row r="3360" spans="1:4" x14ac:dyDescent="0.35">
      <c r="A3360" s="1">
        <v>42441</v>
      </c>
      <c r="B3360">
        <v>7.70784</v>
      </c>
      <c r="C3360">
        <v>2016</v>
      </c>
      <c r="D3360">
        <v>3</v>
      </c>
    </row>
    <row r="3361" spans="1:4" x14ac:dyDescent="0.35">
      <c r="A3361" s="1">
        <v>42442</v>
      </c>
      <c r="B3361">
        <v>7.70784</v>
      </c>
      <c r="C3361">
        <v>2016</v>
      </c>
      <c r="D3361">
        <v>3</v>
      </c>
    </row>
    <row r="3362" spans="1:4" x14ac:dyDescent="0.3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5">
      <c r="A3363" s="1">
        <v>42444</v>
      </c>
      <c r="B3363">
        <v>7.72912</v>
      </c>
      <c r="C3363">
        <v>2016</v>
      </c>
      <c r="D3363">
        <v>3</v>
      </c>
    </row>
    <row r="3364" spans="1:4" x14ac:dyDescent="0.35">
      <c r="A3364" s="1">
        <v>42445</v>
      </c>
      <c r="B3364">
        <v>7.73719</v>
      </c>
      <c r="C3364">
        <v>2016</v>
      </c>
      <c r="D3364">
        <v>3</v>
      </c>
    </row>
    <row r="3365" spans="1:4" x14ac:dyDescent="0.3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5">
      <c r="A3369" s="1">
        <v>42450</v>
      </c>
      <c r="B3369">
        <v>7.74411</v>
      </c>
      <c r="C3369">
        <v>2016</v>
      </c>
      <c r="D3369">
        <v>3</v>
      </c>
    </row>
    <row r="3370" spans="1:4" x14ac:dyDescent="0.3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5">
      <c r="A3421" s="1">
        <v>42502</v>
      </c>
      <c r="B3421">
        <v>7.62418</v>
      </c>
      <c r="C3421">
        <v>2016</v>
      </c>
      <c r="D3421">
        <v>5</v>
      </c>
    </row>
    <row r="3422" spans="1:4" x14ac:dyDescent="0.3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5">
      <c r="A3442" s="1">
        <v>42523</v>
      </c>
      <c r="B3442">
        <v>7.62608</v>
      </c>
      <c r="C3442">
        <v>2016</v>
      </c>
      <c r="D3442">
        <v>6</v>
      </c>
    </row>
    <row r="3443" spans="1:4" x14ac:dyDescent="0.3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5">
      <c r="A3450" s="1">
        <v>42531</v>
      </c>
      <c r="B3450">
        <v>7.66404</v>
      </c>
      <c r="C3450">
        <v>2016</v>
      </c>
      <c r="D3450">
        <v>6</v>
      </c>
    </row>
    <row r="3451" spans="1:4" x14ac:dyDescent="0.35">
      <c r="A3451" s="1">
        <v>42532</v>
      </c>
      <c r="B3451">
        <v>7.66404</v>
      </c>
      <c r="C3451">
        <v>2016</v>
      </c>
      <c r="D3451">
        <v>6</v>
      </c>
    </row>
    <row r="3452" spans="1:4" x14ac:dyDescent="0.35">
      <c r="A3452" s="1">
        <v>42533</v>
      </c>
      <c r="B3452">
        <v>7.66404</v>
      </c>
      <c r="C3452">
        <v>2016</v>
      </c>
      <c r="D3452">
        <v>6</v>
      </c>
    </row>
    <row r="3453" spans="1:4" x14ac:dyDescent="0.3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5">
      <c r="A3467" s="1">
        <v>42548</v>
      </c>
      <c r="B3467">
        <v>7.64025</v>
      </c>
      <c r="C3467">
        <v>2016</v>
      </c>
      <c r="D3467">
        <v>6</v>
      </c>
    </row>
    <row r="3468" spans="1:4" x14ac:dyDescent="0.3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5">
      <c r="A3477" s="1">
        <v>42558</v>
      </c>
      <c r="B3477">
        <v>7.63009</v>
      </c>
      <c r="C3477">
        <v>2016</v>
      </c>
      <c r="D3477">
        <v>7</v>
      </c>
    </row>
    <row r="3478" spans="1:4" x14ac:dyDescent="0.3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5">
      <c r="A3485" s="1">
        <v>42566</v>
      </c>
      <c r="B3485">
        <v>7.60867</v>
      </c>
      <c r="C3485">
        <v>2016</v>
      </c>
      <c r="D3485">
        <v>7</v>
      </c>
    </row>
    <row r="3486" spans="1:4" x14ac:dyDescent="0.35">
      <c r="A3486" s="1">
        <v>42567</v>
      </c>
      <c r="B3486">
        <v>7.60867</v>
      </c>
      <c r="C3486">
        <v>2016</v>
      </c>
      <c r="D3486">
        <v>7</v>
      </c>
    </row>
    <row r="3487" spans="1:4" x14ac:dyDescent="0.35">
      <c r="A3487" s="1">
        <v>42568</v>
      </c>
      <c r="B3487">
        <v>7.60867</v>
      </c>
      <c r="C3487">
        <v>2016</v>
      </c>
      <c r="D3487">
        <v>7</v>
      </c>
    </row>
    <row r="3488" spans="1:4" x14ac:dyDescent="0.35">
      <c r="A3488" s="1">
        <v>42569</v>
      </c>
      <c r="B3488">
        <v>7.59999</v>
      </c>
      <c r="C3488">
        <v>2016</v>
      </c>
      <c r="D3488">
        <v>7</v>
      </c>
    </row>
    <row r="3489" spans="1:4" x14ac:dyDescent="0.3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5">
      <c r="A3490" s="1">
        <v>42571</v>
      </c>
      <c r="B3490">
        <v>7.58385</v>
      </c>
      <c r="C3490">
        <v>2016</v>
      </c>
      <c r="D3490">
        <v>7</v>
      </c>
    </row>
    <row r="3491" spans="1:4" x14ac:dyDescent="0.3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5">
      <c r="A3533" s="1">
        <v>42614</v>
      </c>
      <c r="B3533">
        <v>7.54861</v>
      </c>
      <c r="C3533">
        <v>2016</v>
      </c>
      <c r="D3533">
        <v>9</v>
      </c>
    </row>
    <row r="3534" spans="1:4" x14ac:dyDescent="0.3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5">
      <c r="A3553" s="1">
        <v>42634</v>
      </c>
      <c r="B3553">
        <v>7.51485</v>
      </c>
      <c r="C3553">
        <v>2016</v>
      </c>
      <c r="D3553">
        <v>9</v>
      </c>
    </row>
    <row r="3554" spans="1:4" x14ac:dyDescent="0.3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5">
      <c r="A3561" s="1">
        <v>42642</v>
      </c>
      <c r="B3561">
        <v>7.52081</v>
      </c>
      <c r="C3561">
        <v>2016</v>
      </c>
      <c r="D3561">
        <v>9</v>
      </c>
    </row>
    <row r="3562" spans="1:4" x14ac:dyDescent="0.35">
      <c r="A3562" s="1">
        <v>42643</v>
      </c>
      <c r="B3562">
        <v>7.52067</v>
      </c>
      <c r="C3562">
        <v>2016</v>
      </c>
      <c r="D3562">
        <v>9</v>
      </c>
    </row>
    <row r="3563" spans="1:4" x14ac:dyDescent="0.35">
      <c r="A3563" s="1">
        <v>42644</v>
      </c>
      <c r="B3563">
        <v>7.52067</v>
      </c>
      <c r="C3563">
        <v>2016</v>
      </c>
      <c r="D3563">
        <v>10</v>
      </c>
    </row>
    <row r="3564" spans="1:4" x14ac:dyDescent="0.35">
      <c r="A3564" s="1">
        <v>42645</v>
      </c>
      <c r="B3564">
        <v>7.52067</v>
      </c>
      <c r="C3564">
        <v>2016</v>
      </c>
      <c r="D3564">
        <v>10</v>
      </c>
    </row>
    <row r="3565" spans="1:4" x14ac:dyDescent="0.35">
      <c r="A3565" s="1">
        <v>42646</v>
      </c>
      <c r="B3565">
        <v>7.51952</v>
      </c>
      <c r="C3565">
        <v>2016</v>
      </c>
      <c r="D3565">
        <v>10</v>
      </c>
    </row>
    <row r="3566" spans="1:4" x14ac:dyDescent="0.3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5">
      <c r="A3573" s="1">
        <v>42654</v>
      </c>
      <c r="B3573">
        <v>7.47492</v>
      </c>
      <c r="C3573">
        <v>2016</v>
      </c>
      <c r="D3573">
        <v>10</v>
      </c>
    </row>
    <row r="3574" spans="1:4" x14ac:dyDescent="0.35">
      <c r="A3574" s="1">
        <v>42655</v>
      </c>
      <c r="B3574">
        <v>7.47492</v>
      </c>
      <c r="C3574">
        <v>2016</v>
      </c>
      <c r="D3574">
        <v>10</v>
      </c>
    </row>
    <row r="3575" spans="1:4" x14ac:dyDescent="0.3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5">
      <c r="A3579" s="1">
        <v>42660</v>
      </c>
      <c r="B3579">
        <v>7.47912</v>
      </c>
      <c r="C3579">
        <v>2016</v>
      </c>
      <c r="D3579">
        <v>10</v>
      </c>
    </row>
    <row r="3580" spans="1:4" x14ac:dyDescent="0.3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5">
      <c r="A3583" s="1">
        <v>42664</v>
      </c>
      <c r="B3583">
        <v>7.49132</v>
      </c>
      <c r="C3583">
        <v>2016</v>
      </c>
      <c r="D3583">
        <v>10</v>
      </c>
    </row>
    <row r="3584" spans="1:4" x14ac:dyDescent="0.35">
      <c r="A3584" s="1">
        <v>42665</v>
      </c>
      <c r="B3584">
        <v>7.49132</v>
      </c>
      <c r="C3584">
        <v>2016</v>
      </c>
      <c r="D3584">
        <v>10</v>
      </c>
    </row>
    <row r="3585" spans="1:4" x14ac:dyDescent="0.35">
      <c r="A3585" s="1">
        <v>42666</v>
      </c>
      <c r="B3585">
        <v>7.49132</v>
      </c>
      <c r="C3585">
        <v>2016</v>
      </c>
      <c r="D3585">
        <v>10</v>
      </c>
    </row>
    <row r="3586" spans="1:4" x14ac:dyDescent="0.35">
      <c r="A3586" s="1">
        <v>42667</v>
      </c>
      <c r="B3586">
        <v>7.4996</v>
      </c>
      <c r="C3586">
        <v>2016</v>
      </c>
      <c r="D3586">
        <v>10</v>
      </c>
    </row>
    <row r="3587" spans="1:4" x14ac:dyDescent="0.3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5">
      <c r="A3617" s="1">
        <v>42698</v>
      </c>
      <c r="B3617">
        <v>7.50589</v>
      </c>
      <c r="C3617">
        <v>2016</v>
      </c>
      <c r="D3617">
        <v>11</v>
      </c>
    </row>
    <row r="3618" spans="1:4" x14ac:dyDescent="0.3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5">
      <c r="A3621" s="1">
        <v>42702</v>
      </c>
      <c r="B3621">
        <v>7.51539</v>
      </c>
      <c r="C3621">
        <v>2016</v>
      </c>
      <c r="D3621">
        <v>11</v>
      </c>
    </row>
    <row r="3622" spans="1:4" x14ac:dyDescent="0.3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5">
      <c r="A3628" s="1">
        <v>42709</v>
      </c>
      <c r="B3628">
        <v>7.53688</v>
      </c>
      <c r="C3628">
        <v>2016</v>
      </c>
      <c r="D3628">
        <v>12</v>
      </c>
    </row>
    <row r="3629" spans="1:4" x14ac:dyDescent="0.3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5">
      <c r="A3638" s="1">
        <v>42719</v>
      </c>
      <c r="B3638">
        <v>7.49512</v>
      </c>
      <c r="C3638">
        <v>2016</v>
      </c>
      <c r="D3638">
        <v>12</v>
      </c>
    </row>
    <row r="3639" spans="1:4" x14ac:dyDescent="0.3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5">
      <c r="A3678" s="1">
        <v>42759</v>
      </c>
      <c r="B3678">
        <v>7.50753</v>
      </c>
      <c r="C3678">
        <v>2017</v>
      </c>
      <c r="D3678">
        <v>1</v>
      </c>
    </row>
    <row r="3679" spans="1:4" x14ac:dyDescent="0.35">
      <c r="A3679" s="1">
        <v>42760</v>
      </c>
      <c r="B3679">
        <v>7.49756</v>
      </c>
      <c r="C3679">
        <v>2017</v>
      </c>
      <c r="D3679">
        <v>1</v>
      </c>
    </row>
    <row r="3680" spans="1:4" x14ac:dyDescent="0.3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5">
      <c r="A3687" s="1">
        <v>42768</v>
      </c>
      <c r="B3687">
        <v>7.46089</v>
      </c>
      <c r="C3687">
        <v>2017</v>
      </c>
      <c r="D3687">
        <v>2</v>
      </c>
    </row>
    <row r="3688" spans="1:4" x14ac:dyDescent="0.3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5">
      <c r="A3693" s="1">
        <v>42774</v>
      </c>
      <c r="B3693">
        <v>7.43764</v>
      </c>
      <c r="C3693">
        <v>2017</v>
      </c>
      <c r="D3693">
        <v>2</v>
      </c>
    </row>
    <row r="3694" spans="1:4" x14ac:dyDescent="0.3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5">
      <c r="A3698" s="1">
        <v>42779</v>
      </c>
      <c r="B3698">
        <v>7.42943</v>
      </c>
      <c r="C3698">
        <v>2017</v>
      </c>
      <c r="D3698">
        <v>2</v>
      </c>
    </row>
    <row r="3699" spans="1:4" x14ac:dyDescent="0.3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5">
      <c r="A3723" s="1">
        <v>42804</v>
      </c>
      <c r="B3723">
        <v>7.37636</v>
      </c>
      <c r="C3723">
        <v>2017</v>
      </c>
      <c r="D3723">
        <v>3</v>
      </c>
    </row>
    <row r="3724" spans="1:4" x14ac:dyDescent="0.35">
      <c r="A3724" s="1">
        <v>42805</v>
      </c>
      <c r="B3724">
        <v>7.37636</v>
      </c>
      <c r="C3724">
        <v>2017</v>
      </c>
      <c r="D3724">
        <v>3</v>
      </c>
    </row>
    <row r="3725" spans="1:4" x14ac:dyDescent="0.35">
      <c r="A3725" s="1">
        <v>42806</v>
      </c>
      <c r="B3725">
        <v>7.37636</v>
      </c>
      <c r="C3725">
        <v>2017</v>
      </c>
      <c r="D3725">
        <v>3</v>
      </c>
    </row>
    <row r="3726" spans="1:4" x14ac:dyDescent="0.3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5">
      <c r="A3735" s="1">
        <v>42816</v>
      </c>
      <c r="B3735">
        <v>7.33535</v>
      </c>
      <c r="C3735">
        <v>2017</v>
      </c>
      <c r="D3735">
        <v>3</v>
      </c>
    </row>
    <row r="3736" spans="1:4" x14ac:dyDescent="0.35">
      <c r="A3736" s="1">
        <v>42817</v>
      </c>
      <c r="B3736">
        <v>7.34</v>
      </c>
      <c r="C3736">
        <v>2017</v>
      </c>
      <c r="D3736">
        <v>3</v>
      </c>
    </row>
    <row r="3737" spans="1:4" x14ac:dyDescent="0.3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5">
      <c r="A3740" s="1">
        <v>42821</v>
      </c>
      <c r="B3740">
        <v>7.34091</v>
      </c>
      <c r="C3740">
        <v>2017</v>
      </c>
      <c r="D3740">
        <v>3</v>
      </c>
    </row>
    <row r="3741" spans="1:4" x14ac:dyDescent="0.3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5">
      <c r="A3750" s="1">
        <v>42831</v>
      </c>
      <c r="B3750">
        <v>7.33955</v>
      </c>
      <c r="C3750">
        <v>2017</v>
      </c>
      <c r="D3750">
        <v>4</v>
      </c>
    </row>
    <row r="3751" spans="1:4" x14ac:dyDescent="0.3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5">
      <c r="A3764" s="1">
        <v>42845</v>
      </c>
      <c r="B3764">
        <v>7.33033</v>
      </c>
      <c r="C3764">
        <v>2017</v>
      </c>
      <c r="D3764">
        <v>4</v>
      </c>
    </row>
    <row r="3765" spans="1:4" x14ac:dyDescent="0.3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5">
      <c r="A3796" s="1">
        <v>42877</v>
      </c>
      <c r="B3796">
        <v>7.3327</v>
      </c>
      <c r="C3796">
        <v>2017</v>
      </c>
      <c r="D3796">
        <v>5</v>
      </c>
    </row>
    <row r="3797" spans="1:4" x14ac:dyDescent="0.3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5">
      <c r="A3800" s="1">
        <v>42881</v>
      </c>
      <c r="B3800">
        <v>7.34816</v>
      </c>
      <c r="C3800">
        <v>2017</v>
      </c>
      <c r="D3800">
        <v>5</v>
      </c>
    </row>
    <row r="3801" spans="1:4" x14ac:dyDescent="0.35">
      <c r="A3801" s="1">
        <v>42882</v>
      </c>
      <c r="B3801">
        <v>7.34816</v>
      </c>
      <c r="C3801">
        <v>2017</v>
      </c>
      <c r="D3801">
        <v>5</v>
      </c>
    </row>
    <row r="3802" spans="1:4" x14ac:dyDescent="0.35">
      <c r="A3802" s="1">
        <v>42883</v>
      </c>
      <c r="B3802">
        <v>7.34816</v>
      </c>
      <c r="C3802">
        <v>2017</v>
      </c>
      <c r="D3802">
        <v>5</v>
      </c>
    </row>
    <row r="3803" spans="1:4" x14ac:dyDescent="0.3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5">
      <c r="A3806" s="1">
        <v>42887</v>
      </c>
      <c r="B3806">
        <v>7.35717</v>
      </c>
      <c r="C3806">
        <v>2017</v>
      </c>
      <c r="D3806">
        <v>6</v>
      </c>
    </row>
    <row r="3807" spans="1:4" x14ac:dyDescent="0.3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5">
      <c r="A3812" s="1">
        <v>42893</v>
      </c>
      <c r="B3812">
        <v>7.34727</v>
      </c>
      <c r="C3812">
        <v>2017</v>
      </c>
      <c r="D3812">
        <v>6</v>
      </c>
    </row>
    <row r="3813" spans="1:4" x14ac:dyDescent="0.3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5">
      <c r="A3831" s="1">
        <v>42912</v>
      </c>
      <c r="B3831">
        <v>7.33406</v>
      </c>
      <c r="C3831">
        <v>2017</v>
      </c>
      <c r="D3831">
        <v>6</v>
      </c>
    </row>
    <row r="3832" spans="1:4" x14ac:dyDescent="0.3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5">
      <c r="A3846" s="1">
        <v>42927</v>
      </c>
      <c r="B3846">
        <v>7.31921</v>
      </c>
      <c r="C3846">
        <v>2017</v>
      </c>
      <c r="D3846">
        <v>7</v>
      </c>
    </row>
    <row r="3847" spans="1:4" x14ac:dyDescent="0.3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5">
      <c r="A3859" s="1">
        <v>42940</v>
      </c>
      <c r="B3859">
        <v>7.29298</v>
      </c>
      <c r="C3859">
        <v>2017</v>
      </c>
      <c r="D3859">
        <v>7</v>
      </c>
    </row>
    <row r="3860" spans="1:4" x14ac:dyDescent="0.3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5">
      <c r="A3870" s="1">
        <v>42951</v>
      </c>
      <c r="B3870">
        <v>7.27372</v>
      </c>
      <c r="C3870">
        <v>2017</v>
      </c>
      <c r="D3870">
        <v>8</v>
      </c>
    </row>
    <row r="3871" spans="1:4" x14ac:dyDescent="0.35">
      <c r="A3871" s="1">
        <v>42952</v>
      </c>
      <c r="B3871">
        <v>7.27372</v>
      </c>
      <c r="C3871">
        <v>2017</v>
      </c>
      <c r="D3871">
        <v>8</v>
      </c>
    </row>
    <row r="3872" spans="1:4" x14ac:dyDescent="0.35">
      <c r="A3872" s="1">
        <v>42953</v>
      </c>
      <c r="B3872">
        <v>7.27372</v>
      </c>
      <c r="C3872">
        <v>2017</v>
      </c>
      <c r="D3872">
        <v>8</v>
      </c>
    </row>
    <row r="3873" spans="1:4" x14ac:dyDescent="0.35">
      <c r="A3873" s="1">
        <v>42954</v>
      </c>
      <c r="B3873">
        <v>7.27189</v>
      </c>
      <c r="C3873">
        <v>2017</v>
      </c>
      <c r="D3873">
        <v>8</v>
      </c>
    </row>
    <row r="3874" spans="1:4" x14ac:dyDescent="0.3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5">
      <c r="A3889" s="1">
        <v>42970</v>
      </c>
      <c r="B3889">
        <v>7.27799</v>
      </c>
      <c r="C3889">
        <v>2017</v>
      </c>
      <c r="D3889">
        <v>8</v>
      </c>
    </row>
    <row r="3890" spans="1:4" x14ac:dyDescent="0.3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5">
      <c r="A3894" s="1">
        <v>42975</v>
      </c>
      <c r="B3894">
        <v>7.2824</v>
      </c>
      <c r="C3894">
        <v>2017</v>
      </c>
      <c r="D3894">
        <v>8</v>
      </c>
    </row>
    <row r="3895" spans="1:4" x14ac:dyDescent="0.3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5">
      <c r="A3896" s="1">
        <v>42977</v>
      </c>
      <c r="B3896">
        <v>7.28789</v>
      </c>
      <c r="C3896">
        <v>2017</v>
      </c>
      <c r="D3896">
        <v>8</v>
      </c>
    </row>
    <row r="3897" spans="1:4" x14ac:dyDescent="0.3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5">
      <c r="A3901" s="1">
        <v>42982</v>
      </c>
      <c r="B3901">
        <v>7.29176</v>
      </c>
      <c r="C3901">
        <v>2017</v>
      </c>
      <c r="D3901">
        <v>9</v>
      </c>
    </row>
    <row r="3902" spans="1:4" x14ac:dyDescent="0.35">
      <c r="A3902" s="1">
        <v>42983</v>
      </c>
      <c r="B3902">
        <v>7.29697</v>
      </c>
      <c r="C3902">
        <v>2017</v>
      </c>
      <c r="D3902">
        <v>9</v>
      </c>
    </row>
    <row r="3903" spans="1:4" x14ac:dyDescent="0.3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5">
      <c r="A3904" s="1">
        <v>42985</v>
      </c>
      <c r="B3904">
        <v>7.2923</v>
      </c>
      <c r="C3904">
        <v>2017</v>
      </c>
      <c r="D3904">
        <v>9</v>
      </c>
    </row>
    <row r="3905" spans="1:4" x14ac:dyDescent="0.3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5">
      <c r="A3908" s="1">
        <v>42989</v>
      </c>
      <c r="B3908">
        <v>7.29129</v>
      </c>
      <c r="C3908">
        <v>2017</v>
      </c>
      <c r="D3908">
        <v>9</v>
      </c>
    </row>
    <row r="3909" spans="1:4" x14ac:dyDescent="0.3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5">
      <c r="A3932" s="1">
        <v>43013</v>
      </c>
      <c r="B3932">
        <v>7.34192</v>
      </c>
      <c r="C3932">
        <v>2017</v>
      </c>
      <c r="D3932">
        <v>10</v>
      </c>
    </row>
    <row r="3933" spans="1:4" x14ac:dyDescent="0.3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5">
      <c r="A3945" s="1">
        <v>43026</v>
      </c>
      <c r="B3945">
        <v>7.34422</v>
      </c>
      <c r="C3945">
        <v>2017</v>
      </c>
      <c r="D3945">
        <v>10</v>
      </c>
    </row>
    <row r="3946" spans="1:4" x14ac:dyDescent="0.35">
      <c r="A3946" s="1">
        <v>43027</v>
      </c>
      <c r="B3946">
        <v>7.34321</v>
      </c>
      <c r="C3946">
        <v>2017</v>
      </c>
      <c r="D3946">
        <v>10</v>
      </c>
    </row>
    <row r="3947" spans="1:4" x14ac:dyDescent="0.35">
      <c r="A3947" s="1">
        <v>43028</v>
      </c>
      <c r="B3947">
        <v>7.34321</v>
      </c>
      <c r="C3947">
        <v>2017</v>
      </c>
      <c r="D3947">
        <v>10</v>
      </c>
    </row>
    <row r="3948" spans="1:4" x14ac:dyDescent="0.35">
      <c r="A3948" s="1">
        <v>43029</v>
      </c>
      <c r="B3948">
        <v>7.34321</v>
      </c>
      <c r="C3948">
        <v>2017</v>
      </c>
      <c r="D3948">
        <v>10</v>
      </c>
    </row>
    <row r="3949" spans="1:4" x14ac:dyDescent="0.35">
      <c r="A3949" s="1">
        <v>43030</v>
      </c>
      <c r="B3949">
        <v>7.34321</v>
      </c>
      <c r="C3949">
        <v>2017</v>
      </c>
      <c r="D3949">
        <v>10</v>
      </c>
    </row>
    <row r="3950" spans="1:4" x14ac:dyDescent="0.3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5">
      <c r="A3965" s="1">
        <v>43046</v>
      </c>
      <c r="B3965">
        <v>7.33413</v>
      </c>
      <c r="C3965">
        <v>2017</v>
      </c>
      <c r="D3965">
        <v>11</v>
      </c>
    </row>
    <row r="3966" spans="1:4" x14ac:dyDescent="0.3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5">
      <c r="A3975" s="1">
        <v>43056</v>
      </c>
      <c r="B3975">
        <v>7.32897</v>
      </c>
      <c r="C3975">
        <v>2017</v>
      </c>
      <c r="D3975">
        <v>11</v>
      </c>
    </row>
    <row r="3976" spans="1:4" x14ac:dyDescent="0.35">
      <c r="A3976" s="1">
        <v>43057</v>
      </c>
      <c r="B3976">
        <v>7.32897</v>
      </c>
      <c r="C3976">
        <v>2017</v>
      </c>
      <c r="D3976">
        <v>11</v>
      </c>
    </row>
    <row r="3977" spans="1:4" x14ac:dyDescent="0.35">
      <c r="A3977" s="1">
        <v>43058</v>
      </c>
      <c r="B3977">
        <v>7.32897</v>
      </c>
      <c r="C3977">
        <v>2017</v>
      </c>
      <c r="D3977">
        <v>11</v>
      </c>
    </row>
    <row r="3978" spans="1:4" x14ac:dyDescent="0.3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5">
      <c r="A3987" s="1">
        <v>43068</v>
      </c>
      <c r="B3987">
        <v>7.34178</v>
      </c>
      <c r="C3987">
        <v>2017</v>
      </c>
      <c r="D3987">
        <v>11</v>
      </c>
    </row>
    <row r="3988" spans="1:4" x14ac:dyDescent="0.3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5">
      <c r="A4008" s="1">
        <v>43089</v>
      </c>
      <c r="B4008">
        <v>7.34152</v>
      </c>
      <c r="C4008">
        <v>2017</v>
      </c>
      <c r="D4008">
        <v>12</v>
      </c>
    </row>
    <row r="4009" spans="1:4" x14ac:dyDescent="0.3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5">
      <c r="A4010" s="1">
        <v>43091</v>
      </c>
      <c r="B4010">
        <v>7.34253</v>
      </c>
      <c r="C4010">
        <v>2017</v>
      </c>
      <c r="D4010">
        <v>12</v>
      </c>
    </row>
    <row r="4011" spans="1:4" x14ac:dyDescent="0.35">
      <c r="A4011" s="1">
        <v>43092</v>
      </c>
      <c r="B4011">
        <v>7.34253</v>
      </c>
      <c r="C4011">
        <v>2017</v>
      </c>
      <c r="D4011">
        <v>12</v>
      </c>
    </row>
    <row r="4012" spans="1:4" x14ac:dyDescent="0.35">
      <c r="A4012" s="1">
        <v>43093</v>
      </c>
      <c r="B4012">
        <v>7.34253</v>
      </c>
      <c r="C4012">
        <v>2017</v>
      </c>
      <c r="D4012">
        <v>12</v>
      </c>
    </row>
    <row r="4013" spans="1:4" x14ac:dyDescent="0.35">
      <c r="A4013" s="1">
        <v>43094</v>
      </c>
      <c r="B4013">
        <v>7.34253</v>
      </c>
      <c r="C4013">
        <v>2017</v>
      </c>
      <c r="D4013">
        <v>12</v>
      </c>
    </row>
    <row r="4014" spans="1:4" x14ac:dyDescent="0.3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5">
      <c r="A4027" s="1">
        <v>43108</v>
      </c>
      <c r="B4027">
        <v>7.34077</v>
      </c>
      <c r="C4027">
        <v>2018</v>
      </c>
      <c r="D4027">
        <v>1</v>
      </c>
    </row>
    <row r="4028" spans="1:4" x14ac:dyDescent="0.3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5">
      <c r="A4029" s="1">
        <v>43110</v>
      </c>
      <c r="B4029">
        <v>7.34239</v>
      </c>
      <c r="C4029">
        <v>2018</v>
      </c>
      <c r="D4029">
        <v>1</v>
      </c>
    </row>
    <row r="4030" spans="1:4" x14ac:dyDescent="0.3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5">
      <c r="A4065" s="1">
        <v>43146</v>
      </c>
      <c r="B4065">
        <v>7.35764</v>
      </c>
      <c r="C4065">
        <v>2018</v>
      </c>
      <c r="D4065">
        <v>2</v>
      </c>
    </row>
    <row r="4066" spans="1:4" x14ac:dyDescent="0.3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5">
      <c r="A4083" s="1">
        <v>43164</v>
      </c>
      <c r="B4083">
        <v>7.37723</v>
      </c>
      <c r="C4083">
        <v>2018</v>
      </c>
      <c r="D4083">
        <v>3</v>
      </c>
    </row>
    <row r="4084" spans="1:4" x14ac:dyDescent="0.3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5">
      <c r="A4085" s="1">
        <v>43166</v>
      </c>
      <c r="B4085">
        <v>7.38002</v>
      </c>
      <c r="C4085">
        <v>2018</v>
      </c>
      <c r="D4085">
        <v>3</v>
      </c>
    </row>
    <row r="4086" spans="1:4" x14ac:dyDescent="0.3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5">
      <c r="A4087" s="1">
        <v>43168</v>
      </c>
      <c r="B4087">
        <v>7.38842</v>
      </c>
      <c r="C4087">
        <v>2018</v>
      </c>
      <c r="D4087">
        <v>3</v>
      </c>
    </row>
    <row r="4088" spans="1:4" x14ac:dyDescent="0.35">
      <c r="A4088" s="1">
        <v>43169</v>
      </c>
      <c r="B4088">
        <v>7.38842</v>
      </c>
      <c r="C4088">
        <v>2018</v>
      </c>
      <c r="D4088">
        <v>3</v>
      </c>
    </row>
    <row r="4089" spans="1:4" x14ac:dyDescent="0.35">
      <c r="A4089" s="1">
        <v>43170</v>
      </c>
      <c r="B4089">
        <v>7.38842</v>
      </c>
      <c r="C4089">
        <v>2018</v>
      </c>
      <c r="D4089">
        <v>3</v>
      </c>
    </row>
    <row r="4090" spans="1:4" x14ac:dyDescent="0.3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5">
      <c r="A4093" s="1">
        <v>43174</v>
      </c>
      <c r="B4093">
        <v>7.39907</v>
      </c>
      <c r="C4093">
        <v>2018</v>
      </c>
      <c r="D4093">
        <v>3</v>
      </c>
    </row>
    <row r="4094" spans="1:4" x14ac:dyDescent="0.3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5">
      <c r="A4105" s="1">
        <v>43186</v>
      </c>
      <c r="B4105">
        <v>7.39778</v>
      </c>
      <c r="C4105">
        <v>2018</v>
      </c>
      <c r="D4105">
        <v>3</v>
      </c>
    </row>
    <row r="4106" spans="1:4" x14ac:dyDescent="0.3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5">
      <c r="A4129" s="1">
        <v>43210</v>
      </c>
      <c r="B4129">
        <v>7.40069</v>
      </c>
      <c r="C4129">
        <v>2018</v>
      </c>
      <c r="D4129">
        <v>4</v>
      </c>
    </row>
    <row r="4130" spans="1:4" x14ac:dyDescent="0.35">
      <c r="A4130" s="1">
        <v>43211</v>
      </c>
      <c r="B4130">
        <v>7.40069</v>
      </c>
      <c r="C4130">
        <v>2018</v>
      </c>
      <c r="D4130">
        <v>4</v>
      </c>
    </row>
    <row r="4131" spans="1:4" x14ac:dyDescent="0.35">
      <c r="A4131" s="1">
        <v>43212</v>
      </c>
      <c r="B4131">
        <v>7.40069</v>
      </c>
      <c r="C4131">
        <v>2018</v>
      </c>
      <c r="D4131">
        <v>4</v>
      </c>
    </row>
    <row r="4132" spans="1:4" x14ac:dyDescent="0.3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5">
      <c r="A4148" s="1">
        <v>43229</v>
      </c>
      <c r="B4148">
        <v>7.42103</v>
      </c>
      <c r="C4148">
        <v>2018</v>
      </c>
      <c r="D4148">
        <v>5</v>
      </c>
    </row>
    <row r="4149" spans="1:4" x14ac:dyDescent="0.35">
      <c r="A4149" s="1">
        <v>43230</v>
      </c>
      <c r="B4149">
        <v>7.42502</v>
      </c>
      <c r="C4149">
        <v>2018</v>
      </c>
      <c r="D4149">
        <v>5</v>
      </c>
    </row>
    <row r="4150" spans="1:4" x14ac:dyDescent="0.3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5">
      <c r="A4182" s="1">
        <v>43263</v>
      </c>
      <c r="B4182">
        <v>7.48109</v>
      </c>
      <c r="C4182">
        <v>2018</v>
      </c>
      <c r="D4182">
        <v>6</v>
      </c>
    </row>
    <row r="4183" spans="1:4" x14ac:dyDescent="0.3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5">
      <c r="A4184" s="1">
        <v>43265</v>
      </c>
      <c r="B4184">
        <v>7.48332</v>
      </c>
      <c r="C4184">
        <v>2018</v>
      </c>
      <c r="D4184">
        <v>6</v>
      </c>
    </row>
    <row r="4185" spans="1:4" x14ac:dyDescent="0.3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5">
      <c r="A4191" s="1">
        <v>43272</v>
      </c>
      <c r="B4191">
        <v>7.48813</v>
      </c>
      <c r="C4191">
        <v>2018</v>
      </c>
      <c r="D4191">
        <v>6</v>
      </c>
    </row>
    <row r="4192" spans="1:4" x14ac:dyDescent="0.35">
      <c r="A4192" s="1">
        <v>43273</v>
      </c>
      <c r="B4192">
        <v>7.48996</v>
      </c>
      <c r="C4192">
        <v>2018</v>
      </c>
      <c r="D4192">
        <v>6</v>
      </c>
    </row>
    <row r="4193" spans="1:4" x14ac:dyDescent="0.35">
      <c r="A4193" s="1">
        <v>43274</v>
      </c>
      <c r="B4193">
        <v>7.48996</v>
      </c>
      <c r="C4193">
        <v>2018</v>
      </c>
      <c r="D4193">
        <v>6</v>
      </c>
    </row>
    <row r="4194" spans="1:4" x14ac:dyDescent="0.35">
      <c r="A4194" s="1">
        <v>43275</v>
      </c>
      <c r="B4194">
        <v>7.48996</v>
      </c>
      <c r="C4194">
        <v>2018</v>
      </c>
      <c r="D4194">
        <v>6</v>
      </c>
    </row>
    <row r="4195" spans="1:4" x14ac:dyDescent="0.3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5">
      <c r="A4209" s="1">
        <v>43290</v>
      </c>
      <c r="B4209">
        <v>7.48759</v>
      </c>
      <c r="C4209">
        <v>2018</v>
      </c>
      <c r="D4209">
        <v>7</v>
      </c>
    </row>
    <row r="4210" spans="1:4" x14ac:dyDescent="0.3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5">
      <c r="A4212" s="1">
        <v>43293</v>
      </c>
      <c r="B4212">
        <v>7.4855</v>
      </c>
      <c r="C4212">
        <v>2018</v>
      </c>
      <c r="D4212">
        <v>7</v>
      </c>
    </row>
    <row r="4213" spans="1:4" x14ac:dyDescent="0.35">
      <c r="A4213" s="1">
        <v>43294</v>
      </c>
      <c r="B4213">
        <v>7.48203</v>
      </c>
      <c r="C4213">
        <v>2018</v>
      </c>
      <c r="D4213">
        <v>7</v>
      </c>
    </row>
    <row r="4214" spans="1:4" x14ac:dyDescent="0.35">
      <c r="A4214" s="1">
        <v>43295</v>
      </c>
      <c r="B4214">
        <v>7.48203</v>
      </c>
      <c r="C4214">
        <v>2018</v>
      </c>
      <c r="D4214">
        <v>7</v>
      </c>
    </row>
    <row r="4215" spans="1:4" x14ac:dyDescent="0.35">
      <c r="A4215" s="1">
        <v>43296</v>
      </c>
      <c r="B4215">
        <v>7.48203</v>
      </c>
      <c r="C4215">
        <v>2018</v>
      </c>
      <c r="D4215">
        <v>7</v>
      </c>
    </row>
    <row r="4216" spans="1:4" x14ac:dyDescent="0.3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5">
      <c r="A4237" s="1">
        <v>43318</v>
      </c>
      <c r="B4237">
        <v>7.48536</v>
      </c>
      <c r="C4237">
        <v>2018</v>
      </c>
      <c r="D4237">
        <v>8</v>
      </c>
    </row>
    <row r="4238" spans="1:4" x14ac:dyDescent="0.3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5">
      <c r="A4241" s="1">
        <v>43322</v>
      </c>
      <c r="B4241">
        <v>7.48332</v>
      </c>
      <c r="C4241">
        <v>2018</v>
      </c>
      <c r="D4241">
        <v>8</v>
      </c>
    </row>
    <row r="4242" spans="1:4" x14ac:dyDescent="0.35">
      <c r="A4242" s="1">
        <v>43323</v>
      </c>
      <c r="B4242">
        <v>7.48332</v>
      </c>
      <c r="C4242">
        <v>2018</v>
      </c>
      <c r="D4242">
        <v>8</v>
      </c>
    </row>
    <row r="4243" spans="1:4" x14ac:dyDescent="0.35">
      <c r="A4243" s="1">
        <v>43324</v>
      </c>
      <c r="B4243">
        <v>7.48332</v>
      </c>
      <c r="C4243">
        <v>2018</v>
      </c>
      <c r="D4243">
        <v>8</v>
      </c>
    </row>
    <row r="4244" spans="1:4" x14ac:dyDescent="0.35">
      <c r="A4244" s="1">
        <v>43325</v>
      </c>
      <c r="B4244">
        <v>7.48156</v>
      </c>
      <c r="C4244">
        <v>2018</v>
      </c>
      <c r="D4244">
        <v>8</v>
      </c>
    </row>
    <row r="4245" spans="1:4" x14ac:dyDescent="0.3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5">
      <c r="A4269" s="1">
        <v>43350</v>
      </c>
      <c r="B4269">
        <v>7.62148</v>
      </c>
      <c r="C4269">
        <v>2018</v>
      </c>
      <c r="D4269">
        <v>9</v>
      </c>
    </row>
    <row r="4270" spans="1:4" x14ac:dyDescent="0.35">
      <c r="A4270" s="1">
        <v>43351</v>
      </c>
      <c r="B4270">
        <v>7.62148</v>
      </c>
      <c r="C4270">
        <v>2018</v>
      </c>
      <c r="D4270">
        <v>9</v>
      </c>
    </row>
    <row r="4271" spans="1:4" x14ac:dyDescent="0.35">
      <c r="A4271" s="1">
        <v>43352</v>
      </c>
      <c r="B4271">
        <v>7.62148</v>
      </c>
      <c r="C4271">
        <v>2018</v>
      </c>
      <c r="D4271">
        <v>9</v>
      </c>
    </row>
    <row r="4272" spans="1:4" x14ac:dyDescent="0.3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5">
      <c r="A4279" s="1">
        <v>43360</v>
      </c>
      <c r="B4279">
        <v>7.65951</v>
      </c>
      <c r="C4279">
        <v>2018</v>
      </c>
      <c r="D4279">
        <v>9</v>
      </c>
    </row>
    <row r="4280" spans="1:4" x14ac:dyDescent="0.3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5">
      <c r="A4295" s="1">
        <v>43376</v>
      </c>
      <c r="B4295">
        <v>7.70059</v>
      </c>
      <c r="C4295">
        <v>2018</v>
      </c>
      <c r="D4295">
        <v>10</v>
      </c>
    </row>
    <row r="4296" spans="1:4" x14ac:dyDescent="0.35">
      <c r="A4296" s="1">
        <v>43377</v>
      </c>
      <c r="B4296">
        <v>7.69991</v>
      </c>
      <c r="C4296">
        <v>2018</v>
      </c>
      <c r="D4296">
        <v>10</v>
      </c>
    </row>
    <row r="4297" spans="1:4" x14ac:dyDescent="0.3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5">
      <c r="A4300" s="1">
        <v>43381</v>
      </c>
      <c r="B4300">
        <v>7.70017</v>
      </c>
      <c r="C4300">
        <v>2018</v>
      </c>
      <c r="D4300">
        <v>10</v>
      </c>
    </row>
    <row r="4301" spans="1:4" x14ac:dyDescent="0.3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5">
      <c r="A4315" s="1">
        <v>43396</v>
      </c>
      <c r="B4315">
        <v>7.7462</v>
      </c>
      <c r="C4315">
        <v>2018</v>
      </c>
      <c r="D4315">
        <v>10</v>
      </c>
    </row>
    <row r="4316" spans="1:4" x14ac:dyDescent="0.3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5">
      <c r="A4329" s="1">
        <v>43410</v>
      </c>
      <c r="B4329">
        <v>7.70913</v>
      </c>
      <c r="C4329">
        <v>2018</v>
      </c>
      <c r="D4329">
        <v>11</v>
      </c>
    </row>
    <row r="4330" spans="1:4" x14ac:dyDescent="0.3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5">
      <c r="A4332" s="1">
        <v>43413</v>
      </c>
      <c r="B4332">
        <v>7.69015</v>
      </c>
      <c r="C4332">
        <v>2018</v>
      </c>
      <c r="D4332">
        <v>11</v>
      </c>
    </row>
    <row r="4333" spans="1:4" x14ac:dyDescent="0.35">
      <c r="A4333" s="1">
        <v>43414</v>
      </c>
      <c r="B4333">
        <v>7.69015</v>
      </c>
      <c r="C4333">
        <v>2018</v>
      </c>
      <c r="D4333">
        <v>11</v>
      </c>
    </row>
    <row r="4334" spans="1:4" x14ac:dyDescent="0.35">
      <c r="A4334" s="1">
        <v>43415</v>
      </c>
      <c r="B4334">
        <v>7.69015</v>
      </c>
      <c r="C4334">
        <v>2018</v>
      </c>
      <c r="D4334">
        <v>11</v>
      </c>
    </row>
    <row r="4335" spans="1:4" x14ac:dyDescent="0.3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5">
      <c r="A4349" s="1">
        <v>43430</v>
      </c>
      <c r="B4349">
        <v>7.69313</v>
      </c>
      <c r="C4349">
        <v>2018</v>
      </c>
      <c r="D4349">
        <v>11</v>
      </c>
    </row>
    <row r="4350" spans="1:4" x14ac:dyDescent="0.3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5">
      <c r="A4359" s="1">
        <v>43440</v>
      </c>
      <c r="B4359">
        <v>7.72058</v>
      </c>
      <c r="C4359">
        <v>2018</v>
      </c>
      <c r="D4359">
        <v>12</v>
      </c>
    </row>
    <row r="4360" spans="1:4" x14ac:dyDescent="0.3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5">
      <c r="A4387" s="1">
        <v>43468</v>
      </c>
      <c r="B4387">
        <v>7.7302</v>
      </c>
      <c r="C4387">
        <v>2019</v>
      </c>
      <c r="D4387">
        <v>1</v>
      </c>
    </row>
    <row r="4388" spans="1:4" x14ac:dyDescent="0.3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5">
      <c r="A4394" s="1">
        <v>43475</v>
      </c>
      <c r="B4394">
        <v>7.72621</v>
      </c>
      <c r="C4394">
        <v>2019</v>
      </c>
      <c r="D4394">
        <v>1</v>
      </c>
    </row>
    <row r="4395" spans="1:4" x14ac:dyDescent="0.3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5">
      <c r="A4414" s="1">
        <v>43495</v>
      </c>
      <c r="B4414">
        <v>7.74444</v>
      </c>
      <c r="C4414">
        <v>2019</v>
      </c>
      <c r="D4414">
        <v>1</v>
      </c>
    </row>
    <row r="4415" spans="1:4" x14ac:dyDescent="0.3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5">
      <c r="A4423" s="1">
        <v>43504</v>
      </c>
      <c r="B4423">
        <v>7.75143</v>
      </c>
      <c r="C4423">
        <v>2019</v>
      </c>
      <c r="D4423">
        <v>2</v>
      </c>
    </row>
    <row r="4424" spans="1:4" x14ac:dyDescent="0.35">
      <c r="A4424" s="1">
        <v>43505</v>
      </c>
      <c r="B4424">
        <v>7.75143</v>
      </c>
      <c r="C4424">
        <v>2019</v>
      </c>
      <c r="D4424">
        <v>2</v>
      </c>
    </row>
    <row r="4425" spans="1:4" x14ac:dyDescent="0.35">
      <c r="A4425" s="1">
        <v>43506</v>
      </c>
      <c r="B4425">
        <v>7.75143</v>
      </c>
      <c r="C4425">
        <v>2019</v>
      </c>
      <c r="D4425">
        <v>2</v>
      </c>
    </row>
    <row r="4426" spans="1:4" x14ac:dyDescent="0.3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5">
      <c r="A4429" s="1">
        <v>43510</v>
      </c>
      <c r="B4429">
        <v>7.74017</v>
      </c>
      <c r="C4429">
        <v>2019</v>
      </c>
      <c r="D4429">
        <v>2</v>
      </c>
    </row>
    <row r="4430" spans="1:4" x14ac:dyDescent="0.3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5">
      <c r="A4468" s="1">
        <v>43549</v>
      </c>
      <c r="B4468">
        <v>7.67577</v>
      </c>
      <c r="C4468">
        <v>2019</v>
      </c>
      <c r="D4468">
        <v>3</v>
      </c>
    </row>
    <row r="4469" spans="1:4" x14ac:dyDescent="0.3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5">
      <c r="A4478" s="1">
        <v>43559</v>
      </c>
      <c r="B4478">
        <v>7.66934</v>
      </c>
      <c r="C4478">
        <v>2019</v>
      </c>
      <c r="D4478">
        <v>4</v>
      </c>
    </row>
    <row r="4479" spans="1:4" x14ac:dyDescent="0.3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5">
      <c r="A4489" s="1">
        <v>43570</v>
      </c>
      <c r="B4489">
        <v>7.63429</v>
      </c>
      <c r="C4489">
        <v>2019</v>
      </c>
      <c r="D4489">
        <v>4</v>
      </c>
    </row>
    <row r="4490" spans="1:4" x14ac:dyDescent="0.3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5">
      <c r="A4504" s="1">
        <v>43585</v>
      </c>
      <c r="B4504">
        <v>7.65219</v>
      </c>
      <c r="C4504">
        <v>2019</v>
      </c>
      <c r="D4504">
        <v>4</v>
      </c>
    </row>
    <row r="4505" spans="1:4" x14ac:dyDescent="0.3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5">
      <c r="A4510" s="1">
        <v>43591</v>
      </c>
      <c r="B4510">
        <v>7.65604</v>
      </c>
      <c r="C4510">
        <v>2019</v>
      </c>
      <c r="D4510">
        <v>5</v>
      </c>
    </row>
    <row r="4511" spans="1:4" x14ac:dyDescent="0.3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5">
      <c r="A4548" s="1">
        <v>43629</v>
      </c>
      <c r="B4548">
        <v>7.69442</v>
      </c>
      <c r="C4548">
        <v>2019</v>
      </c>
      <c r="D4548">
        <v>6</v>
      </c>
    </row>
    <row r="4549" spans="1:4" x14ac:dyDescent="0.3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5">
      <c r="A4552" s="1">
        <v>43633</v>
      </c>
      <c r="B4552">
        <v>7.69217</v>
      </c>
      <c r="C4552">
        <v>2019</v>
      </c>
      <c r="D4552">
        <v>6</v>
      </c>
    </row>
    <row r="4553" spans="1:4" x14ac:dyDescent="0.3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5">
      <c r="A4556" s="1">
        <v>43637</v>
      </c>
      <c r="B4556">
        <v>7.70228</v>
      </c>
      <c r="C4556">
        <v>2019</v>
      </c>
      <c r="D4556">
        <v>6</v>
      </c>
    </row>
    <row r="4557" spans="1:4" x14ac:dyDescent="0.35">
      <c r="A4557" s="1">
        <v>43638</v>
      </c>
      <c r="B4557">
        <v>7.70228</v>
      </c>
      <c r="C4557">
        <v>2019</v>
      </c>
      <c r="D4557">
        <v>6</v>
      </c>
    </row>
    <row r="4558" spans="1:4" x14ac:dyDescent="0.35">
      <c r="A4558" s="1">
        <v>43639</v>
      </c>
      <c r="B4558">
        <v>7.70228</v>
      </c>
      <c r="C4558">
        <v>2019</v>
      </c>
      <c r="D4558">
        <v>6</v>
      </c>
    </row>
    <row r="4559" spans="1:4" x14ac:dyDescent="0.3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5">
      <c r="A4562" s="1">
        <v>43643</v>
      </c>
      <c r="B4562">
        <v>7.71455</v>
      </c>
      <c r="C4562">
        <v>2019</v>
      </c>
      <c r="D4562">
        <v>6</v>
      </c>
    </row>
    <row r="4563" spans="1:4" x14ac:dyDescent="0.3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5">
      <c r="A4573" s="1">
        <v>43654</v>
      </c>
      <c r="B4573">
        <v>7.68757</v>
      </c>
      <c r="C4573">
        <v>2019</v>
      </c>
      <c r="D4573">
        <v>7</v>
      </c>
    </row>
    <row r="4574" spans="1:4" x14ac:dyDescent="0.3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5">
      <c r="A4594" s="1">
        <v>43675</v>
      </c>
      <c r="B4594">
        <v>7.6795</v>
      </c>
      <c r="C4594">
        <v>2019</v>
      </c>
      <c r="D4594">
        <v>7</v>
      </c>
    </row>
    <row r="4595" spans="1:4" x14ac:dyDescent="0.3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5">
      <c r="A4596" s="1">
        <v>43677</v>
      </c>
      <c r="B4596">
        <v>7.68161</v>
      </c>
      <c r="C4596">
        <v>2019</v>
      </c>
      <c r="D4596">
        <v>7</v>
      </c>
    </row>
    <row r="4597" spans="1:4" x14ac:dyDescent="0.3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5">
      <c r="A4618" s="1">
        <v>43699</v>
      </c>
      <c r="B4618">
        <v>7.67178</v>
      </c>
      <c r="C4618">
        <v>2019</v>
      </c>
      <c r="D4618">
        <v>8</v>
      </c>
    </row>
    <row r="4619" spans="1:4" x14ac:dyDescent="0.3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5">
      <c r="A4622" s="1">
        <v>43703</v>
      </c>
      <c r="B4622">
        <v>7.66866</v>
      </c>
      <c r="C4622">
        <v>2019</v>
      </c>
      <c r="D4622">
        <v>8</v>
      </c>
    </row>
    <row r="4623" spans="1:4" x14ac:dyDescent="0.3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5">
      <c r="A4654" s="1">
        <v>43735</v>
      </c>
      <c r="B4654">
        <v>7.7317</v>
      </c>
      <c r="C4654">
        <v>2019</v>
      </c>
      <c r="D4654">
        <v>9</v>
      </c>
    </row>
    <row r="4655" spans="1:4" x14ac:dyDescent="0.35">
      <c r="A4655" s="1">
        <v>43736</v>
      </c>
      <c r="B4655">
        <v>7.7317</v>
      </c>
      <c r="C4655">
        <v>2019</v>
      </c>
      <c r="D4655">
        <v>9</v>
      </c>
    </row>
    <row r="4656" spans="1:4" x14ac:dyDescent="0.35">
      <c r="A4656" s="1">
        <v>43737</v>
      </c>
      <c r="B4656">
        <v>7.7317</v>
      </c>
      <c r="C4656">
        <v>2019</v>
      </c>
      <c r="D4656">
        <v>9</v>
      </c>
    </row>
    <row r="4657" spans="1:4" x14ac:dyDescent="0.3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5">
      <c r="A4675" s="1">
        <v>43756</v>
      </c>
      <c r="B4675">
        <v>7.77074</v>
      </c>
      <c r="C4675">
        <v>2019</v>
      </c>
      <c r="D4675">
        <v>10</v>
      </c>
    </row>
    <row r="4676" spans="1:4" x14ac:dyDescent="0.35">
      <c r="A4676" s="1">
        <v>43757</v>
      </c>
      <c r="B4676">
        <v>7.77074</v>
      </c>
      <c r="C4676">
        <v>2019</v>
      </c>
      <c r="D4676">
        <v>10</v>
      </c>
    </row>
    <row r="4677" spans="1:4" x14ac:dyDescent="0.35">
      <c r="A4677" s="1">
        <v>43758</v>
      </c>
      <c r="B4677">
        <v>7.77074</v>
      </c>
      <c r="C4677">
        <v>2019</v>
      </c>
      <c r="D4677">
        <v>10</v>
      </c>
    </row>
    <row r="4678" spans="1:4" x14ac:dyDescent="0.35">
      <c r="A4678" s="1">
        <v>43759</v>
      </c>
      <c r="B4678">
        <v>7.77074</v>
      </c>
      <c r="C4678">
        <v>2019</v>
      </c>
      <c r="D4678">
        <v>10</v>
      </c>
    </row>
    <row r="4679" spans="1:4" x14ac:dyDescent="0.3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5">
      <c r="A4693" s="1">
        <v>43774</v>
      </c>
      <c r="B4693">
        <v>7.69841</v>
      </c>
      <c r="C4693">
        <v>2019</v>
      </c>
      <c r="D4693">
        <v>11</v>
      </c>
    </row>
    <row r="4694" spans="1:4" x14ac:dyDescent="0.3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5">
      <c r="A4696" s="1">
        <v>43777</v>
      </c>
      <c r="B4696">
        <v>7.69679</v>
      </c>
      <c r="C4696">
        <v>2019</v>
      </c>
      <c r="D4696">
        <v>11</v>
      </c>
    </row>
    <row r="4697" spans="1:4" x14ac:dyDescent="0.35">
      <c r="A4697" s="1">
        <v>43778</v>
      </c>
      <c r="B4697">
        <v>7.69679</v>
      </c>
      <c r="C4697">
        <v>2019</v>
      </c>
      <c r="D4697">
        <v>11</v>
      </c>
    </row>
    <row r="4698" spans="1:4" x14ac:dyDescent="0.35">
      <c r="A4698" s="1">
        <v>43779</v>
      </c>
      <c r="B4698">
        <v>7.69679</v>
      </c>
      <c r="C4698">
        <v>2019</v>
      </c>
      <c r="D4698">
        <v>11</v>
      </c>
    </row>
    <row r="4699" spans="1:4" x14ac:dyDescent="0.3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5">
      <c r="A4700" s="1">
        <v>43781</v>
      </c>
      <c r="B4700">
        <v>7.71584</v>
      </c>
      <c r="C4700">
        <v>2019</v>
      </c>
      <c r="D4700">
        <v>11</v>
      </c>
    </row>
    <row r="4701" spans="1:4" x14ac:dyDescent="0.3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5">
      <c r="A4707" s="1">
        <v>43788</v>
      </c>
      <c r="B4707">
        <v>7.7035</v>
      </c>
      <c r="C4707">
        <v>2019</v>
      </c>
      <c r="D4707">
        <v>11</v>
      </c>
    </row>
    <row r="4708" spans="1:4" x14ac:dyDescent="0.3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5">
      <c r="A4728" s="1">
        <v>43809</v>
      </c>
      <c r="B4728">
        <v>7.66967</v>
      </c>
      <c r="C4728">
        <v>2019</v>
      </c>
      <c r="D4728">
        <v>12</v>
      </c>
    </row>
    <row r="4729" spans="1:4" x14ac:dyDescent="0.3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5">
      <c r="A4745" s="1">
        <v>43826</v>
      </c>
      <c r="B4745">
        <v>7.69862</v>
      </c>
      <c r="C4745">
        <v>2019</v>
      </c>
      <c r="D4745">
        <v>12</v>
      </c>
    </row>
    <row r="4746" spans="1:4" x14ac:dyDescent="0.35">
      <c r="A4746" s="1">
        <v>43827</v>
      </c>
      <c r="B4746">
        <v>7.69862</v>
      </c>
      <c r="C4746">
        <v>2019</v>
      </c>
      <c r="D4746">
        <v>12</v>
      </c>
    </row>
    <row r="4747" spans="1:4" x14ac:dyDescent="0.35">
      <c r="A4747" s="1">
        <v>43828</v>
      </c>
      <c r="B4747">
        <v>7.69862</v>
      </c>
      <c r="C4747">
        <v>2019</v>
      </c>
      <c r="D4747">
        <v>12</v>
      </c>
    </row>
    <row r="4748" spans="1:4" x14ac:dyDescent="0.3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5">
      <c r="A4758" s="1">
        <v>43839</v>
      </c>
      <c r="B4758">
        <v>7.71434</v>
      </c>
      <c r="C4758">
        <v>2020</v>
      </c>
      <c r="D4758">
        <v>1</v>
      </c>
    </row>
    <row r="4759" spans="1:4" x14ac:dyDescent="0.3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5">
      <c r="A4769" s="1">
        <v>43850</v>
      </c>
      <c r="B4769">
        <v>7.69116</v>
      </c>
      <c r="C4769">
        <v>2020</v>
      </c>
      <c r="D4769">
        <v>1</v>
      </c>
    </row>
    <row r="4770" spans="1:4" x14ac:dyDescent="0.3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5">
      <c r="A4778" s="1">
        <v>43859</v>
      </c>
      <c r="B4778">
        <v>7.67272</v>
      </c>
      <c r="C4778">
        <v>2020</v>
      </c>
      <c r="D4778">
        <v>1</v>
      </c>
    </row>
    <row r="4779" spans="1:4" x14ac:dyDescent="0.3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5">
      <c r="A4791" s="1">
        <v>43872</v>
      </c>
      <c r="B4791">
        <v>7.64377</v>
      </c>
      <c r="C4791">
        <v>2020</v>
      </c>
      <c r="D4791">
        <v>2</v>
      </c>
    </row>
    <row r="4792" spans="1:4" x14ac:dyDescent="0.3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5">
      <c r="A4798" s="1">
        <v>43879</v>
      </c>
      <c r="B4798">
        <v>7.6391</v>
      </c>
      <c r="C4798">
        <v>2020</v>
      </c>
      <c r="D4798">
        <v>2</v>
      </c>
    </row>
    <row r="4799" spans="1:4" x14ac:dyDescent="0.3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5">
      <c r="A4811" s="1">
        <v>43892</v>
      </c>
      <c r="B4811">
        <v>7.68058</v>
      </c>
      <c r="C4811">
        <v>2020</v>
      </c>
      <c r="D4811">
        <v>3</v>
      </c>
    </row>
    <row r="4812" spans="1:4" x14ac:dyDescent="0.3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5">
      <c r="A4813" s="1">
        <v>43894</v>
      </c>
      <c r="B4813">
        <v>7.67279</v>
      </c>
      <c r="C4813">
        <v>2020</v>
      </c>
      <c r="D4813">
        <v>3</v>
      </c>
    </row>
    <row r="4814" spans="1:4" x14ac:dyDescent="0.3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5">
      <c r="A4835" s="1">
        <v>43916</v>
      </c>
      <c r="B4835">
        <v>7.79488</v>
      </c>
      <c r="C4835">
        <v>2020</v>
      </c>
      <c r="D4835">
        <v>3</v>
      </c>
    </row>
    <row r="4836" spans="1:4" x14ac:dyDescent="0.3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5">
      <c r="A4839" s="1">
        <v>43920</v>
      </c>
      <c r="B4839">
        <v>7.71441</v>
      </c>
      <c r="C4839">
        <v>2020</v>
      </c>
      <c r="D4839">
        <v>3</v>
      </c>
    </row>
    <row r="4840" spans="1:4" x14ac:dyDescent="0.3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5">
      <c r="A4870" s="1">
        <v>43951</v>
      </c>
      <c r="B4870">
        <v>7.71244</v>
      </c>
      <c r="C4870">
        <v>2020</v>
      </c>
      <c r="D4870">
        <v>4</v>
      </c>
    </row>
    <row r="4871" spans="1:4" x14ac:dyDescent="0.35">
      <c r="A4871" s="1">
        <v>43952</v>
      </c>
      <c r="B4871">
        <v>7.71244</v>
      </c>
      <c r="C4871">
        <v>2020</v>
      </c>
      <c r="D4871">
        <v>5</v>
      </c>
    </row>
    <row r="4872" spans="1:4" x14ac:dyDescent="0.35">
      <c r="A4872" s="1">
        <v>43953</v>
      </c>
      <c r="B4872">
        <v>7.71244</v>
      </c>
      <c r="C4872">
        <v>2020</v>
      </c>
      <c r="D4872">
        <v>5</v>
      </c>
    </row>
    <row r="4873" spans="1:4" x14ac:dyDescent="0.35">
      <c r="A4873" s="1">
        <v>43954</v>
      </c>
      <c r="B4873">
        <v>7.71244</v>
      </c>
      <c r="C4873">
        <v>2020</v>
      </c>
      <c r="D4873">
        <v>5</v>
      </c>
    </row>
    <row r="4874" spans="1:4" x14ac:dyDescent="0.3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5">
      <c r="A4954" s="1">
        <v>44035</v>
      </c>
      <c r="B4954">
        <v>7.69095</v>
      </c>
      <c r="C4954">
        <v>2020</v>
      </c>
      <c r="D4954">
        <v>7</v>
      </c>
    </row>
    <row r="4955" spans="1:4" x14ac:dyDescent="0.3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5">
      <c r="A4962" s="1">
        <v>44043</v>
      </c>
      <c r="B4962">
        <v>7.70871</v>
      </c>
      <c r="C4962">
        <v>2020</v>
      </c>
      <c r="D4962">
        <v>7</v>
      </c>
    </row>
    <row r="4963" spans="1:4" x14ac:dyDescent="0.35">
      <c r="A4963" s="1">
        <v>44044</v>
      </c>
      <c r="B4963">
        <v>7.70871</v>
      </c>
      <c r="C4963">
        <v>2020</v>
      </c>
      <c r="D4963">
        <v>8</v>
      </c>
    </row>
    <row r="4964" spans="1:4" x14ac:dyDescent="0.35">
      <c r="A4964" s="1">
        <v>44045</v>
      </c>
      <c r="B4964">
        <v>7.70871</v>
      </c>
      <c r="C4964">
        <v>2020</v>
      </c>
      <c r="D4964">
        <v>8</v>
      </c>
    </row>
    <row r="4965" spans="1:4" x14ac:dyDescent="0.3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5">
      <c r="A4974" s="1">
        <v>44055</v>
      </c>
      <c r="B4974">
        <v>7.70296</v>
      </c>
      <c r="C4974">
        <v>2020</v>
      </c>
      <c r="D4974">
        <v>8</v>
      </c>
    </row>
    <row r="4975" spans="1:4" x14ac:dyDescent="0.3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5">
      <c r="A4979" s="1">
        <v>44060</v>
      </c>
      <c r="B4979">
        <v>7.70024</v>
      </c>
      <c r="C4979">
        <v>2020</v>
      </c>
      <c r="D4979">
        <v>8</v>
      </c>
    </row>
    <row r="4980" spans="1:4" x14ac:dyDescent="0.3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5">
      <c r="A4982" s="1">
        <v>44063</v>
      </c>
      <c r="B4982">
        <v>7.69998</v>
      </c>
      <c r="C4982">
        <v>2020</v>
      </c>
      <c r="D4982">
        <v>8</v>
      </c>
    </row>
    <row r="4983" spans="1:4" x14ac:dyDescent="0.3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5">
      <c r="A5010" s="1">
        <v>44091</v>
      </c>
      <c r="B5010">
        <v>7.7565</v>
      </c>
      <c r="C5010">
        <v>2020</v>
      </c>
      <c r="D5010">
        <v>9</v>
      </c>
    </row>
    <row r="5011" spans="1:4" x14ac:dyDescent="0.3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5">
      <c r="A5036" s="1">
        <v>44117</v>
      </c>
      <c r="B5036">
        <v>7.78165</v>
      </c>
      <c r="C5036">
        <v>2020</v>
      </c>
      <c r="D5036">
        <v>10</v>
      </c>
    </row>
    <row r="5037" spans="1:4" x14ac:dyDescent="0.3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5">
      <c r="A5042" s="1">
        <v>44123</v>
      </c>
      <c r="B5042">
        <v>7.78355</v>
      </c>
      <c r="C5042">
        <v>2020</v>
      </c>
      <c r="D5042">
        <v>10</v>
      </c>
    </row>
    <row r="5043" spans="1:4" x14ac:dyDescent="0.35">
      <c r="A5043" s="1">
        <v>44124</v>
      </c>
      <c r="B5043">
        <v>7.78355</v>
      </c>
      <c r="C5043">
        <v>2020</v>
      </c>
      <c r="D5043">
        <v>10</v>
      </c>
    </row>
    <row r="5044" spans="1:4" x14ac:dyDescent="0.3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5">
      <c r="A5067" s="1">
        <v>44148</v>
      </c>
      <c r="B5067">
        <v>7.77684</v>
      </c>
      <c r="C5067">
        <v>2020</v>
      </c>
      <c r="D5067">
        <v>11</v>
      </c>
    </row>
    <row r="5068" spans="1:4" x14ac:dyDescent="0.35">
      <c r="A5068" s="1">
        <v>44149</v>
      </c>
      <c r="B5068">
        <v>7.77684</v>
      </c>
      <c r="C5068">
        <v>2020</v>
      </c>
      <c r="D5068">
        <v>11</v>
      </c>
    </row>
    <row r="5069" spans="1:4" x14ac:dyDescent="0.35">
      <c r="A5069" s="1">
        <v>44150</v>
      </c>
      <c r="B5069">
        <v>7.77684</v>
      </c>
      <c r="C5069">
        <v>2020</v>
      </c>
      <c r="D5069">
        <v>11</v>
      </c>
    </row>
    <row r="5070" spans="1:4" x14ac:dyDescent="0.3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5">
      <c r="A5071" s="1">
        <v>44152</v>
      </c>
      <c r="B5071">
        <v>7.77956</v>
      </c>
      <c r="C5071">
        <v>2020</v>
      </c>
      <c r="D5071">
        <v>11</v>
      </c>
    </row>
    <row r="5072" spans="1:4" x14ac:dyDescent="0.35">
      <c r="A5072" s="1">
        <v>44153</v>
      </c>
      <c r="B5072">
        <v>7.78</v>
      </c>
      <c r="C5072">
        <v>2020</v>
      </c>
      <c r="D5072">
        <v>11</v>
      </c>
    </row>
    <row r="5073" spans="1:4" x14ac:dyDescent="0.3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5">
      <c r="A5074" s="1">
        <v>44155</v>
      </c>
      <c r="B5074">
        <v>7.78348</v>
      </c>
      <c r="C5074">
        <v>2020</v>
      </c>
      <c r="D5074">
        <v>11</v>
      </c>
    </row>
    <row r="5075" spans="1:4" x14ac:dyDescent="0.35">
      <c r="A5075" s="1">
        <v>44156</v>
      </c>
      <c r="B5075">
        <v>7.78348</v>
      </c>
      <c r="C5075">
        <v>2020</v>
      </c>
      <c r="D5075">
        <v>11</v>
      </c>
    </row>
    <row r="5076" spans="1:4" x14ac:dyDescent="0.35">
      <c r="A5076" s="1">
        <v>44157</v>
      </c>
      <c r="B5076">
        <v>7.78348</v>
      </c>
      <c r="C5076">
        <v>2020</v>
      </c>
      <c r="D5076">
        <v>11</v>
      </c>
    </row>
    <row r="5077" spans="1:4" x14ac:dyDescent="0.3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5">
      <c r="A5099" s="1">
        <v>44180</v>
      </c>
      <c r="B5099">
        <v>7.79678</v>
      </c>
      <c r="C5099">
        <v>2020</v>
      </c>
      <c r="D5099">
        <v>12</v>
      </c>
    </row>
    <row r="5100" spans="1:4" x14ac:dyDescent="0.3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5">
      <c r="A5101" s="1">
        <v>44182</v>
      </c>
      <c r="B5101">
        <v>7.79413</v>
      </c>
      <c r="C5101">
        <v>2020</v>
      </c>
      <c r="D5101">
        <v>12</v>
      </c>
    </row>
    <row r="5102" spans="1:4" x14ac:dyDescent="0.3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5">
      <c r="A5134" s="1">
        <v>44215</v>
      </c>
      <c r="B5134">
        <v>7.79345</v>
      </c>
      <c r="C5134">
        <v>2021</v>
      </c>
      <c r="D5134">
        <v>1</v>
      </c>
    </row>
    <row r="5135" spans="1:4" x14ac:dyDescent="0.3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5">
      <c r="A5147" s="1">
        <v>44228</v>
      </c>
      <c r="B5147">
        <v>7.78003</v>
      </c>
      <c r="C5147">
        <v>2021</v>
      </c>
      <c r="D5147">
        <v>2</v>
      </c>
    </row>
    <row r="5148" spans="1:4" x14ac:dyDescent="0.3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5">
      <c r="A5164" s="1">
        <v>44245</v>
      </c>
      <c r="B5164">
        <v>7.73698</v>
      </c>
      <c r="C5164">
        <v>2021</v>
      </c>
      <c r="D5164">
        <v>2</v>
      </c>
    </row>
    <row r="5165" spans="1:4" x14ac:dyDescent="0.3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5">
      <c r="A5168" s="1">
        <v>44249</v>
      </c>
      <c r="B5168">
        <v>7.71868</v>
      </c>
      <c r="C5168">
        <v>2021</v>
      </c>
      <c r="D5168">
        <v>2</v>
      </c>
    </row>
    <row r="5169" spans="1:4" x14ac:dyDescent="0.3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5">
      <c r="A5177" s="1">
        <v>44258</v>
      </c>
      <c r="B5177">
        <v>7.70784</v>
      </c>
      <c r="C5177">
        <v>2021</v>
      </c>
      <c r="D5177">
        <v>3</v>
      </c>
    </row>
    <row r="5178" spans="1:4" x14ac:dyDescent="0.35">
      <c r="A5178" s="1">
        <v>44259</v>
      </c>
      <c r="B5178">
        <v>7.71007</v>
      </c>
      <c r="C5178">
        <v>2021</v>
      </c>
      <c r="D5178">
        <v>3</v>
      </c>
    </row>
    <row r="5179" spans="1:4" x14ac:dyDescent="0.3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5">
      <c r="A5204" s="1">
        <v>44285</v>
      </c>
      <c r="B5204">
        <v>7.7199</v>
      </c>
      <c r="C5204">
        <v>2021</v>
      </c>
      <c r="D5204">
        <v>3</v>
      </c>
    </row>
    <row r="5205" spans="1:4" x14ac:dyDescent="0.3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5">
      <c r="A5270" s="1">
        <v>44351</v>
      </c>
      <c r="B5270">
        <v>7.72994</v>
      </c>
      <c r="C5270">
        <v>2021</v>
      </c>
      <c r="D5270">
        <v>6</v>
      </c>
    </row>
    <row r="5271" spans="1:4" x14ac:dyDescent="0.35">
      <c r="A5271" s="1">
        <v>44352</v>
      </c>
      <c r="B5271">
        <v>7.72994</v>
      </c>
      <c r="C5271">
        <v>2021</v>
      </c>
      <c r="D5271">
        <v>6</v>
      </c>
    </row>
    <row r="5272" spans="1:4" x14ac:dyDescent="0.35">
      <c r="A5272" s="1">
        <v>44353</v>
      </c>
      <c r="B5272">
        <v>7.72994</v>
      </c>
      <c r="C5272">
        <v>2021</v>
      </c>
      <c r="D5272">
        <v>6</v>
      </c>
    </row>
    <row r="5273" spans="1:4" x14ac:dyDescent="0.3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5">
      <c r="A5283" s="1">
        <v>44364</v>
      </c>
      <c r="B5283">
        <v>7.74153</v>
      </c>
      <c r="C5283">
        <v>2021</v>
      </c>
      <c r="D5283">
        <v>6</v>
      </c>
    </row>
    <row r="5284" spans="1:4" x14ac:dyDescent="0.3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5">
      <c r="A5296" s="1">
        <v>44377</v>
      </c>
      <c r="B5296">
        <v>7.74404</v>
      </c>
      <c r="C5296">
        <v>2021</v>
      </c>
      <c r="D5296">
        <v>6</v>
      </c>
    </row>
    <row r="5297" spans="1:4" x14ac:dyDescent="0.3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5">
      <c r="A5345" s="1">
        <v>44426</v>
      </c>
      <c r="B5345">
        <v>7.73522</v>
      </c>
      <c r="C5345">
        <v>2021</v>
      </c>
      <c r="D5345">
        <v>8</v>
      </c>
    </row>
    <row r="5346" spans="1:4" x14ac:dyDescent="0.3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5">
      <c r="A5394" s="1">
        <v>44475</v>
      </c>
      <c r="B5394">
        <v>7.73116</v>
      </c>
      <c r="C5394">
        <v>2021</v>
      </c>
      <c r="D5394">
        <v>10</v>
      </c>
    </row>
    <row r="5395" spans="1:4" x14ac:dyDescent="0.3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5">
      <c r="A5399" s="1">
        <v>44480</v>
      </c>
      <c r="B5399">
        <v>7.72898</v>
      </c>
      <c r="C5399">
        <v>2021</v>
      </c>
      <c r="D5399">
        <v>10</v>
      </c>
    </row>
    <row r="5400" spans="1:4" x14ac:dyDescent="0.35">
      <c r="A5400" s="1">
        <v>44481</v>
      </c>
      <c r="B5400">
        <v>7.72898</v>
      </c>
      <c r="C5400">
        <v>2021</v>
      </c>
      <c r="D5400">
        <v>10</v>
      </c>
    </row>
    <row r="5401" spans="1:4" x14ac:dyDescent="0.35">
      <c r="A5401" s="1">
        <v>44482</v>
      </c>
      <c r="B5401">
        <v>7.73177</v>
      </c>
      <c r="C5401">
        <v>2021</v>
      </c>
      <c r="D5401">
        <v>10</v>
      </c>
    </row>
    <row r="5402" spans="1:4" x14ac:dyDescent="0.3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5">
      <c r="A5410" s="1">
        <v>44491</v>
      </c>
      <c r="B5410">
        <v>7.73264</v>
      </c>
      <c r="C5410">
        <v>2021</v>
      </c>
      <c r="D5410">
        <v>10</v>
      </c>
    </row>
    <row r="5411" spans="1:4" x14ac:dyDescent="0.35">
      <c r="A5411" s="1">
        <v>44492</v>
      </c>
      <c r="B5411">
        <v>7.73264</v>
      </c>
      <c r="C5411">
        <v>2021</v>
      </c>
      <c r="D5411">
        <v>10</v>
      </c>
    </row>
    <row r="5412" spans="1:4" x14ac:dyDescent="0.35">
      <c r="A5412" s="1">
        <v>44493</v>
      </c>
      <c r="B5412">
        <v>7.73264</v>
      </c>
      <c r="C5412">
        <v>2021</v>
      </c>
      <c r="D5412">
        <v>10</v>
      </c>
    </row>
    <row r="5413" spans="1:4" x14ac:dyDescent="0.3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5">
      <c r="A5428" s="1">
        <v>44509</v>
      </c>
      <c r="B5428">
        <v>7.72837</v>
      </c>
      <c r="C5428">
        <v>2021</v>
      </c>
      <c r="D5428">
        <v>11</v>
      </c>
    </row>
    <row r="5429" spans="1:4" x14ac:dyDescent="0.3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5">
      <c r="A5430" s="1">
        <v>44511</v>
      </c>
      <c r="B5430">
        <v>7.7275</v>
      </c>
      <c r="C5430">
        <v>2021</v>
      </c>
      <c r="D5430">
        <v>11</v>
      </c>
    </row>
    <row r="5431" spans="1:4" x14ac:dyDescent="0.3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5">
      <c r="A5437" s="1">
        <v>44518</v>
      </c>
      <c r="B5437">
        <v>7.73088</v>
      </c>
      <c r="C5437">
        <v>2021</v>
      </c>
      <c r="D5437">
        <v>11</v>
      </c>
    </row>
    <row r="5438" spans="1:4" x14ac:dyDescent="0.3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5">
      <c r="A5448" s="1">
        <v>44529</v>
      </c>
      <c r="B5448">
        <v>7.73149</v>
      </c>
      <c r="C5448">
        <v>2021</v>
      </c>
      <c r="D5448">
        <v>11</v>
      </c>
    </row>
    <row r="5449" spans="1:4" x14ac:dyDescent="0.3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5">
      <c r="A5457" s="1">
        <v>44538</v>
      </c>
      <c r="B5457">
        <v>7.7317</v>
      </c>
      <c r="C5457">
        <v>2021</v>
      </c>
      <c r="D5457">
        <v>12</v>
      </c>
    </row>
    <row r="5458" spans="1:4" x14ac:dyDescent="0.3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5">
      <c r="A5463" s="1">
        <v>44544</v>
      </c>
      <c r="B5463">
        <v>7.72471</v>
      </c>
      <c r="C5463">
        <v>2021</v>
      </c>
      <c r="D5463">
        <v>12</v>
      </c>
    </row>
    <row r="5464" spans="1:4" x14ac:dyDescent="0.35">
      <c r="A5464" s="1">
        <v>44545</v>
      </c>
      <c r="B5464">
        <v>7.72525</v>
      </c>
      <c r="C5464">
        <v>2021</v>
      </c>
      <c r="D5464">
        <v>12</v>
      </c>
    </row>
    <row r="5465" spans="1:4" x14ac:dyDescent="0.3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5">
      <c r="A5466" s="1">
        <v>44547</v>
      </c>
      <c r="B5466">
        <v>7.72464</v>
      </c>
      <c r="C5466">
        <v>2021</v>
      </c>
      <c r="D5466">
        <v>12</v>
      </c>
    </row>
    <row r="5467" spans="1:4" x14ac:dyDescent="0.35">
      <c r="A5467" s="1">
        <v>44548</v>
      </c>
      <c r="B5467">
        <v>7.72464</v>
      </c>
      <c r="C5467">
        <v>2021</v>
      </c>
      <c r="D5467">
        <v>12</v>
      </c>
    </row>
    <row r="5468" spans="1:4" x14ac:dyDescent="0.35">
      <c r="A5468" s="1">
        <v>44549</v>
      </c>
      <c r="B5468">
        <v>7.72464</v>
      </c>
      <c r="C5468">
        <v>2021</v>
      </c>
      <c r="D5468">
        <v>12</v>
      </c>
    </row>
    <row r="5469" spans="1:4" x14ac:dyDescent="0.3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5">
      <c r="A5494" s="1">
        <v>44575</v>
      </c>
      <c r="B5494">
        <v>7.70777</v>
      </c>
      <c r="C5494">
        <v>2022</v>
      </c>
      <c r="D5494">
        <v>1</v>
      </c>
    </row>
    <row r="5495" spans="1:4" x14ac:dyDescent="0.35">
      <c r="A5495" s="1">
        <v>44576</v>
      </c>
      <c r="B5495">
        <v>7.70777</v>
      </c>
      <c r="C5495">
        <v>2022</v>
      </c>
      <c r="D5495">
        <v>1</v>
      </c>
    </row>
    <row r="5496" spans="1:4" x14ac:dyDescent="0.35">
      <c r="A5496" s="1">
        <v>44577</v>
      </c>
      <c r="B5496">
        <v>7.70777</v>
      </c>
      <c r="C5496">
        <v>2022</v>
      </c>
      <c r="D5496">
        <v>1</v>
      </c>
    </row>
    <row r="5497" spans="1:4" x14ac:dyDescent="0.3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5">
      <c r="A5505" s="1">
        <v>44586</v>
      </c>
      <c r="B5505">
        <v>7.68581</v>
      </c>
      <c r="C5505">
        <v>2022</v>
      </c>
      <c r="D5505">
        <v>1</v>
      </c>
    </row>
    <row r="5506" spans="1:4" x14ac:dyDescent="0.3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5">
      <c r="A5507" s="1">
        <v>44588</v>
      </c>
      <c r="B5507">
        <v>7.68649</v>
      </c>
      <c r="C5507">
        <v>2022</v>
      </c>
      <c r="D5507">
        <v>1</v>
      </c>
    </row>
    <row r="5508" spans="1:4" x14ac:dyDescent="0.3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5">
      <c r="A5562" s="1">
        <v>44643</v>
      </c>
      <c r="B5562">
        <v>7.68438</v>
      </c>
      <c r="C5562">
        <v>2022</v>
      </c>
      <c r="D5562">
        <v>3</v>
      </c>
    </row>
    <row r="5563" spans="1:4" x14ac:dyDescent="0.3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5">
      <c r="A5567" s="1">
        <v>44648</v>
      </c>
      <c r="B5567">
        <v>7.67889</v>
      </c>
      <c r="C5567">
        <v>2022</v>
      </c>
      <c r="D5567">
        <v>3</v>
      </c>
    </row>
    <row r="5568" spans="1:4" x14ac:dyDescent="0.3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5">
      <c r="A5570" s="1">
        <v>44651</v>
      </c>
      <c r="B5570">
        <v>7.68025</v>
      </c>
      <c r="C5570">
        <v>2022</v>
      </c>
      <c r="D5570">
        <v>3</v>
      </c>
    </row>
    <row r="5571" spans="1:4" x14ac:dyDescent="0.3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5">
      <c r="A5595" s="1">
        <v>44676</v>
      </c>
      <c r="B5595">
        <v>7.6509</v>
      </c>
      <c r="C5595">
        <v>2022</v>
      </c>
      <c r="D5595">
        <v>4</v>
      </c>
    </row>
    <row r="5596" spans="1:4" x14ac:dyDescent="0.35">
      <c r="A5596" s="1">
        <v>44677</v>
      </c>
      <c r="B5596">
        <v>7.65144</v>
      </c>
      <c r="C5596">
        <v>2022</v>
      </c>
      <c r="D5596">
        <v>4</v>
      </c>
    </row>
    <row r="5597" spans="1:4" x14ac:dyDescent="0.3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5">
      <c r="A5605" s="1">
        <v>44686</v>
      </c>
      <c r="B5605">
        <v>7.67075</v>
      </c>
      <c r="C5605">
        <v>2022</v>
      </c>
      <c r="D5605">
        <v>5</v>
      </c>
    </row>
    <row r="5606" spans="1:4" x14ac:dyDescent="0.3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5">
      <c r="A5625" s="1">
        <v>44706</v>
      </c>
      <c r="B5625">
        <v>7.67577</v>
      </c>
      <c r="C5625">
        <v>2022</v>
      </c>
      <c r="D5625">
        <v>5</v>
      </c>
    </row>
    <row r="5626" spans="1:4" x14ac:dyDescent="0.3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5">
      <c r="A5667" s="1">
        <v>44748</v>
      </c>
      <c r="B5667">
        <v>7.74979</v>
      </c>
      <c r="C5667">
        <v>2022</v>
      </c>
      <c r="D5667">
        <v>7</v>
      </c>
    </row>
    <row r="5668" spans="1:4" x14ac:dyDescent="0.3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5">
      <c r="A5695" s="1">
        <v>44776</v>
      </c>
      <c r="B5695">
        <v>7.73292</v>
      </c>
      <c r="C5695">
        <v>2022</v>
      </c>
      <c r="D5695">
        <v>8</v>
      </c>
    </row>
    <row r="5696" spans="1:4" x14ac:dyDescent="0.3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5">
      <c r="A5704" s="1">
        <v>44785</v>
      </c>
      <c r="B5704">
        <v>7.734</v>
      </c>
      <c r="C5704">
        <v>2022</v>
      </c>
      <c r="D5704">
        <v>8</v>
      </c>
    </row>
    <row r="5705" spans="1:4" x14ac:dyDescent="0.35">
      <c r="A5705" s="1">
        <v>44786</v>
      </c>
      <c r="B5705">
        <v>7.734</v>
      </c>
      <c r="C5705">
        <v>2022</v>
      </c>
      <c r="D5705">
        <v>8</v>
      </c>
    </row>
    <row r="5706" spans="1:4" x14ac:dyDescent="0.35">
      <c r="A5706" s="1">
        <v>44787</v>
      </c>
      <c r="B5706">
        <v>7.734</v>
      </c>
      <c r="C5706">
        <v>2022</v>
      </c>
      <c r="D5706">
        <v>8</v>
      </c>
    </row>
    <row r="5707" spans="1:4" x14ac:dyDescent="0.35">
      <c r="A5707" s="1">
        <v>44788</v>
      </c>
      <c r="B5707">
        <v>7.734</v>
      </c>
      <c r="C5707">
        <v>2022</v>
      </c>
      <c r="D5707">
        <v>8</v>
      </c>
    </row>
    <row r="5708" spans="1:4" x14ac:dyDescent="0.3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5">
      <c r="A5709" s="1">
        <v>44790</v>
      </c>
      <c r="B5709">
        <v>7.72851</v>
      </c>
      <c r="C5709">
        <v>2022</v>
      </c>
      <c r="D5709">
        <v>8</v>
      </c>
    </row>
    <row r="5710" spans="1:4" x14ac:dyDescent="0.35">
      <c r="A5710" s="1">
        <v>44791</v>
      </c>
      <c r="B5710">
        <v>7.73095</v>
      </c>
      <c r="C5710">
        <v>2022</v>
      </c>
      <c r="D5710">
        <v>8</v>
      </c>
    </row>
    <row r="5711" spans="1:4" x14ac:dyDescent="0.3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5">
      <c r="A5725" s="1">
        <v>44806</v>
      </c>
      <c r="B5725">
        <v>7.74268</v>
      </c>
      <c r="C5725">
        <v>2022</v>
      </c>
      <c r="D5725">
        <v>9</v>
      </c>
    </row>
    <row r="5726" spans="1:4" x14ac:dyDescent="0.35">
      <c r="A5726" s="1">
        <v>44807</v>
      </c>
      <c r="B5726">
        <v>7.74268</v>
      </c>
      <c r="C5726">
        <v>2022</v>
      </c>
      <c r="D5726">
        <v>9</v>
      </c>
    </row>
    <row r="5727" spans="1:4" x14ac:dyDescent="0.35">
      <c r="A5727" s="1">
        <v>44808</v>
      </c>
      <c r="B5727">
        <v>7.74268</v>
      </c>
      <c r="C5727">
        <v>2022</v>
      </c>
      <c r="D5727">
        <v>9</v>
      </c>
    </row>
    <row r="5728" spans="1:4" x14ac:dyDescent="0.3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5">
      <c r="A5743" s="1">
        <v>44824</v>
      </c>
      <c r="B5743">
        <v>7.80091</v>
      </c>
      <c r="C5743">
        <v>2022</v>
      </c>
      <c r="D5743">
        <v>9</v>
      </c>
    </row>
    <row r="5744" spans="1:4" x14ac:dyDescent="0.3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5">
      <c r="A5751" s="1">
        <v>44832</v>
      </c>
      <c r="B5751">
        <v>7.85501</v>
      </c>
      <c r="C5751">
        <v>2022</v>
      </c>
      <c r="D5751">
        <v>9</v>
      </c>
    </row>
    <row r="5752" spans="1:4" x14ac:dyDescent="0.3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5">
      <c r="A5753" s="1">
        <v>44834</v>
      </c>
      <c r="B5753">
        <v>7.88368</v>
      </c>
      <c r="C5753">
        <v>2022</v>
      </c>
      <c r="D5753">
        <v>9</v>
      </c>
    </row>
    <row r="5754" spans="1:4" x14ac:dyDescent="0.35">
      <c r="A5754" s="1">
        <v>44835</v>
      </c>
      <c r="B5754">
        <v>7.88368</v>
      </c>
      <c r="C5754">
        <v>2022</v>
      </c>
      <c r="D5754">
        <v>10</v>
      </c>
    </row>
    <row r="5755" spans="1:4" x14ac:dyDescent="0.35">
      <c r="A5755" s="1">
        <v>44836</v>
      </c>
      <c r="B5755">
        <v>7.88368</v>
      </c>
      <c r="C5755">
        <v>2022</v>
      </c>
      <c r="D5755">
        <v>10</v>
      </c>
    </row>
    <row r="5756" spans="1:4" x14ac:dyDescent="0.3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5">
      <c r="A5763" s="1">
        <v>44844</v>
      </c>
      <c r="B5763">
        <v>7.87662</v>
      </c>
      <c r="C5763">
        <v>2022</v>
      </c>
      <c r="D5763">
        <v>10</v>
      </c>
    </row>
    <row r="5764" spans="1:4" x14ac:dyDescent="0.3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5">
      <c r="A5766" s="1">
        <v>44847</v>
      </c>
      <c r="B5766">
        <v>7.86625</v>
      </c>
      <c r="C5766">
        <v>2022</v>
      </c>
      <c r="D5766">
        <v>10</v>
      </c>
    </row>
    <row r="5767" spans="1:4" x14ac:dyDescent="0.35">
      <c r="A5767" s="1">
        <v>44848</v>
      </c>
      <c r="B5767">
        <v>7.86252</v>
      </c>
      <c r="C5767">
        <v>2022</v>
      </c>
      <c r="D5767">
        <v>10</v>
      </c>
    </row>
    <row r="5768" spans="1:4" x14ac:dyDescent="0.35">
      <c r="A5768" s="1">
        <v>44849</v>
      </c>
      <c r="B5768">
        <v>7.86252</v>
      </c>
      <c r="C5768">
        <v>2022</v>
      </c>
      <c r="D5768">
        <v>10</v>
      </c>
    </row>
    <row r="5769" spans="1:4" x14ac:dyDescent="0.35">
      <c r="A5769" s="1">
        <v>44850</v>
      </c>
      <c r="B5769">
        <v>7.86252</v>
      </c>
      <c r="C5769">
        <v>2022</v>
      </c>
      <c r="D5769">
        <v>10</v>
      </c>
    </row>
    <row r="5770" spans="1:4" x14ac:dyDescent="0.3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5">
      <c r="A5778" s="1">
        <v>44859</v>
      </c>
      <c r="B5778">
        <v>7.84511</v>
      </c>
      <c r="C5778">
        <v>2022</v>
      </c>
      <c r="D5778">
        <v>10</v>
      </c>
    </row>
    <row r="5779" spans="1:4" x14ac:dyDescent="0.3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5">
      <c r="A5781" s="1">
        <v>44862</v>
      </c>
      <c r="B5781">
        <v>7.83772</v>
      </c>
      <c r="C5781">
        <v>2022</v>
      </c>
      <c r="D5781">
        <v>10</v>
      </c>
    </row>
    <row r="5782" spans="1:4" x14ac:dyDescent="0.35">
      <c r="A5782" s="1">
        <v>44863</v>
      </c>
      <c r="B5782">
        <v>7.83772</v>
      </c>
      <c r="C5782">
        <v>2022</v>
      </c>
      <c r="D5782">
        <v>10</v>
      </c>
    </row>
    <row r="5783" spans="1:4" x14ac:dyDescent="0.35">
      <c r="A5783" s="1">
        <v>44864</v>
      </c>
      <c r="B5783">
        <v>7.83772</v>
      </c>
      <c r="C5783">
        <v>2022</v>
      </c>
      <c r="D5783">
        <v>10</v>
      </c>
    </row>
    <row r="5784" spans="1:4" x14ac:dyDescent="0.35">
      <c r="A5784" s="1">
        <v>44865</v>
      </c>
      <c r="B5784">
        <v>7.82857</v>
      </c>
      <c r="C5784">
        <v>2022</v>
      </c>
      <c r="D5784">
        <v>10</v>
      </c>
    </row>
    <row r="5785" spans="1:4" x14ac:dyDescent="0.35">
      <c r="A5785" s="1">
        <v>44866</v>
      </c>
      <c r="B5785">
        <v>7.82857</v>
      </c>
      <c r="C5785">
        <v>2022</v>
      </c>
      <c r="D5785">
        <v>11</v>
      </c>
    </row>
    <row r="5786" spans="1:4" x14ac:dyDescent="0.3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5">
      <c r="A5806" s="1">
        <v>44887</v>
      </c>
      <c r="B5806">
        <v>7.80497</v>
      </c>
      <c r="C5806">
        <v>2022</v>
      </c>
      <c r="D5806">
        <v>11</v>
      </c>
    </row>
    <row r="5807" spans="1:4" x14ac:dyDescent="0.3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5">
      <c r="A5835" s="1">
        <v>44916</v>
      </c>
      <c r="B5835">
        <v>7.85419</v>
      </c>
      <c r="C5835">
        <v>2022</v>
      </c>
      <c r="D5835">
        <v>12</v>
      </c>
    </row>
    <row r="5836" spans="1:4" x14ac:dyDescent="0.35">
      <c r="A5836" s="1">
        <v>44917</v>
      </c>
      <c r="B5836">
        <v>7.85527</v>
      </c>
      <c r="C5836">
        <v>2022</v>
      </c>
      <c r="D5836">
        <v>12</v>
      </c>
    </row>
    <row r="5837" spans="1:4" x14ac:dyDescent="0.3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5">
      <c r="A5843" s="1">
        <v>44924</v>
      </c>
      <c r="B5843">
        <v>7.85222</v>
      </c>
      <c r="C5843">
        <v>2022</v>
      </c>
      <c r="D5843">
        <v>12</v>
      </c>
    </row>
    <row r="5844" spans="1:4" x14ac:dyDescent="0.35">
      <c r="A5844" s="1">
        <v>44925</v>
      </c>
      <c r="B5844">
        <v>7.85222</v>
      </c>
      <c r="C5844">
        <v>2022</v>
      </c>
      <c r="D5844">
        <v>12</v>
      </c>
    </row>
    <row r="5845" spans="1:4" x14ac:dyDescent="0.35">
      <c r="A5845" s="1">
        <v>44926</v>
      </c>
      <c r="B5845">
        <v>7.85222</v>
      </c>
      <c r="C5845">
        <v>2022</v>
      </c>
      <c r="D5845">
        <v>12</v>
      </c>
    </row>
    <row r="5846" spans="1:4" x14ac:dyDescent="0.35">
      <c r="A5846" s="1">
        <v>44927</v>
      </c>
      <c r="B5846">
        <v>7.85222</v>
      </c>
      <c r="C5846">
        <v>2023</v>
      </c>
      <c r="D5846">
        <v>1</v>
      </c>
    </row>
    <row r="5847" spans="1:4" x14ac:dyDescent="0.35">
      <c r="A5847" s="1">
        <v>44928</v>
      </c>
      <c r="B5847">
        <v>7.85222</v>
      </c>
      <c r="C5847">
        <v>2023</v>
      </c>
      <c r="D5847">
        <v>1</v>
      </c>
    </row>
    <row r="5848" spans="1:4" x14ac:dyDescent="0.3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5">
      <c r="A5851" s="1">
        <v>44932</v>
      </c>
      <c r="B5851">
        <v>7.84856</v>
      </c>
      <c r="C5851">
        <v>2023</v>
      </c>
      <c r="D5851">
        <v>1</v>
      </c>
    </row>
    <row r="5852" spans="1:4" x14ac:dyDescent="0.35">
      <c r="A5852" s="1">
        <v>44933</v>
      </c>
      <c r="B5852">
        <v>7.84856</v>
      </c>
      <c r="C5852">
        <v>2023</v>
      </c>
      <c r="D5852">
        <v>1</v>
      </c>
    </row>
    <row r="5853" spans="1:4" x14ac:dyDescent="0.35">
      <c r="A5853" s="1">
        <v>44934</v>
      </c>
      <c r="B5853">
        <v>7.84856</v>
      </c>
      <c r="C5853">
        <v>2023</v>
      </c>
      <c r="D5853">
        <v>1</v>
      </c>
    </row>
    <row r="5854" spans="1:4" x14ac:dyDescent="0.3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5">
      <c r="A5857" s="1">
        <v>44938</v>
      </c>
      <c r="B5857">
        <v>7.85</v>
      </c>
      <c r="C5857">
        <v>2023</v>
      </c>
      <c r="D5857">
        <v>1</v>
      </c>
    </row>
    <row r="5858" spans="1:4" x14ac:dyDescent="0.3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5">
      <c r="A5862" s="1">
        <v>44943</v>
      </c>
      <c r="B5862">
        <v>7.84762</v>
      </c>
      <c r="C5862">
        <v>2023</v>
      </c>
      <c r="D5862">
        <v>1</v>
      </c>
    </row>
    <row r="5863" spans="1:4" x14ac:dyDescent="0.3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5">
      <c r="A5890" s="1">
        <v>44971</v>
      </c>
      <c r="B5890">
        <v>7.83256</v>
      </c>
      <c r="C5890">
        <v>2023</v>
      </c>
      <c r="D5890">
        <v>2</v>
      </c>
    </row>
    <row r="5891" spans="1:4" x14ac:dyDescent="0.3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5">
      <c r="A5892" s="1">
        <v>44973</v>
      </c>
      <c r="B5892">
        <v>7.82864</v>
      </c>
      <c r="C5892">
        <v>2023</v>
      </c>
      <c r="D5892">
        <v>2</v>
      </c>
    </row>
    <row r="5893" spans="1:4" x14ac:dyDescent="0.3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5">
      <c r="A5914" s="1">
        <v>44995</v>
      </c>
      <c r="B5914">
        <v>7.80715</v>
      </c>
      <c r="C5914">
        <v>2023</v>
      </c>
      <c r="D5914">
        <v>3</v>
      </c>
    </row>
    <row r="5915" spans="1:4" x14ac:dyDescent="0.35">
      <c r="A5915" s="1">
        <v>44996</v>
      </c>
      <c r="B5915">
        <v>7.80715</v>
      </c>
      <c r="C5915">
        <v>2023</v>
      </c>
      <c r="D5915">
        <v>3</v>
      </c>
    </row>
    <row r="5916" spans="1:4" x14ac:dyDescent="0.35">
      <c r="A5916" s="1">
        <v>44997</v>
      </c>
      <c r="B5916">
        <v>7.80715</v>
      </c>
      <c r="C5916">
        <v>2023</v>
      </c>
      <c r="D5916">
        <v>3</v>
      </c>
    </row>
    <row r="5917" spans="1:4" x14ac:dyDescent="0.3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5">
      <c r="A5925" s="1">
        <v>45006</v>
      </c>
      <c r="B5925">
        <v>7.79352</v>
      </c>
      <c r="C5925">
        <v>2023</v>
      </c>
      <c r="D5925">
        <v>3</v>
      </c>
    </row>
    <row r="5926" spans="1:4" x14ac:dyDescent="0.3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5">
      <c r="A5928" s="1">
        <v>45009</v>
      </c>
      <c r="B5928">
        <v>7.80518</v>
      </c>
      <c r="C5928">
        <v>2023</v>
      </c>
      <c r="D5928">
        <v>3</v>
      </c>
    </row>
    <row r="5929" spans="1:4" x14ac:dyDescent="0.35">
      <c r="A5929" s="1">
        <v>45010</v>
      </c>
      <c r="B5929">
        <v>7.80518</v>
      </c>
      <c r="C5929">
        <v>2023</v>
      </c>
      <c r="D5929">
        <v>3</v>
      </c>
    </row>
    <row r="5930" spans="1:4" x14ac:dyDescent="0.35">
      <c r="A5930" s="1">
        <v>45011</v>
      </c>
      <c r="B5930">
        <v>7.80518</v>
      </c>
      <c r="C5930">
        <v>2023</v>
      </c>
      <c r="D5930">
        <v>3</v>
      </c>
    </row>
    <row r="5931" spans="1:4" x14ac:dyDescent="0.3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5">
      <c r="A5935" s="1">
        <v>45016</v>
      </c>
      <c r="B5935">
        <v>7.80335</v>
      </c>
      <c r="C5935">
        <v>2023</v>
      </c>
      <c r="D5935">
        <v>3</v>
      </c>
    </row>
    <row r="5936" spans="1:4" x14ac:dyDescent="0.35">
      <c r="A5936" s="1">
        <v>45017</v>
      </c>
      <c r="B5936">
        <v>7.80335</v>
      </c>
      <c r="C5936">
        <v>2023</v>
      </c>
      <c r="D5936">
        <v>4</v>
      </c>
    </row>
    <row r="5937" spans="1:4" x14ac:dyDescent="0.35">
      <c r="A5937" s="1">
        <v>45018</v>
      </c>
      <c r="B5937">
        <v>7.80335</v>
      </c>
      <c r="C5937">
        <v>2023</v>
      </c>
      <c r="D5937">
        <v>4</v>
      </c>
    </row>
    <row r="5938" spans="1:4" x14ac:dyDescent="0.3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5">
      <c r="A5969" s="1">
        <v>45050</v>
      </c>
      <c r="B5969">
        <v>7.80938</v>
      </c>
      <c r="C5969">
        <v>2023</v>
      </c>
      <c r="D5969">
        <v>5</v>
      </c>
    </row>
    <row r="5970" spans="1:4" x14ac:dyDescent="0.3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5">
      <c r="A5994" s="1">
        <v>45075</v>
      </c>
      <c r="B5994">
        <v>7.82029</v>
      </c>
      <c r="C5994">
        <v>2023</v>
      </c>
      <c r="D5994">
        <v>5</v>
      </c>
    </row>
    <row r="5995" spans="1:4" x14ac:dyDescent="0.3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5">
      <c r="A6008" s="1">
        <v>45089</v>
      </c>
      <c r="B6008">
        <v>7.83317</v>
      </c>
      <c r="C6008">
        <v>2023</v>
      </c>
      <c r="D6008">
        <v>6</v>
      </c>
    </row>
    <row r="6009" spans="1:4" x14ac:dyDescent="0.3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5">
      <c r="A6039" s="1">
        <v>45120</v>
      </c>
      <c r="B6039">
        <v>7.84314</v>
      </c>
      <c r="C6039">
        <v>2023</v>
      </c>
      <c r="D6039">
        <v>7</v>
      </c>
    </row>
    <row r="6040" spans="1:4" x14ac:dyDescent="0.3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5">
      <c r="A6045" s="1">
        <v>45126</v>
      </c>
      <c r="B6045">
        <v>7.84612</v>
      </c>
      <c r="C6045">
        <v>2023</v>
      </c>
      <c r="D6045">
        <v>7</v>
      </c>
    </row>
    <row r="6046" spans="1:4" x14ac:dyDescent="0.3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5">
      <c r="A6066" s="1">
        <v>45147</v>
      </c>
      <c r="B6066">
        <v>7.86111</v>
      </c>
      <c r="C6066">
        <v>2023</v>
      </c>
      <c r="D6066">
        <v>8</v>
      </c>
    </row>
    <row r="6067" spans="1:4" x14ac:dyDescent="0.3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5">
      <c r="A6073" s="1">
        <v>45154</v>
      </c>
      <c r="B6073">
        <v>7.84999</v>
      </c>
      <c r="C6073">
        <v>2023</v>
      </c>
      <c r="D6073">
        <v>8</v>
      </c>
    </row>
    <row r="6074" spans="1:4" x14ac:dyDescent="0.3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5">
      <c r="A6086" s="1">
        <v>45167</v>
      </c>
      <c r="B6086">
        <v>7.86456</v>
      </c>
      <c r="C6086">
        <v>2023</v>
      </c>
      <c r="D6086">
        <v>8</v>
      </c>
    </row>
    <row r="6087" spans="1:4" x14ac:dyDescent="0.35">
      <c r="A6087" s="1">
        <v>45168</v>
      </c>
      <c r="B6087">
        <v>7.86564</v>
      </c>
      <c r="C6087">
        <v>2023</v>
      </c>
      <c r="D6087">
        <v>8</v>
      </c>
    </row>
    <row r="6088" spans="1:4" x14ac:dyDescent="0.3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5">
      <c r="A6093" s="1">
        <v>45174</v>
      </c>
      <c r="B6093">
        <v>7.87296</v>
      </c>
      <c r="C6093">
        <v>2023</v>
      </c>
      <c r="D6093">
        <v>9</v>
      </c>
    </row>
    <row r="6094" spans="1:4" x14ac:dyDescent="0.3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5">
      <c r="A6095" s="1">
        <v>45176</v>
      </c>
      <c r="B6095">
        <v>7.86869</v>
      </c>
      <c r="C6095">
        <v>2023</v>
      </c>
      <c r="D6095">
        <v>9</v>
      </c>
    </row>
    <row r="6096" spans="1:4" x14ac:dyDescent="0.35">
      <c r="A6096" s="1">
        <v>45177</v>
      </c>
      <c r="B6096">
        <v>7.87425</v>
      </c>
      <c r="C6096">
        <v>2023</v>
      </c>
      <c r="D6096">
        <v>9</v>
      </c>
    </row>
    <row r="6097" spans="1:4" x14ac:dyDescent="0.35">
      <c r="A6097" s="1">
        <v>45178</v>
      </c>
      <c r="B6097">
        <v>7.87425</v>
      </c>
      <c r="C6097">
        <v>2023</v>
      </c>
      <c r="D6097">
        <v>9</v>
      </c>
    </row>
    <row r="6098" spans="1:4" x14ac:dyDescent="0.35">
      <c r="A6098" s="1">
        <v>45179</v>
      </c>
      <c r="B6098">
        <v>7.87425</v>
      </c>
      <c r="C6098">
        <v>2023</v>
      </c>
      <c r="D6098">
        <v>9</v>
      </c>
    </row>
    <row r="6099" spans="1:4" x14ac:dyDescent="0.3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5">
      <c r="A6113" s="1">
        <v>45194</v>
      </c>
      <c r="B6113">
        <v>7.86259</v>
      </c>
      <c r="C6113">
        <v>2023</v>
      </c>
      <c r="D6113">
        <v>9</v>
      </c>
    </row>
    <row r="6114" spans="1:4" x14ac:dyDescent="0.3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5">
      <c r="A6124" s="1">
        <v>45205</v>
      </c>
      <c r="B6124">
        <v>7.84518</v>
      </c>
      <c r="C6124">
        <v>2023</v>
      </c>
      <c r="D6124">
        <v>10</v>
      </c>
    </row>
    <row r="6125" spans="1:4" x14ac:dyDescent="0.35">
      <c r="A6125" s="1">
        <v>45206</v>
      </c>
      <c r="B6125">
        <v>7.84518</v>
      </c>
      <c r="C6125">
        <v>2023</v>
      </c>
      <c r="D6125">
        <v>10</v>
      </c>
    </row>
    <row r="6126" spans="1:4" x14ac:dyDescent="0.35">
      <c r="A6126" s="1">
        <v>45207</v>
      </c>
      <c r="B6126">
        <v>7.84518</v>
      </c>
      <c r="C6126">
        <v>2023</v>
      </c>
      <c r="D6126">
        <v>10</v>
      </c>
    </row>
    <row r="6127" spans="1:4" x14ac:dyDescent="0.3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5">
      <c r="A6128" s="1">
        <v>45209</v>
      </c>
      <c r="B6128">
        <v>7.85032</v>
      </c>
      <c r="C6128">
        <v>2023</v>
      </c>
      <c r="D6128">
        <v>10</v>
      </c>
    </row>
    <row r="6129" spans="1:4" x14ac:dyDescent="0.3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5">
      <c r="A6131" s="1">
        <v>45212</v>
      </c>
      <c r="B6131">
        <v>7.84314</v>
      </c>
      <c r="C6131">
        <v>2023</v>
      </c>
      <c r="D6131">
        <v>10</v>
      </c>
    </row>
    <row r="6132" spans="1:4" x14ac:dyDescent="0.35">
      <c r="A6132" s="1">
        <v>45213</v>
      </c>
      <c r="B6132">
        <v>7.84314</v>
      </c>
      <c r="C6132">
        <v>2023</v>
      </c>
      <c r="D6132">
        <v>10</v>
      </c>
    </row>
    <row r="6133" spans="1:4" x14ac:dyDescent="0.35">
      <c r="A6133" s="1">
        <v>45214</v>
      </c>
      <c r="B6133">
        <v>7.84314</v>
      </c>
      <c r="C6133">
        <v>2023</v>
      </c>
      <c r="D6133">
        <v>10</v>
      </c>
    </row>
    <row r="6134" spans="1:4" x14ac:dyDescent="0.3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5">
      <c r="A6144" s="1">
        <v>45225</v>
      </c>
      <c r="B6144">
        <v>7.84253</v>
      </c>
      <c r="C6144">
        <v>2023</v>
      </c>
      <c r="D6144">
        <v>10</v>
      </c>
    </row>
    <row r="6145" spans="1:4" x14ac:dyDescent="0.35">
      <c r="A6145" s="1">
        <v>45226</v>
      </c>
      <c r="B6145">
        <v>7.84232</v>
      </c>
      <c r="C6145">
        <v>2023</v>
      </c>
      <c r="D6145">
        <v>10</v>
      </c>
    </row>
    <row r="6146" spans="1:4" x14ac:dyDescent="0.35">
      <c r="A6146" s="1">
        <v>45227</v>
      </c>
      <c r="B6146">
        <v>7.84232</v>
      </c>
      <c r="C6146">
        <v>2023</v>
      </c>
      <c r="D6146">
        <v>10</v>
      </c>
    </row>
    <row r="6147" spans="1:4" x14ac:dyDescent="0.35">
      <c r="A6147" s="1">
        <v>45228</v>
      </c>
      <c r="B6147">
        <v>7.84232</v>
      </c>
      <c r="C6147">
        <v>2023</v>
      </c>
      <c r="D6147">
        <v>10</v>
      </c>
    </row>
    <row r="6148" spans="1:4" x14ac:dyDescent="0.3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5">
      <c r="A6152" s="1">
        <v>45233</v>
      </c>
      <c r="B6152">
        <v>7.83155</v>
      </c>
      <c r="C6152">
        <v>2023</v>
      </c>
      <c r="D6152">
        <v>11</v>
      </c>
    </row>
    <row r="6153" spans="1:4" x14ac:dyDescent="0.35">
      <c r="A6153" s="1">
        <v>45234</v>
      </c>
      <c r="B6153">
        <v>7.83155</v>
      </c>
      <c r="C6153">
        <v>2023</v>
      </c>
      <c r="D6153">
        <v>11</v>
      </c>
    </row>
    <row r="6154" spans="1:4" x14ac:dyDescent="0.35">
      <c r="A6154" s="1">
        <v>45235</v>
      </c>
      <c r="B6154">
        <v>7.83155</v>
      </c>
      <c r="C6154">
        <v>2023</v>
      </c>
      <c r="D6154">
        <v>11</v>
      </c>
    </row>
    <row r="6155" spans="1:4" x14ac:dyDescent="0.3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5">
      <c r="A6157" s="1">
        <v>45238</v>
      </c>
      <c r="B6157">
        <v>7.82423</v>
      </c>
      <c r="C6157">
        <v>2023</v>
      </c>
      <c r="D6157">
        <v>11</v>
      </c>
    </row>
    <row r="6158" spans="1:4" x14ac:dyDescent="0.3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5">
      <c r="A6163" s="1">
        <v>45244</v>
      </c>
      <c r="B6163">
        <v>7.82179</v>
      </c>
      <c r="C6163">
        <v>2023</v>
      </c>
      <c r="D6163">
        <v>11</v>
      </c>
    </row>
    <row r="6164" spans="1:4" x14ac:dyDescent="0.3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5">
      <c r="A6165" s="1">
        <v>45246</v>
      </c>
      <c r="B6165">
        <v>7.82592</v>
      </c>
      <c r="C6165">
        <v>2023</v>
      </c>
      <c r="D6165">
        <v>11</v>
      </c>
    </row>
    <row r="6166" spans="1:4" x14ac:dyDescent="0.3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5">
      <c r="A6170" s="1">
        <v>45251</v>
      </c>
      <c r="B6170">
        <v>7.82524</v>
      </c>
      <c r="C6170">
        <v>2023</v>
      </c>
      <c r="D6170">
        <v>11</v>
      </c>
    </row>
    <row r="6171" spans="1:4" x14ac:dyDescent="0.3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5">
      <c r="A6179" s="1">
        <v>45260</v>
      </c>
      <c r="B6179">
        <v>7.82836</v>
      </c>
      <c r="C6179">
        <v>2023</v>
      </c>
      <c r="D6179">
        <v>11</v>
      </c>
    </row>
    <row r="6180" spans="1:4" x14ac:dyDescent="0.3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5">
      <c r="A6184" s="1">
        <v>45265</v>
      </c>
      <c r="B6184">
        <v>7.8243</v>
      </c>
      <c r="C6184">
        <v>2023</v>
      </c>
      <c r="D6184">
        <v>12</v>
      </c>
    </row>
    <row r="6185" spans="1:4" x14ac:dyDescent="0.3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5">
      <c r="A6193" s="1">
        <v>45274</v>
      </c>
      <c r="B6193">
        <v>7.82158</v>
      </c>
      <c r="C6193">
        <v>2023</v>
      </c>
      <c r="D6193">
        <v>12</v>
      </c>
    </row>
    <row r="6194" spans="1:4" x14ac:dyDescent="0.3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3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3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3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3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3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3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3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3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3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3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3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3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35">
      <c r="A6214" s="1">
        <v>45295</v>
      </c>
      <c r="B6214">
        <v>7.82409</v>
      </c>
      <c r="C6214">
        <v>2024</v>
      </c>
      <c r="D6214">
        <v>1</v>
      </c>
    </row>
    <row r="6215" spans="1:4" x14ac:dyDescent="0.3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3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3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3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3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3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3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3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3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3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3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3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3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3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3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3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3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35">
      <c r="A6232" s="1">
        <v>45313</v>
      </c>
      <c r="B6232">
        <v>7.81494</v>
      </c>
      <c r="C6232">
        <v>2024</v>
      </c>
      <c r="D6232">
        <v>1</v>
      </c>
    </row>
    <row r="6233" spans="1:4" x14ac:dyDescent="0.35">
      <c r="A6233" s="1">
        <v>45314</v>
      </c>
      <c r="B6233">
        <v>7.81473</v>
      </c>
      <c r="C6233">
        <v>2024</v>
      </c>
      <c r="D6233">
        <v>1</v>
      </c>
    </row>
    <row r="6234" spans="1:4" x14ac:dyDescent="0.3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3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35">
      <c r="A6236" s="1">
        <v>45317</v>
      </c>
      <c r="B6236">
        <v>7.81541</v>
      </c>
      <c r="C6236">
        <v>2024</v>
      </c>
      <c r="D6236">
        <v>1</v>
      </c>
    </row>
    <row r="6237" spans="1:4" x14ac:dyDescent="0.35">
      <c r="A6237" s="1">
        <v>45318</v>
      </c>
      <c r="B6237">
        <v>7.81541</v>
      </c>
      <c r="C6237">
        <v>2024</v>
      </c>
      <c r="D6237">
        <v>1</v>
      </c>
    </row>
    <row r="6238" spans="1:4" x14ac:dyDescent="0.35">
      <c r="A6238" s="1">
        <v>45319</v>
      </c>
      <c r="B6238">
        <v>7.81541</v>
      </c>
      <c r="C6238">
        <v>2024</v>
      </c>
      <c r="D6238">
        <v>1</v>
      </c>
    </row>
    <row r="6239" spans="1:4" x14ac:dyDescent="0.3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35">
      <c r="A6240" s="1">
        <v>45321</v>
      </c>
      <c r="B6240">
        <v>7.81142</v>
      </c>
      <c r="C6240">
        <v>2024</v>
      </c>
      <c r="D6240">
        <v>1</v>
      </c>
    </row>
    <row r="6241" spans="1:4" x14ac:dyDescent="0.35">
      <c r="A6241" s="1">
        <v>45322</v>
      </c>
      <c r="B6241">
        <v>7.81454</v>
      </c>
      <c r="C6241">
        <v>2024</v>
      </c>
      <c r="D6241">
        <v>1</v>
      </c>
    </row>
    <row r="6242" spans="1:4" x14ac:dyDescent="0.3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3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3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3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3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35">
      <c r="A6247" s="1">
        <v>45328</v>
      </c>
      <c r="B6247">
        <v>7.81149</v>
      </c>
      <c r="C6247">
        <v>2024</v>
      </c>
      <c r="D6247">
        <v>2</v>
      </c>
    </row>
    <row r="6248" spans="1:4" x14ac:dyDescent="0.3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3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35">
      <c r="A6250" s="1">
        <v>45331</v>
      </c>
      <c r="B6250">
        <v>7.80938</v>
      </c>
      <c r="C6250">
        <v>2024</v>
      </c>
      <c r="D6250">
        <v>2</v>
      </c>
    </row>
    <row r="6251" spans="1:4" x14ac:dyDescent="0.35">
      <c r="A6251" s="1">
        <v>45332</v>
      </c>
      <c r="B6251">
        <v>7.80938</v>
      </c>
      <c r="C6251">
        <v>2024</v>
      </c>
      <c r="D6251">
        <v>2</v>
      </c>
    </row>
    <row r="6252" spans="1:4" x14ac:dyDescent="0.35">
      <c r="A6252" s="1">
        <v>45333</v>
      </c>
      <c r="B6252">
        <v>7.80938</v>
      </c>
      <c r="C6252">
        <v>2024</v>
      </c>
      <c r="D6252">
        <v>2</v>
      </c>
    </row>
    <row r="6253" spans="1:4" x14ac:dyDescent="0.35">
      <c r="A6253" s="1">
        <v>45334</v>
      </c>
      <c r="B6253">
        <v>7.80661</v>
      </c>
      <c r="C6253">
        <v>2024</v>
      </c>
      <c r="D6253">
        <v>2</v>
      </c>
    </row>
    <row r="6254" spans="1:4" x14ac:dyDescent="0.3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3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3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35">
      <c r="A6257" s="1">
        <v>45338</v>
      </c>
      <c r="B6257">
        <v>7.81128</v>
      </c>
      <c r="C6257">
        <v>2024</v>
      </c>
      <c r="D6257">
        <v>2</v>
      </c>
    </row>
    <row r="6258" spans="1:4" x14ac:dyDescent="0.35">
      <c r="A6258" s="1">
        <v>45339</v>
      </c>
      <c r="B6258">
        <v>7.81128</v>
      </c>
      <c r="C6258">
        <v>2024</v>
      </c>
      <c r="D6258">
        <v>2</v>
      </c>
    </row>
    <row r="6259" spans="1:4" x14ac:dyDescent="0.35">
      <c r="A6259" s="1">
        <v>45340</v>
      </c>
      <c r="B6259">
        <v>7.81128</v>
      </c>
      <c r="C6259">
        <v>2024</v>
      </c>
      <c r="D6259">
        <v>2</v>
      </c>
    </row>
    <row r="6260" spans="1:4" x14ac:dyDescent="0.3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35">
      <c r="A6261" s="1">
        <v>45342</v>
      </c>
      <c r="B6261">
        <v>7.81046</v>
      </c>
      <c r="C6261">
        <v>2024</v>
      </c>
      <c r="D6261">
        <v>2</v>
      </c>
    </row>
    <row r="6262" spans="1:4" x14ac:dyDescent="0.3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3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3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3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3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3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3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35">
      <c r="A6269" s="1">
        <v>45350</v>
      </c>
      <c r="B6269">
        <v>7.81473</v>
      </c>
      <c r="C6269">
        <v>2024</v>
      </c>
      <c r="D6269">
        <v>2</v>
      </c>
    </row>
    <row r="6270" spans="1:4" x14ac:dyDescent="0.3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3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3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3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3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3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3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3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3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3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3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3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3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3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3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3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3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3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3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3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3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3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3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3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3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35">
      <c r="A6295" s="1">
        <v>45376</v>
      </c>
      <c r="B6295">
        <v>7.79277</v>
      </c>
      <c r="C6295">
        <v>2024</v>
      </c>
      <c r="D6295">
        <v>3</v>
      </c>
    </row>
    <row r="6296" spans="1:4" x14ac:dyDescent="0.3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3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3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3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3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3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3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3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3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3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3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3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3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35">
      <c r="A6309" s="1">
        <v>45390</v>
      </c>
      <c r="B6309">
        <v>7.78505</v>
      </c>
      <c r="C6309">
        <v>2024</v>
      </c>
      <c r="D6309">
        <v>4</v>
      </c>
    </row>
    <row r="6310" spans="1:4" x14ac:dyDescent="0.3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3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3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3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3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3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3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3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3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35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35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35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35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35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35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35">
      <c r="A6325" s="1">
        <v>45406</v>
      </c>
      <c r="B6325">
        <v>7.78057</v>
      </c>
      <c r="C6325">
        <v>2024</v>
      </c>
      <c r="D6325">
        <v>4</v>
      </c>
    </row>
    <row r="6326" spans="1:4" x14ac:dyDescent="0.35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35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35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35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35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35">
      <c r="A6331" s="1">
        <v>45412</v>
      </c>
      <c r="B6331">
        <v>7.77182</v>
      </c>
      <c r="C6331">
        <v>2024</v>
      </c>
      <c r="D6331">
        <v>4</v>
      </c>
    </row>
    <row r="6332" spans="1:4" x14ac:dyDescent="0.35">
      <c r="A6332" s="1">
        <v>45413</v>
      </c>
      <c r="B6332">
        <v>7.77182</v>
      </c>
      <c r="C6332">
        <v>2024</v>
      </c>
      <c r="D6332">
        <v>5</v>
      </c>
    </row>
    <row r="6333" spans="1:4" x14ac:dyDescent="0.35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35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35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35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35">
      <c r="A6337" s="1">
        <v>45418</v>
      </c>
      <c r="B6337">
        <v>7.76736</v>
      </c>
      <c r="C6337">
        <v>2024</v>
      </c>
      <c r="D6337">
        <v>5</v>
      </c>
    </row>
    <row r="6338" spans="1:4" x14ac:dyDescent="0.35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35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35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35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35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35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35">
      <c r="A6344" s="1">
        <v>45425</v>
      </c>
      <c r="B6344">
        <v>7.76288</v>
      </c>
      <c r="C6344">
        <v>2024</v>
      </c>
      <c r="D6344">
        <v>5</v>
      </c>
    </row>
    <row r="6345" spans="1:4" x14ac:dyDescent="0.35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35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35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35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35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35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35">
      <c r="A6351" s="1">
        <v>45432</v>
      </c>
      <c r="B6351">
        <v>7.75929</v>
      </c>
      <c r="C6351">
        <v>2024</v>
      </c>
      <c r="D6351">
        <v>5</v>
      </c>
    </row>
    <row r="6352" spans="1:4" x14ac:dyDescent="0.35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35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35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35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35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35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35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35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35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35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35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35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35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35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35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35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35">
      <c r="A6368" s="1">
        <v>45449</v>
      </c>
      <c r="B6368">
        <v>7.76844</v>
      </c>
      <c r="C6368">
        <v>2024</v>
      </c>
      <c r="D6368">
        <v>6</v>
      </c>
    </row>
    <row r="6369" spans="1:4" x14ac:dyDescent="0.35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35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35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35">
      <c r="A6372" s="1">
        <v>45453</v>
      </c>
      <c r="B6372">
        <v>7.76241</v>
      </c>
      <c r="C6372">
        <v>2024</v>
      </c>
      <c r="D6372">
        <v>6</v>
      </c>
    </row>
    <row r="6373" spans="1:4" x14ac:dyDescent="0.35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35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35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35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35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35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35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35">
      <c r="A6380" s="1">
        <v>45461</v>
      </c>
      <c r="B6380">
        <v>7.75549</v>
      </c>
      <c r="C6380">
        <v>2024</v>
      </c>
      <c r="D6380">
        <v>6</v>
      </c>
    </row>
    <row r="6381" spans="1:4" x14ac:dyDescent="0.35">
      <c r="A6381" s="1">
        <v>45462</v>
      </c>
      <c r="B6381">
        <v>7.7547800000000002</v>
      </c>
      <c r="C6381">
        <v>2024</v>
      </c>
      <c r="D6381">
        <v>6</v>
      </c>
    </row>
    <row r="6382" spans="1:4" x14ac:dyDescent="0.35">
      <c r="A6382" s="1">
        <v>45463</v>
      </c>
      <c r="B6382">
        <v>7.7635399999999999</v>
      </c>
      <c r="C6382">
        <v>2024</v>
      </c>
      <c r="D6382">
        <v>6</v>
      </c>
    </row>
    <row r="6383" spans="1:4" x14ac:dyDescent="0.35">
      <c r="A6383" s="1">
        <v>45464</v>
      </c>
      <c r="B6383">
        <v>7.7656000000000001</v>
      </c>
      <c r="C6383">
        <v>2024</v>
      </c>
      <c r="D6383">
        <v>6</v>
      </c>
    </row>
    <row r="6384" spans="1:4" x14ac:dyDescent="0.35">
      <c r="A6384" s="1">
        <v>45465</v>
      </c>
      <c r="B6384">
        <v>7.7656000000000001</v>
      </c>
      <c r="C6384">
        <v>2024</v>
      </c>
      <c r="D6384">
        <v>6</v>
      </c>
    </row>
    <row r="6385" spans="1:4" x14ac:dyDescent="0.35">
      <c r="A6385" s="1">
        <v>45466</v>
      </c>
      <c r="B6385">
        <v>7.7656000000000001</v>
      </c>
      <c r="C6385">
        <v>2024</v>
      </c>
      <c r="D6385">
        <v>6</v>
      </c>
    </row>
    <row r="6386" spans="1:4" x14ac:dyDescent="0.35">
      <c r="A6386" s="1">
        <v>45467</v>
      </c>
      <c r="B6386">
        <v>7.7570399999999999</v>
      </c>
      <c r="C6386">
        <v>2024</v>
      </c>
      <c r="D6386">
        <v>6</v>
      </c>
    </row>
    <row r="6387" spans="1:4" x14ac:dyDescent="0.35">
      <c r="A6387" s="1">
        <v>45468</v>
      </c>
      <c r="B6387">
        <v>7.7652700000000001</v>
      </c>
      <c r="C6387">
        <v>2024</v>
      </c>
      <c r="D6387">
        <v>6</v>
      </c>
    </row>
    <row r="6388" spans="1:4" x14ac:dyDescent="0.35">
      <c r="A6388" s="1">
        <v>45469</v>
      </c>
      <c r="B6388">
        <v>7.7652900000000002</v>
      </c>
      <c r="C6388">
        <v>2024</v>
      </c>
      <c r="D6388">
        <v>6</v>
      </c>
    </row>
    <row r="6389" spans="1:4" x14ac:dyDescent="0.35">
      <c r="A6389" s="1">
        <v>45470</v>
      </c>
      <c r="B6389">
        <v>7.7687400000000002</v>
      </c>
      <c r="C6389">
        <v>2024</v>
      </c>
      <c r="D6389">
        <v>6</v>
      </c>
    </row>
    <row r="6390" spans="1:4" x14ac:dyDescent="0.35">
      <c r="A6390" s="1">
        <v>45471</v>
      </c>
      <c r="B6390">
        <v>7.7687400000000002</v>
      </c>
      <c r="C6390">
        <v>2024</v>
      </c>
      <c r="D6390">
        <v>6</v>
      </c>
    </row>
    <row r="6391" spans="1:4" x14ac:dyDescent="0.35">
      <c r="A6391" s="1">
        <v>45472</v>
      </c>
      <c r="B6391">
        <v>7.7687400000000002</v>
      </c>
      <c r="C6391">
        <v>2024</v>
      </c>
      <c r="D6391">
        <v>6</v>
      </c>
    </row>
    <row r="6392" spans="1:4" x14ac:dyDescent="0.35">
      <c r="A6392" s="1">
        <v>45473</v>
      </c>
      <c r="B6392">
        <v>7.7687400000000002</v>
      </c>
      <c r="C6392">
        <v>2024</v>
      </c>
      <c r="D6392">
        <v>6</v>
      </c>
    </row>
    <row r="6393" spans="1:4" x14ac:dyDescent="0.35">
      <c r="A6393" s="1">
        <v>45474</v>
      </c>
      <c r="B6393">
        <v>7.7687400000000002</v>
      </c>
      <c r="C6393">
        <v>2024</v>
      </c>
      <c r="D6393">
        <v>7</v>
      </c>
    </row>
    <row r="6394" spans="1:4" x14ac:dyDescent="0.35">
      <c r="A6394" s="1">
        <v>45475</v>
      </c>
      <c r="B6394">
        <v>7.7607100000000004</v>
      </c>
      <c r="C6394">
        <v>2024</v>
      </c>
      <c r="D6394">
        <v>7</v>
      </c>
    </row>
    <row r="6395" spans="1:4" x14ac:dyDescent="0.35">
      <c r="A6395" s="1">
        <v>45476</v>
      </c>
      <c r="B6395">
        <v>7.7648799999999998</v>
      </c>
      <c r="C6395">
        <v>2024</v>
      </c>
      <c r="D6395">
        <v>7</v>
      </c>
    </row>
    <row r="6396" spans="1:4" x14ac:dyDescent="0.35">
      <c r="A6396" s="1">
        <v>45477</v>
      </c>
      <c r="B6396">
        <v>7.7651399999999997</v>
      </c>
      <c r="C6396">
        <v>2024</v>
      </c>
      <c r="D6396">
        <v>7</v>
      </c>
    </row>
    <row r="6397" spans="1:4" x14ac:dyDescent="0.35">
      <c r="A6397" s="1">
        <v>45478</v>
      </c>
      <c r="B6397">
        <v>7.7623499999999996</v>
      </c>
      <c r="C6397">
        <v>2024</v>
      </c>
      <c r="D6397">
        <v>7</v>
      </c>
    </row>
    <row r="6398" spans="1:4" x14ac:dyDescent="0.35">
      <c r="A6398" s="1">
        <v>45479</v>
      </c>
      <c r="B6398">
        <v>7.7623499999999996</v>
      </c>
      <c r="C6398">
        <v>2024</v>
      </c>
      <c r="D6398">
        <v>7</v>
      </c>
    </row>
    <row r="6399" spans="1:4" x14ac:dyDescent="0.35">
      <c r="A6399" s="1">
        <v>45480</v>
      </c>
      <c r="B6399">
        <v>7.7623499999999996</v>
      </c>
      <c r="C6399">
        <v>2024</v>
      </c>
      <c r="D6399">
        <v>7</v>
      </c>
    </row>
    <row r="6400" spans="1:4" x14ac:dyDescent="0.35">
      <c r="A6400" s="1">
        <v>45481</v>
      </c>
      <c r="B6400">
        <v>7.7554800000000004</v>
      </c>
      <c r="C6400">
        <v>2024</v>
      </c>
      <c r="D6400">
        <v>7</v>
      </c>
    </row>
    <row r="6401" spans="1:4" x14ac:dyDescent="0.35">
      <c r="A6401" s="1">
        <v>45482</v>
      </c>
      <c r="B6401">
        <v>7.7539600000000002</v>
      </c>
      <c r="C6401">
        <v>2024</v>
      </c>
      <c r="D6401">
        <v>7</v>
      </c>
    </row>
    <row r="6402" spans="1:4" x14ac:dyDescent="0.35">
      <c r="A6402" s="1">
        <v>45483</v>
      </c>
      <c r="B6402">
        <v>7.7563199999999997</v>
      </c>
      <c r="C6402">
        <v>2024</v>
      </c>
      <c r="D6402">
        <v>7</v>
      </c>
    </row>
    <row r="6403" spans="1:4" x14ac:dyDescent="0.35">
      <c r="A6403" s="1">
        <v>45484</v>
      </c>
      <c r="B6403">
        <v>7.7647500000000003</v>
      </c>
      <c r="C6403">
        <v>2024</v>
      </c>
      <c r="D6403">
        <v>7</v>
      </c>
    </row>
    <row r="6404" spans="1:4" x14ac:dyDescent="0.35">
      <c r="A6404" s="1">
        <v>45485</v>
      </c>
      <c r="B6404">
        <v>7.7571899999999996</v>
      </c>
      <c r="C6404">
        <v>2024</v>
      </c>
      <c r="D6404">
        <v>7</v>
      </c>
    </row>
    <row r="6405" spans="1:4" x14ac:dyDescent="0.35">
      <c r="A6405" s="1">
        <v>45486</v>
      </c>
      <c r="B6405">
        <v>7.7571899999999996</v>
      </c>
      <c r="C6405">
        <v>2024</v>
      </c>
      <c r="D6405">
        <v>7</v>
      </c>
    </row>
    <row r="6406" spans="1:4" x14ac:dyDescent="0.35">
      <c r="A6406" s="1">
        <v>45487</v>
      </c>
      <c r="B6406">
        <v>7.7571899999999996</v>
      </c>
      <c r="C6406">
        <v>2024</v>
      </c>
      <c r="D6406">
        <v>7</v>
      </c>
    </row>
    <row r="6407" spans="1:4" x14ac:dyDescent="0.35">
      <c r="A6407" s="1">
        <v>45488</v>
      </c>
      <c r="B6407">
        <v>7.7496600000000004</v>
      </c>
      <c r="C6407">
        <v>2024</v>
      </c>
      <c r="D6407">
        <v>7</v>
      </c>
    </row>
    <row r="6408" spans="1:4" x14ac:dyDescent="0.35">
      <c r="A6408" s="1">
        <v>45489</v>
      </c>
      <c r="B6408">
        <v>7.7492999999999999</v>
      </c>
      <c r="C6408">
        <v>2024</v>
      </c>
      <c r="D6408">
        <v>7</v>
      </c>
    </row>
    <row r="6409" spans="1:4" x14ac:dyDescent="0.35">
      <c r="A6409" s="1">
        <v>45490</v>
      </c>
      <c r="B6409">
        <v>7.75223</v>
      </c>
      <c r="C6409">
        <v>2024</v>
      </c>
      <c r="D6409">
        <v>7</v>
      </c>
    </row>
    <row r="6410" spans="1:4" x14ac:dyDescent="0.35">
      <c r="A6410" s="1">
        <v>45491</v>
      </c>
      <c r="B6410">
        <v>7.75657</v>
      </c>
      <c r="C6410">
        <v>2024</v>
      </c>
      <c r="D6410">
        <v>7</v>
      </c>
    </row>
    <row r="6411" spans="1:4" x14ac:dyDescent="0.35">
      <c r="A6411" s="1">
        <v>45492</v>
      </c>
      <c r="B6411">
        <v>7.7558999999999996</v>
      </c>
      <c r="C6411">
        <v>2024</v>
      </c>
      <c r="D6411">
        <v>7</v>
      </c>
    </row>
    <row r="6412" spans="1:4" x14ac:dyDescent="0.35">
      <c r="A6412" s="1">
        <v>45493</v>
      </c>
      <c r="B6412">
        <v>7.7558999999999996</v>
      </c>
      <c r="C6412">
        <v>2024</v>
      </c>
      <c r="D6412">
        <v>7</v>
      </c>
    </row>
    <row r="6413" spans="1:4" x14ac:dyDescent="0.35">
      <c r="A6413" s="1">
        <v>45494</v>
      </c>
      <c r="B6413">
        <v>7.7558999999999996</v>
      </c>
      <c r="C6413">
        <v>2024</v>
      </c>
      <c r="D6413">
        <v>7</v>
      </c>
    </row>
    <row r="6414" spans="1:4" x14ac:dyDescent="0.35">
      <c r="A6414" s="1">
        <v>45495</v>
      </c>
      <c r="B6414">
        <v>7.7480500000000001</v>
      </c>
      <c r="C6414">
        <v>2024</v>
      </c>
      <c r="D6414">
        <v>7</v>
      </c>
    </row>
    <row r="6415" spans="1:4" x14ac:dyDescent="0.35">
      <c r="A6415" s="1">
        <v>45496</v>
      </c>
      <c r="B6415">
        <v>7.7502199999999997</v>
      </c>
      <c r="C6415">
        <v>2024</v>
      </c>
      <c r="D6415">
        <v>7</v>
      </c>
    </row>
    <row r="6416" spans="1:4" x14ac:dyDescent="0.35">
      <c r="A6416" s="1">
        <v>45497</v>
      </c>
      <c r="B6416">
        <v>7.74953</v>
      </c>
      <c r="C6416">
        <v>2024</v>
      </c>
      <c r="D6416">
        <v>7</v>
      </c>
    </row>
    <row r="6417" spans="1:4" x14ac:dyDescent="0.35">
      <c r="A6417" s="1">
        <v>45498</v>
      </c>
      <c r="B6417">
        <v>7.7496999999999998</v>
      </c>
      <c r="C6417">
        <v>2024</v>
      </c>
      <c r="D6417">
        <v>7</v>
      </c>
    </row>
    <row r="6418" spans="1:4" x14ac:dyDescent="0.35">
      <c r="A6418" s="1">
        <v>45499</v>
      </c>
      <c r="B6418">
        <v>7.7497299999999996</v>
      </c>
      <c r="C6418">
        <v>2024</v>
      </c>
      <c r="D6418">
        <v>7</v>
      </c>
    </row>
    <row r="6419" spans="1:4" x14ac:dyDescent="0.35">
      <c r="A6419" s="1">
        <v>45500</v>
      </c>
      <c r="B6419">
        <v>7.7497299999999996</v>
      </c>
      <c r="C6419">
        <v>2024</v>
      </c>
      <c r="D6419">
        <v>7</v>
      </c>
    </row>
    <row r="6420" spans="1:4" x14ac:dyDescent="0.35">
      <c r="A6420" s="1">
        <v>45501</v>
      </c>
      <c r="B6420">
        <v>7.7497299999999996</v>
      </c>
      <c r="C6420">
        <v>2024</v>
      </c>
      <c r="D6420">
        <v>7</v>
      </c>
    </row>
    <row r="6421" spans="1:4" x14ac:dyDescent="0.35">
      <c r="A6421" s="1">
        <v>45502</v>
      </c>
      <c r="B6421">
        <v>7.7472899999999996</v>
      </c>
      <c r="C6421">
        <v>2024</v>
      </c>
      <c r="D6421">
        <v>7</v>
      </c>
    </row>
    <row r="6422" spans="1:4" x14ac:dyDescent="0.35">
      <c r="A6422" s="1">
        <v>45503</v>
      </c>
      <c r="B6422">
        <v>7.7469799999999998</v>
      </c>
      <c r="C6422">
        <v>2024</v>
      </c>
      <c r="D6422">
        <v>7</v>
      </c>
    </row>
    <row r="6423" spans="1:4" x14ac:dyDescent="0.35">
      <c r="A6423" s="1">
        <v>45504</v>
      </c>
      <c r="B6423">
        <v>7.7457799999999999</v>
      </c>
      <c r="C6423">
        <v>2024</v>
      </c>
      <c r="D6423">
        <v>7</v>
      </c>
    </row>
    <row r="6424" spans="1:4" x14ac:dyDescent="0.35">
      <c r="A6424" s="1">
        <v>45505</v>
      </c>
      <c r="B6424">
        <v>7.7480000000000002</v>
      </c>
      <c r="C6424">
        <v>2024</v>
      </c>
      <c r="D6424">
        <v>8</v>
      </c>
    </row>
    <row r="6425" spans="1:4" x14ac:dyDescent="0.35">
      <c r="A6425" s="1">
        <v>45506</v>
      </c>
      <c r="B6425">
        <v>7.7481</v>
      </c>
      <c r="C6425">
        <v>2024</v>
      </c>
      <c r="D6425">
        <v>8</v>
      </c>
    </row>
    <row r="6426" spans="1:4" x14ac:dyDescent="0.35">
      <c r="A6426" s="1">
        <v>45507</v>
      </c>
      <c r="B6426">
        <v>7.7481</v>
      </c>
      <c r="C6426">
        <v>2024</v>
      </c>
      <c r="D6426">
        <v>8</v>
      </c>
    </row>
    <row r="6427" spans="1:4" x14ac:dyDescent="0.35">
      <c r="A6427" s="1">
        <v>45508</v>
      </c>
      <c r="B6427">
        <v>7.7481</v>
      </c>
      <c r="C6427">
        <v>2024</v>
      </c>
      <c r="D6427">
        <v>8</v>
      </c>
    </row>
    <row r="6428" spans="1:4" x14ac:dyDescent="0.35">
      <c r="A6428" s="1">
        <v>45509</v>
      </c>
      <c r="B6428">
        <v>7.7402300000000004</v>
      </c>
      <c r="C6428">
        <v>2024</v>
      </c>
      <c r="D6428">
        <v>8</v>
      </c>
    </row>
    <row r="6429" spans="1:4" x14ac:dyDescent="0.35">
      <c r="A6429" s="1">
        <v>45510</v>
      </c>
      <c r="B6429">
        <v>7.7456199999999997</v>
      </c>
      <c r="C6429">
        <v>2024</v>
      </c>
      <c r="D6429">
        <v>8</v>
      </c>
    </row>
    <row r="6430" spans="1:4" x14ac:dyDescent="0.35">
      <c r="A6430" s="1">
        <v>45511</v>
      </c>
      <c r="B6430">
        <v>7.7440199999999999</v>
      </c>
      <c r="C6430">
        <v>2024</v>
      </c>
      <c r="D6430">
        <v>8</v>
      </c>
    </row>
    <row r="6431" spans="1:4" x14ac:dyDescent="0.35">
      <c r="A6431" s="1">
        <v>45512</v>
      </c>
      <c r="B6431">
        <v>7.7451400000000001</v>
      </c>
      <c r="C6431">
        <v>2024</v>
      </c>
      <c r="D6431">
        <v>8</v>
      </c>
    </row>
    <row r="6432" spans="1:4" x14ac:dyDescent="0.35">
      <c r="A6432" s="1">
        <v>45513</v>
      </c>
      <c r="B6432">
        <v>7.74681</v>
      </c>
      <c r="C6432">
        <v>2024</v>
      </c>
      <c r="D6432">
        <v>8</v>
      </c>
    </row>
    <row r="6433" spans="1:4" x14ac:dyDescent="0.35">
      <c r="A6433" s="1">
        <v>45514</v>
      </c>
      <c r="B6433">
        <v>7.74681</v>
      </c>
      <c r="C6433">
        <v>2024</v>
      </c>
      <c r="D6433">
        <v>8</v>
      </c>
    </row>
    <row r="6434" spans="1:4" x14ac:dyDescent="0.35">
      <c r="A6434" s="1">
        <v>45515</v>
      </c>
      <c r="B6434">
        <v>7.74681</v>
      </c>
      <c r="C6434">
        <v>2024</v>
      </c>
      <c r="D6434">
        <v>8</v>
      </c>
    </row>
    <row r="6435" spans="1:4" x14ac:dyDescent="0.35">
      <c r="A6435" s="1">
        <v>45516</v>
      </c>
      <c r="B6435">
        <v>7.7355400000000003</v>
      </c>
      <c r="C6435">
        <v>2024</v>
      </c>
      <c r="D6435">
        <v>8</v>
      </c>
    </row>
    <row r="6436" spans="1:4" x14ac:dyDescent="0.35">
      <c r="A6436" s="1">
        <v>45517</v>
      </c>
      <c r="B6436">
        <v>7.73543</v>
      </c>
      <c r="C6436">
        <v>2024</v>
      </c>
      <c r="D6436">
        <v>8</v>
      </c>
    </row>
    <row r="6437" spans="1:4" x14ac:dyDescent="0.35">
      <c r="A6437" s="1">
        <v>45518</v>
      </c>
      <c r="B6437">
        <v>7.7408200000000003</v>
      </c>
      <c r="C6437">
        <v>2024</v>
      </c>
      <c r="D6437">
        <v>8</v>
      </c>
    </row>
    <row r="6438" spans="1:4" x14ac:dyDescent="0.35">
      <c r="A6438" s="1">
        <v>45519</v>
      </c>
      <c r="B6438">
        <v>7.7408200000000003</v>
      </c>
      <c r="C6438">
        <v>2024</v>
      </c>
      <c r="D6438">
        <v>8</v>
      </c>
    </row>
    <row r="6439" spans="1:4" x14ac:dyDescent="0.35">
      <c r="A6439" s="1">
        <v>45520</v>
      </c>
      <c r="B6439">
        <v>7.7343200000000003</v>
      </c>
      <c r="C6439">
        <v>2024</v>
      </c>
      <c r="D6439">
        <v>8</v>
      </c>
    </row>
    <row r="6440" spans="1:4" x14ac:dyDescent="0.35">
      <c r="A6440" s="1">
        <v>45521</v>
      </c>
      <c r="B6440">
        <v>7.7343200000000003</v>
      </c>
      <c r="C6440">
        <v>2024</v>
      </c>
      <c r="D6440">
        <v>8</v>
      </c>
    </row>
    <row r="6441" spans="1:4" x14ac:dyDescent="0.35">
      <c r="A6441" s="1">
        <v>45522</v>
      </c>
      <c r="B6441">
        <v>7.7343200000000003</v>
      </c>
      <c r="C6441">
        <v>2024</v>
      </c>
      <c r="D6441">
        <v>8</v>
      </c>
    </row>
    <row r="6442" spans="1:4" x14ac:dyDescent="0.35">
      <c r="A6442" s="1">
        <v>45523</v>
      </c>
      <c r="B6442">
        <v>7.7312500000000002</v>
      </c>
      <c r="C6442">
        <v>2024</v>
      </c>
      <c r="D6442">
        <v>8</v>
      </c>
    </row>
    <row r="6443" spans="1:4" x14ac:dyDescent="0.35">
      <c r="A6443" s="1">
        <v>45524</v>
      </c>
      <c r="B6443">
        <v>7.7332599999999996</v>
      </c>
      <c r="C6443">
        <v>2024</v>
      </c>
      <c r="D6443">
        <v>8</v>
      </c>
    </row>
    <row r="6444" spans="1:4" x14ac:dyDescent="0.35">
      <c r="A6444" s="1">
        <v>45525</v>
      </c>
      <c r="B6444">
        <v>7.73353</v>
      </c>
      <c r="C6444">
        <v>2024</v>
      </c>
      <c r="D6444">
        <v>8</v>
      </c>
    </row>
    <row r="6445" spans="1:4" x14ac:dyDescent="0.35">
      <c r="A6445" s="1">
        <v>45526</v>
      </c>
      <c r="B6445">
        <v>7.7316500000000001</v>
      </c>
      <c r="C6445">
        <v>2024</v>
      </c>
      <c r="D6445">
        <v>8</v>
      </c>
    </row>
    <row r="6446" spans="1:4" x14ac:dyDescent="0.35">
      <c r="A6446" s="1">
        <v>45527</v>
      </c>
      <c r="B6446">
        <v>7.73339</v>
      </c>
      <c r="C6446">
        <v>2024</v>
      </c>
      <c r="D6446">
        <v>8</v>
      </c>
    </row>
    <row r="6447" spans="1:4" x14ac:dyDescent="0.35">
      <c r="A6447" s="1">
        <v>45528</v>
      </c>
      <c r="B6447">
        <v>7.73339</v>
      </c>
      <c r="C6447">
        <v>2024</v>
      </c>
      <c r="D6447">
        <v>8</v>
      </c>
    </row>
    <row r="6448" spans="1:4" x14ac:dyDescent="0.35">
      <c r="A6448" s="1">
        <v>45529</v>
      </c>
      <c r="B6448">
        <v>7.73339</v>
      </c>
      <c r="C6448">
        <v>2024</v>
      </c>
      <c r="D6448">
        <v>8</v>
      </c>
    </row>
    <row r="6449" spans="1:4" x14ac:dyDescent="0.35">
      <c r="A6449" s="1">
        <v>45530</v>
      </c>
      <c r="B6449">
        <v>7.7289700000000003</v>
      </c>
      <c r="C6449">
        <v>2024</v>
      </c>
      <c r="D6449">
        <v>8</v>
      </c>
    </row>
    <row r="6450" spans="1:4" x14ac:dyDescent="0.35">
      <c r="A6450" s="1">
        <v>45531</v>
      </c>
      <c r="B6450">
        <v>7.7274200000000004</v>
      </c>
      <c r="C6450">
        <v>2024</v>
      </c>
      <c r="D6450">
        <v>8</v>
      </c>
    </row>
    <row r="6451" spans="1:4" x14ac:dyDescent="0.35">
      <c r="A6451" s="1">
        <v>45532</v>
      </c>
      <c r="B6451">
        <v>7.7281500000000003</v>
      </c>
      <c r="C6451">
        <v>2024</v>
      </c>
      <c r="D6451">
        <v>8</v>
      </c>
    </row>
    <row r="6452" spans="1:4" x14ac:dyDescent="0.35">
      <c r="A6452" s="1">
        <v>45533</v>
      </c>
      <c r="B6452">
        <v>7.7331399999999997</v>
      </c>
      <c r="C6452">
        <v>2024</v>
      </c>
      <c r="D6452">
        <v>8</v>
      </c>
    </row>
    <row r="6453" spans="1:4" x14ac:dyDescent="0.35">
      <c r="A6453" s="1">
        <v>45534</v>
      </c>
      <c r="B6453">
        <v>7.7290999999999999</v>
      </c>
      <c r="C6453">
        <v>2024</v>
      </c>
      <c r="D6453">
        <v>8</v>
      </c>
    </row>
    <row r="6454" spans="1:4" x14ac:dyDescent="0.35">
      <c r="A6454" s="1">
        <v>45535</v>
      </c>
      <c r="B6454">
        <v>7.7290999999999999</v>
      </c>
      <c r="C6454">
        <v>2024</v>
      </c>
      <c r="D6454">
        <v>8</v>
      </c>
    </row>
    <row r="6455" spans="1:4" x14ac:dyDescent="0.35">
      <c r="A6455" s="1">
        <v>45536</v>
      </c>
      <c r="B6455">
        <v>7.7290999999999999</v>
      </c>
      <c r="C6455">
        <v>2024</v>
      </c>
      <c r="D6455">
        <v>9</v>
      </c>
    </row>
    <row r="6456" spans="1:4" x14ac:dyDescent="0.35">
      <c r="A6456" s="1">
        <v>45537</v>
      </c>
      <c r="B6456">
        <v>7.7224300000000001</v>
      </c>
      <c r="C6456">
        <v>2024</v>
      </c>
      <c r="D6456">
        <v>9</v>
      </c>
    </row>
    <row r="6457" spans="1:4" x14ac:dyDescent="0.35">
      <c r="A6457" s="1">
        <v>45538</v>
      </c>
      <c r="B6457">
        <v>7.7346000000000004</v>
      </c>
      <c r="C6457">
        <v>2024</v>
      </c>
      <c r="D6457">
        <v>9</v>
      </c>
    </row>
    <row r="6458" spans="1:4" x14ac:dyDescent="0.35">
      <c r="A6458" s="1">
        <v>45539</v>
      </c>
      <c r="B6458">
        <v>7.7320000000000002</v>
      </c>
      <c r="C6458">
        <v>2024</v>
      </c>
      <c r="D6458">
        <v>9</v>
      </c>
    </row>
    <row r="6459" spans="1:4" x14ac:dyDescent="0.35">
      <c r="A6459" s="1">
        <v>45540</v>
      </c>
      <c r="B6459">
        <v>7.7328000000000001</v>
      </c>
      <c r="C6459">
        <v>2024</v>
      </c>
      <c r="D6459">
        <v>9</v>
      </c>
    </row>
    <row r="6460" spans="1:4" x14ac:dyDescent="0.35">
      <c r="A6460" s="1">
        <v>45541</v>
      </c>
      <c r="B6460">
        <v>7.7320000000000002</v>
      </c>
      <c r="C6460">
        <v>2024</v>
      </c>
      <c r="D6460">
        <v>9</v>
      </c>
    </row>
    <row r="6461" spans="1:4" x14ac:dyDescent="0.35">
      <c r="A6461" s="1">
        <v>45542</v>
      </c>
      <c r="B6461">
        <v>7.7320000000000002</v>
      </c>
      <c r="C6461">
        <v>2024</v>
      </c>
      <c r="D6461">
        <v>9</v>
      </c>
    </row>
    <row r="6462" spans="1:4" x14ac:dyDescent="0.35">
      <c r="A6462" s="1">
        <v>45543</v>
      </c>
      <c r="B6462">
        <v>7.7320000000000002</v>
      </c>
      <c r="C6462">
        <v>2024</v>
      </c>
      <c r="D6462">
        <v>9</v>
      </c>
    </row>
    <row r="6463" spans="1:4" x14ac:dyDescent="0.35">
      <c r="A6463" s="1">
        <v>45544</v>
      </c>
      <c r="B6463">
        <v>7.7295499999999997</v>
      </c>
      <c r="C6463">
        <v>2024</v>
      </c>
      <c r="D6463">
        <v>9</v>
      </c>
    </row>
    <row r="6464" spans="1:4" x14ac:dyDescent="0.35">
      <c r="A6464" s="1">
        <v>45545</v>
      </c>
      <c r="B6464">
        <v>7.7258899999999997</v>
      </c>
      <c r="C6464">
        <v>2024</v>
      </c>
      <c r="D6464">
        <v>9</v>
      </c>
    </row>
    <row r="6465" spans="1:4" x14ac:dyDescent="0.35">
      <c r="A6465" s="1">
        <v>45546</v>
      </c>
      <c r="B6465">
        <v>7.7329800000000004</v>
      </c>
      <c r="C6465">
        <v>2024</v>
      </c>
      <c r="D6465">
        <v>9</v>
      </c>
    </row>
    <row r="6466" spans="1:4" x14ac:dyDescent="0.35">
      <c r="A6466" s="1">
        <v>45547</v>
      </c>
      <c r="B6466">
        <v>7.7310499999999998</v>
      </c>
      <c r="C6466">
        <v>2024</v>
      </c>
      <c r="D6466">
        <v>9</v>
      </c>
    </row>
    <row r="6467" spans="1:4" x14ac:dyDescent="0.35">
      <c r="A6467" s="1">
        <v>45548</v>
      </c>
      <c r="B6467">
        <v>7.7292800000000002</v>
      </c>
      <c r="C6467">
        <v>2024</v>
      </c>
      <c r="D6467">
        <v>9</v>
      </c>
    </row>
    <row r="6468" spans="1:4" x14ac:dyDescent="0.35">
      <c r="A6468" s="1">
        <v>45549</v>
      </c>
      <c r="B6468">
        <v>7.7292800000000002</v>
      </c>
      <c r="C6468">
        <v>2024</v>
      </c>
      <c r="D6468">
        <v>9</v>
      </c>
    </row>
    <row r="6469" spans="1:4" x14ac:dyDescent="0.35">
      <c r="A6469" s="1">
        <v>45550</v>
      </c>
      <c r="B6469">
        <v>7.7292800000000002</v>
      </c>
      <c r="C6469">
        <v>2024</v>
      </c>
      <c r="D6469">
        <v>9</v>
      </c>
    </row>
    <row r="6470" spans="1:4" x14ac:dyDescent="0.35">
      <c r="A6470" s="1">
        <v>45551</v>
      </c>
      <c r="B6470">
        <v>7.7292800000000002</v>
      </c>
      <c r="C6470">
        <v>2024</v>
      </c>
      <c r="D6470">
        <v>9</v>
      </c>
    </row>
    <row r="6471" spans="1:4" x14ac:dyDescent="0.35">
      <c r="A6471" s="1">
        <v>45552</v>
      </c>
      <c r="B6471">
        <v>7.7222400000000002</v>
      </c>
      <c r="C6471">
        <v>2024</v>
      </c>
      <c r="D6471">
        <v>9</v>
      </c>
    </row>
    <row r="6472" spans="1:4" x14ac:dyDescent="0.35">
      <c r="A6472" s="1">
        <v>45553</v>
      </c>
      <c r="B6472">
        <v>7.7282500000000001</v>
      </c>
      <c r="C6472">
        <v>2024</v>
      </c>
      <c r="D6472">
        <v>9</v>
      </c>
    </row>
    <row r="6473" spans="1:4" x14ac:dyDescent="0.35">
      <c r="A6473" s="1">
        <v>45554</v>
      </c>
      <c r="B6473">
        <v>7.7287499999999998</v>
      </c>
      <c r="C6473">
        <v>2024</v>
      </c>
      <c r="D6473">
        <v>9</v>
      </c>
    </row>
    <row r="6474" spans="1:4" x14ac:dyDescent="0.35">
      <c r="A6474" s="1">
        <v>45555</v>
      </c>
      <c r="B6474">
        <v>7.7285899999999996</v>
      </c>
      <c r="C6474">
        <v>2024</v>
      </c>
      <c r="D6474">
        <v>9</v>
      </c>
    </row>
    <row r="6475" spans="1:4" x14ac:dyDescent="0.35">
      <c r="A6475" s="1">
        <v>45556</v>
      </c>
      <c r="B6475">
        <v>7.7285899999999996</v>
      </c>
      <c r="C6475">
        <v>2024</v>
      </c>
      <c r="D6475">
        <v>9</v>
      </c>
    </row>
    <row r="6476" spans="1:4" x14ac:dyDescent="0.35">
      <c r="A6476" s="1">
        <v>45557</v>
      </c>
      <c r="B6476">
        <v>7.7285899999999996</v>
      </c>
      <c r="C6476">
        <v>2024</v>
      </c>
      <c r="D6476">
        <v>9</v>
      </c>
    </row>
    <row r="6477" spans="1:4" x14ac:dyDescent="0.35">
      <c r="A6477" s="1">
        <v>45558</v>
      </c>
      <c r="B6477">
        <v>7.7290000000000001</v>
      </c>
      <c r="C6477">
        <v>2024</v>
      </c>
      <c r="D6477">
        <v>9</v>
      </c>
    </row>
    <row r="6478" spans="1:4" x14ac:dyDescent="0.35">
      <c r="A6478" s="1">
        <v>45559</v>
      </c>
      <c r="B6478">
        <v>7.7254199999999997</v>
      </c>
      <c r="C6478">
        <v>2024</v>
      </c>
      <c r="D6478">
        <v>9</v>
      </c>
    </row>
    <row r="6479" spans="1:4" x14ac:dyDescent="0.35">
      <c r="A6479" s="1">
        <v>45560</v>
      </c>
      <c r="B6479">
        <v>7.7282799999999998</v>
      </c>
      <c r="C6479">
        <v>2024</v>
      </c>
      <c r="D6479">
        <v>9</v>
      </c>
    </row>
    <row r="6480" spans="1:4" x14ac:dyDescent="0.35">
      <c r="A6480" s="1">
        <v>45561</v>
      </c>
      <c r="B6480">
        <v>7.7313999999999998</v>
      </c>
      <c r="C6480">
        <v>2024</v>
      </c>
      <c r="D6480">
        <v>9</v>
      </c>
    </row>
    <row r="6481" spans="1:4" x14ac:dyDescent="0.35">
      <c r="A6481" s="1">
        <v>45562</v>
      </c>
      <c r="B6481">
        <v>7.73184</v>
      </c>
      <c r="C6481">
        <v>2024</v>
      </c>
      <c r="D6481">
        <v>9</v>
      </c>
    </row>
    <row r="6482" spans="1:4" x14ac:dyDescent="0.35">
      <c r="A6482" s="1">
        <v>45563</v>
      </c>
      <c r="B6482">
        <v>7.73184</v>
      </c>
      <c r="C6482">
        <v>2024</v>
      </c>
      <c r="D6482">
        <v>9</v>
      </c>
    </row>
    <row r="6483" spans="1:4" x14ac:dyDescent="0.35">
      <c r="A6483" s="1">
        <v>45564</v>
      </c>
      <c r="B6483">
        <v>7.73184</v>
      </c>
      <c r="C6483">
        <v>2024</v>
      </c>
      <c r="D6483">
        <v>9</v>
      </c>
    </row>
    <row r="6484" spans="1:4" x14ac:dyDescent="0.35">
      <c r="A6484" s="1">
        <v>45565</v>
      </c>
      <c r="B6484">
        <v>7.7234800000000003</v>
      </c>
      <c r="C6484">
        <v>2024</v>
      </c>
      <c r="D6484">
        <v>9</v>
      </c>
    </row>
    <row r="6485" spans="1:4" x14ac:dyDescent="0.35">
      <c r="A6485" s="1">
        <v>45566</v>
      </c>
      <c r="B6485">
        <v>7.7279799999999996</v>
      </c>
      <c r="C6485">
        <v>2024</v>
      </c>
      <c r="D6485">
        <v>10</v>
      </c>
    </row>
    <row r="6486" spans="1:4" x14ac:dyDescent="0.35">
      <c r="A6486" s="1">
        <v>45567</v>
      </c>
      <c r="B6486">
        <v>7.7323000000000004</v>
      </c>
      <c r="C6486">
        <v>2024</v>
      </c>
      <c r="D6486">
        <v>10</v>
      </c>
    </row>
    <row r="6487" spans="1:4" x14ac:dyDescent="0.35">
      <c r="A6487" s="1">
        <v>45568</v>
      </c>
      <c r="B6487">
        <v>7.7313599999999996</v>
      </c>
      <c r="C6487">
        <v>2024</v>
      </c>
      <c r="D6487">
        <v>10</v>
      </c>
    </row>
    <row r="6488" spans="1:4" x14ac:dyDescent="0.35">
      <c r="A6488" s="1">
        <v>45569</v>
      </c>
      <c r="B6488">
        <v>7.7307899999999998</v>
      </c>
      <c r="C6488">
        <v>2024</v>
      </c>
      <c r="D6488">
        <v>10</v>
      </c>
    </row>
    <row r="6489" spans="1:4" x14ac:dyDescent="0.35">
      <c r="A6489" s="1">
        <v>45570</v>
      </c>
      <c r="B6489">
        <v>7.7307899999999998</v>
      </c>
      <c r="C6489">
        <v>2024</v>
      </c>
      <c r="D6489">
        <v>10</v>
      </c>
    </row>
    <row r="6490" spans="1:4" x14ac:dyDescent="0.35">
      <c r="A6490" s="1">
        <v>45571</v>
      </c>
      <c r="B6490">
        <v>7.7307899999999998</v>
      </c>
      <c r="C6490">
        <v>2024</v>
      </c>
      <c r="D6490">
        <v>10</v>
      </c>
    </row>
    <row r="6491" spans="1:4" x14ac:dyDescent="0.35">
      <c r="A6491" s="1">
        <v>45572</v>
      </c>
      <c r="B6491">
        <v>7.7264600000000003</v>
      </c>
      <c r="C6491">
        <v>2024</v>
      </c>
      <c r="D6491">
        <v>10</v>
      </c>
    </row>
    <row r="6492" spans="1:4" x14ac:dyDescent="0.35">
      <c r="A6492" s="1">
        <v>45573</v>
      </c>
      <c r="B6492">
        <v>7.7253999999999996</v>
      </c>
      <c r="C6492">
        <v>2024</v>
      </c>
      <c r="D6492">
        <v>10</v>
      </c>
    </row>
    <row r="6493" spans="1:4" x14ac:dyDescent="0.35">
      <c r="A6493" s="1">
        <v>45574</v>
      </c>
      <c r="B6493">
        <v>7.7271799999999997</v>
      </c>
      <c r="C6493">
        <v>2024</v>
      </c>
      <c r="D6493">
        <v>10</v>
      </c>
    </row>
    <row r="6494" spans="1:4" x14ac:dyDescent="0.35">
      <c r="A6494" s="1">
        <v>45575</v>
      </c>
      <c r="B6494">
        <v>7.7279499999999999</v>
      </c>
      <c r="C6494">
        <v>2024</v>
      </c>
      <c r="D6494">
        <v>10</v>
      </c>
    </row>
    <row r="6495" spans="1:4" x14ac:dyDescent="0.35">
      <c r="A6495" s="1">
        <v>45576</v>
      </c>
      <c r="B6495">
        <v>7.7279499999999999</v>
      </c>
      <c r="C6495">
        <v>2024</v>
      </c>
      <c r="D6495">
        <v>10</v>
      </c>
    </row>
    <row r="6496" spans="1:4" x14ac:dyDescent="0.35">
      <c r="A6496" s="1">
        <v>45577</v>
      </c>
      <c r="B6496">
        <v>7.7279499999999999</v>
      </c>
      <c r="C6496">
        <v>2024</v>
      </c>
      <c r="D6496">
        <v>10</v>
      </c>
    </row>
    <row r="6497" spans="1:4" x14ac:dyDescent="0.35">
      <c r="A6497" s="1">
        <v>45578</v>
      </c>
      <c r="B6497">
        <v>7.7279499999999999</v>
      </c>
      <c r="C6497">
        <v>2024</v>
      </c>
      <c r="D6497">
        <v>10</v>
      </c>
    </row>
    <row r="6498" spans="1:4" x14ac:dyDescent="0.35">
      <c r="A6498" s="1">
        <v>45579</v>
      </c>
      <c r="B6498">
        <v>7.7253299999999996</v>
      </c>
      <c r="C6498">
        <v>2024</v>
      </c>
      <c r="D6498">
        <v>10</v>
      </c>
    </row>
    <row r="6499" spans="1:4" x14ac:dyDescent="0.35">
      <c r="A6499" s="1">
        <v>45580</v>
      </c>
      <c r="B6499">
        <v>7.7307399999999999</v>
      </c>
      <c r="C6499">
        <v>2024</v>
      </c>
      <c r="D6499">
        <v>10</v>
      </c>
    </row>
    <row r="6500" spans="1:4" x14ac:dyDescent="0.35">
      <c r="A6500" s="1">
        <v>45581</v>
      </c>
      <c r="B6500">
        <v>7.7264299999999997</v>
      </c>
      <c r="C6500">
        <v>2024</v>
      </c>
      <c r="D6500">
        <v>10</v>
      </c>
    </row>
    <row r="6501" spans="1:4" x14ac:dyDescent="0.35">
      <c r="A6501" s="1">
        <v>45582</v>
      </c>
      <c r="B6501">
        <v>7.7278500000000001</v>
      </c>
      <c r="C6501">
        <v>2024</v>
      </c>
      <c r="D6501">
        <v>10</v>
      </c>
    </row>
    <row r="6502" spans="1:4" x14ac:dyDescent="0.35">
      <c r="A6502" s="1">
        <v>45583</v>
      </c>
      <c r="B6502">
        <v>7.7276999999999996</v>
      </c>
      <c r="C6502">
        <v>2024</v>
      </c>
      <c r="D6502">
        <v>10</v>
      </c>
    </row>
    <row r="6503" spans="1:4" x14ac:dyDescent="0.35">
      <c r="A6503" s="1">
        <v>45584</v>
      </c>
      <c r="B6503">
        <v>7.7276999999999996</v>
      </c>
      <c r="C6503">
        <v>2024</v>
      </c>
      <c r="D6503">
        <v>10</v>
      </c>
    </row>
    <row r="6504" spans="1:4" x14ac:dyDescent="0.35">
      <c r="A6504" s="1">
        <v>45585</v>
      </c>
      <c r="B6504">
        <v>7.7276999999999996</v>
      </c>
      <c r="C6504">
        <v>2024</v>
      </c>
      <c r="D6504">
        <v>10</v>
      </c>
    </row>
    <row r="6505" spans="1:4" x14ac:dyDescent="0.35">
      <c r="A6505" s="1">
        <v>45586</v>
      </c>
      <c r="B6505">
        <v>7.7276999999999996</v>
      </c>
      <c r="C6505">
        <v>2024</v>
      </c>
      <c r="D6505">
        <v>10</v>
      </c>
    </row>
    <row r="6506" spans="1:4" x14ac:dyDescent="0.35">
      <c r="A6506" s="1">
        <v>45587</v>
      </c>
      <c r="B6506">
        <v>7.7253600000000002</v>
      </c>
      <c r="C6506">
        <v>2024</v>
      </c>
      <c r="D6506">
        <v>10</v>
      </c>
    </row>
    <row r="6507" spans="1:4" x14ac:dyDescent="0.35">
      <c r="A6507" s="1">
        <v>45588</v>
      </c>
      <c r="B6507">
        <v>7.72628</v>
      </c>
      <c r="C6507">
        <v>2024</v>
      </c>
      <c r="D6507">
        <v>10</v>
      </c>
    </row>
    <row r="6508" spans="1:4" x14ac:dyDescent="0.35">
      <c r="A6508" s="1">
        <v>45589</v>
      </c>
      <c r="B6508">
        <v>7.7310800000000004</v>
      </c>
      <c r="C6508">
        <v>2024</v>
      </c>
      <c r="D6508">
        <v>10</v>
      </c>
    </row>
    <row r="6509" spans="1:4" x14ac:dyDescent="0.35">
      <c r="A6509" s="1">
        <v>45590</v>
      </c>
      <c r="B6509">
        <v>7.7256499999999999</v>
      </c>
      <c r="C6509">
        <v>2024</v>
      </c>
      <c r="D6509">
        <v>10</v>
      </c>
    </row>
    <row r="6510" spans="1:4" x14ac:dyDescent="0.35">
      <c r="A6510" s="1">
        <v>45591</v>
      </c>
      <c r="B6510">
        <v>7.7256499999999999</v>
      </c>
      <c r="C6510">
        <v>2024</v>
      </c>
      <c r="D6510">
        <v>10</v>
      </c>
    </row>
    <row r="6511" spans="1:4" x14ac:dyDescent="0.35">
      <c r="A6511" s="1">
        <v>45592</v>
      </c>
      <c r="B6511">
        <v>7.7256499999999999</v>
      </c>
      <c r="C6511">
        <v>2024</v>
      </c>
      <c r="D6511">
        <v>10</v>
      </c>
    </row>
    <row r="6512" spans="1:4" x14ac:dyDescent="0.35">
      <c r="A6512" s="1">
        <v>45593</v>
      </c>
      <c r="B6512">
        <v>7.7241200000000001</v>
      </c>
      <c r="C6512">
        <v>2024</v>
      </c>
      <c r="D6512">
        <v>10</v>
      </c>
    </row>
    <row r="6513" spans="1:4" x14ac:dyDescent="0.35">
      <c r="A6513" s="1">
        <v>45594</v>
      </c>
      <c r="B6513">
        <v>7.7220000000000004</v>
      </c>
      <c r="C6513">
        <v>2024</v>
      </c>
      <c r="D6513">
        <v>10</v>
      </c>
    </row>
    <row r="6514" spans="1:4" x14ac:dyDescent="0.35">
      <c r="A6514" s="1">
        <v>45595</v>
      </c>
      <c r="B6514">
        <v>7.7235399999999998</v>
      </c>
      <c r="C6514">
        <v>2024</v>
      </c>
      <c r="D6514">
        <v>10</v>
      </c>
    </row>
    <row r="6515" spans="1:4" x14ac:dyDescent="0.35">
      <c r="A6515" s="1">
        <v>45596</v>
      </c>
      <c r="B6515">
        <v>7.7250500000000004</v>
      </c>
      <c r="C6515">
        <v>2024</v>
      </c>
      <c r="D6515">
        <v>10</v>
      </c>
    </row>
    <row r="6516" spans="1:4" x14ac:dyDescent="0.35">
      <c r="A6516" s="1">
        <v>45597</v>
      </c>
      <c r="B6516">
        <v>7.7250500000000004</v>
      </c>
      <c r="C6516">
        <v>2024</v>
      </c>
      <c r="D6516">
        <v>11</v>
      </c>
    </row>
    <row r="6517" spans="1:4" x14ac:dyDescent="0.35">
      <c r="A6517" s="1">
        <v>45598</v>
      </c>
      <c r="B6517">
        <v>7.7250500000000004</v>
      </c>
      <c r="C6517">
        <v>2024</v>
      </c>
      <c r="D6517">
        <v>11</v>
      </c>
    </row>
    <row r="6518" spans="1:4" x14ac:dyDescent="0.35">
      <c r="A6518" s="1">
        <v>45599</v>
      </c>
      <c r="B6518">
        <v>7.7250500000000004</v>
      </c>
      <c r="C6518">
        <v>2024</v>
      </c>
      <c r="D6518">
        <v>11</v>
      </c>
    </row>
    <row r="6519" spans="1:4" x14ac:dyDescent="0.35">
      <c r="A6519" s="1">
        <v>45600</v>
      </c>
      <c r="B6519">
        <v>7.72288</v>
      </c>
      <c r="C6519">
        <v>2024</v>
      </c>
      <c r="D6519">
        <v>11</v>
      </c>
    </row>
    <row r="6520" spans="1:4" x14ac:dyDescent="0.35">
      <c r="A6520" s="1">
        <v>45601</v>
      </c>
      <c r="B6520">
        <v>7.7225299999999999</v>
      </c>
      <c r="C6520">
        <v>2024</v>
      </c>
      <c r="D6520">
        <v>11</v>
      </c>
    </row>
    <row r="6521" spans="1:4" x14ac:dyDescent="0.35">
      <c r="A6521" s="1">
        <v>45602</v>
      </c>
      <c r="B6521">
        <v>7.7222</v>
      </c>
      <c r="C6521">
        <v>2024</v>
      </c>
      <c r="D6521">
        <v>11</v>
      </c>
    </row>
    <row r="6522" spans="1:4" x14ac:dyDescent="0.35">
      <c r="A6522" s="1">
        <v>45603</v>
      </c>
      <c r="B6522">
        <v>7.7237099999999996</v>
      </c>
      <c r="C6522">
        <v>2024</v>
      </c>
      <c r="D6522">
        <v>11</v>
      </c>
    </row>
    <row r="6523" spans="1:4" x14ac:dyDescent="0.35">
      <c r="A6523" s="1">
        <v>45604</v>
      </c>
      <c r="B6523">
        <v>7.7216899999999997</v>
      </c>
      <c r="C6523">
        <v>2024</v>
      </c>
      <c r="D6523">
        <v>11</v>
      </c>
    </row>
    <row r="6524" spans="1:4" x14ac:dyDescent="0.35">
      <c r="A6524" s="1">
        <v>45605</v>
      </c>
      <c r="B6524">
        <v>7.7216899999999997</v>
      </c>
      <c r="C6524">
        <v>2024</v>
      </c>
      <c r="D6524">
        <v>11</v>
      </c>
    </row>
    <row r="6525" spans="1:4" x14ac:dyDescent="0.35">
      <c r="A6525" s="1">
        <v>45606</v>
      </c>
      <c r="B6525">
        <v>7.7216899999999997</v>
      </c>
      <c r="C6525">
        <v>2024</v>
      </c>
      <c r="D6525">
        <v>11</v>
      </c>
    </row>
    <row r="6526" spans="1:4" x14ac:dyDescent="0.35">
      <c r="A6526" s="1">
        <v>45607</v>
      </c>
      <c r="B6526">
        <v>7.72037</v>
      </c>
      <c r="C6526">
        <v>2024</v>
      </c>
      <c r="D6526">
        <v>11</v>
      </c>
    </row>
    <row r="6527" spans="1:4" x14ac:dyDescent="0.35">
      <c r="A6527" s="1">
        <v>45608</v>
      </c>
      <c r="B6527">
        <v>7.7230400000000001</v>
      </c>
      <c r="C6527">
        <v>2024</v>
      </c>
      <c r="D6527">
        <v>11</v>
      </c>
    </row>
    <row r="6528" spans="1:4" x14ac:dyDescent="0.35">
      <c r="A6528" s="1">
        <v>45609</v>
      </c>
      <c r="B6528">
        <v>7.7179099999999998</v>
      </c>
      <c r="C6528">
        <v>2024</v>
      </c>
      <c r="D6528">
        <v>11</v>
      </c>
    </row>
    <row r="6529" spans="1:4" x14ac:dyDescent="0.35">
      <c r="A6529" s="1">
        <v>45610</v>
      </c>
      <c r="B6529">
        <v>7.7195099999999996</v>
      </c>
      <c r="C6529">
        <v>2024</v>
      </c>
      <c r="D6529">
        <v>11</v>
      </c>
    </row>
    <row r="6530" spans="1:4" x14ac:dyDescent="0.35">
      <c r="A6530" s="1">
        <v>45611</v>
      </c>
      <c r="B6530">
        <v>7.7200699999999998</v>
      </c>
      <c r="C6530">
        <v>2024</v>
      </c>
      <c r="D6530">
        <v>11</v>
      </c>
    </row>
    <row r="6531" spans="1:4" x14ac:dyDescent="0.35">
      <c r="A6531" s="1">
        <v>45612</v>
      </c>
      <c r="B6531">
        <v>7.7200699999999998</v>
      </c>
      <c r="C6531">
        <v>2024</v>
      </c>
      <c r="D6531">
        <v>11</v>
      </c>
    </row>
    <row r="6532" spans="1:4" x14ac:dyDescent="0.35">
      <c r="A6532" s="1">
        <v>45613</v>
      </c>
      <c r="B6532">
        <v>7.7200699999999998</v>
      </c>
      <c r="C6532">
        <v>2024</v>
      </c>
      <c r="D6532">
        <v>11</v>
      </c>
    </row>
    <row r="6533" spans="1:4" x14ac:dyDescent="0.35">
      <c r="A6533" s="1">
        <v>45614</v>
      </c>
      <c r="B6533">
        <v>7.7160399999999996</v>
      </c>
      <c r="C6533">
        <v>2024</v>
      </c>
      <c r="D6533">
        <v>11</v>
      </c>
    </row>
    <row r="6534" spans="1:4" x14ac:dyDescent="0.35">
      <c r="A6534" s="1">
        <v>45615</v>
      </c>
      <c r="B6534">
        <v>7.7150100000000004</v>
      </c>
      <c r="C6534">
        <v>2024</v>
      </c>
      <c r="D6534">
        <v>11</v>
      </c>
    </row>
    <row r="6535" spans="1:4" x14ac:dyDescent="0.35">
      <c r="A6535" s="1">
        <v>45616</v>
      </c>
      <c r="B6535">
        <v>7.7144599999999999</v>
      </c>
      <c r="C6535">
        <v>2024</v>
      </c>
      <c r="D6535">
        <v>11</v>
      </c>
    </row>
    <row r="6536" spans="1:4" x14ac:dyDescent="0.35">
      <c r="A6536" s="1">
        <v>45617</v>
      </c>
      <c r="B6536">
        <v>7.7148500000000002</v>
      </c>
      <c r="C6536">
        <v>2024</v>
      </c>
      <c r="D6536">
        <v>11</v>
      </c>
    </row>
    <row r="6537" spans="1:4" x14ac:dyDescent="0.35">
      <c r="A6537" s="1">
        <v>45618</v>
      </c>
      <c r="B6537">
        <v>7.7167000000000003</v>
      </c>
      <c r="C6537">
        <v>2024</v>
      </c>
      <c r="D6537">
        <v>11</v>
      </c>
    </row>
    <row r="6538" spans="1:4" x14ac:dyDescent="0.35">
      <c r="A6538" s="1">
        <v>45619</v>
      </c>
      <c r="B6538">
        <v>7.7167000000000003</v>
      </c>
      <c r="C6538">
        <v>2024</v>
      </c>
      <c r="D6538">
        <v>11</v>
      </c>
    </row>
    <row r="6539" spans="1:4" x14ac:dyDescent="0.35">
      <c r="A6539" s="1">
        <v>45620</v>
      </c>
      <c r="B6539">
        <v>7.7167000000000003</v>
      </c>
      <c r="C6539">
        <v>2024</v>
      </c>
      <c r="D6539">
        <v>11</v>
      </c>
    </row>
    <row r="6540" spans="1:4" x14ac:dyDescent="0.35">
      <c r="A6540" s="1">
        <v>45621</v>
      </c>
      <c r="B6540">
        <v>7.7117800000000001</v>
      </c>
      <c r="C6540">
        <v>2024</v>
      </c>
      <c r="D6540">
        <v>11</v>
      </c>
    </row>
    <row r="6541" spans="1:4" x14ac:dyDescent="0.35">
      <c r="A6541" s="1">
        <v>45622</v>
      </c>
      <c r="B6541">
        <v>7.7103299999999999</v>
      </c>
      <c r="C6541">
        <v>2024</v>
      </c>
      <c r="D6541">
        <v>11</v>
      </c>
    </row>
    <row r="6542" spans="1:4" x14ac:dyDescent="0.35">
      <c r="A6542" s="1">
        <v>45623</v>
      </c>
      <c r="B6542">
        <v>7.7118799999999998</v>
      </c>
      <c r="C6542">
        <v>2024</v>
      </c>
      <c r="D6542">
        <v>11</v>
      </c>
    </row>
    <row r="6543" spans="1:4" x14ac:dyDescent="0.35">
      <c r="A6543" s="1">
        <v>45624</v>
      </c>
      <c r="B6543">
        <v>7.7151500000000004</v>
      </c>
      <c r="C6543">
        <v>2024</v>
      </c>
      <c r="D6543">
        <v>11</v>
      </c>
    </row>
    <row r="6544" spans="1:4" x14ac:dyDescent="0.35">
      <c r="A6544" s="1">
        <v>45625</v>
      </c>
      <c r="B6544">
        <v>7.7173999999999996</v>
      </c>
      <c r="C6544">
        <v>2024</v>
      </c>
      <c r="D6544">
        <v>11</v>
      </c>
    </row>
    <row r="6545" spans="1:4" x14ac:dyDescent="0.35">
      <c r="A6545" s="1">
        <v>45626</v>
      </c>
      <c r="B6545">
        <v>7.7173999999999996</v>
      </c>
      <c r="C6545">
        <v>2024</v>
      </c>
      <c r="D6545">
        <v>11</v>
      </c>
    </row>
    <row r="6546" spans="1:4" x14ac:dyDescent="0.35">
      <c r="A6546" s="1">
        <v>45627</v>
      </c>
      <c r="B6546">
        <v>7.7173999999999996</v>
      </c>
      <c r="C6546">
        <v>2024</v>
      </c>
      <c r="D6546">
        <v>12</v>
      </c>
    </row>
    <row r="6547" spans="1:4" x14ac:dyDescent="0.35">
      <c r="A6547" s="1">
        <v>45628</v>
      </c>
      <c r="B6547">
        <v>7.7096600000000004</v>
      </c>
      <c r="C6547">
        <v>2024</v>
      </c>
      <c r="D6547">
        <v>12</v>
      </c>
    </row>
    <row r="6548" spans="1:4" x14ac:dyDescent="0.35">
      <c r="A6548" s="1">
        <v>45629</v>
      </c>
      <c r="B6548">
        <v>7.7118599999999997</v>
      </c>
      <c r="C6548">
        <v>2024</v>
      </c>
      <c r="D6548">
        <v>12</v>
      </c>
    </row>
    <row r="6549" spans="1:4" x14ac:dyDescent="0.35">
      <c r="A6549" s="1">
        <v>45630</v>
      </c>
      <c r="B6549">
        <v>7.7094100000000001</v>
      </c>
      <c r="C6549">
        <v>2024</v>
      </c>
      <c r="D6549">
        <v>12</v>
      </c>
    </row>
    <row r="6550" spans="1:4" x14ac:dyDescent="0.35">
      <c r="A6550" s="1">
        <v>45631</v>
      </c>
      <c r="B6550">
        <v>7.7090199999999998</v>
      </c>
      <c r="C6550">
        <v>2024</v>
      </c>
      <c r="D6550">
        <v>12</v>
      </c>
    </row>
    <row r="6551" spans="1:4" x14ac:dyDescent="0.35">
      <c r="A6551" s="1">
        <v>45632</v>
      </c>
      <c r="B6551">
        <v>7.7034200000000004</v>
      </c>
      <c r="C6551">
        <v>2024</v>
      </c>
      <c r="D6551">
        <v>12</v>
      </c>
    </row>
    <row r="6552" spans="1:4" x14ac:dyDescent="0.35">
      <c r="A6552" s="1">
        <v>45633</v>
      </c>
      <c r="B6552">
        <v>7.7034200000000004</v>
      </c>
      <c r="C6552">
        <v>2024</v>
      </c>
      <c r="D6552">
        <v>12</v>
      </c>
    </row>
    <row r="6553" spans="1:4" x14ac:dyDescent="0.35">
      <c r="A6553" s="1">
        <v>45634</v>
      </c>
      <c r="B6553">
        <v>7.7034200000000004</v>
      </c>
      <c r="C6553">
        <v>2024</v>
      </c>
      <c r="D6553">
        <v>12</v>
      </c>
    </row>
    <row r="6554" spans="1:4" x14ac:dyDescent="0.35">
      <c r="A6554" s="1">
        <v>45635</v>
      </c>
      <c r="B6554">
        <v>7.7018800000000001</v>
      </c>
      <c r="C6554">
        <v>2024</v>
      </c>
      <c r="D6554">
        <v>12</v>
      </c>
    </row>
    <row r="6555" spans="1:4" x14ac:dyDescent="0.35">
      <c r="A6555" s="1">
        <v>45636</v>
      </c>
      <c r="B6555">
        <v>7.6999399999999998</v>
      </c>
      <c r="C6555">
        <v>2024</v>
      </c>
      <c r="D6555">
        <v>12</v>
      </c>
    </row>
    <row r="6556" spans="1:4" x14ac:dyDescent="0.35">
      <c r="A6556" s="1">
        <v>45637</v>
      </c>
      <c r="B6556">
        <v>7.7001299999999997</v>
      </c>
      <c r="C6556">
        <v>2024</v>
      </c>
      <c r="D6556">
        <v>12</v>
      </c>
    </row>
    <row r="6557" spans="1:4" x14ac:dyDescent="0.35">
      <c r="A6557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31"/>
  <sheetViews>
    <sheetView topLeftCell="A114" workbookViewId="0">
      <selection activeCell="D122" sqref="D122"/>
    </sheetView>
  </sheetViews>
  <sheetFormatPr defaultColWidth="8.81640625" defaultRowHeight="14.5" x14ac:dyDescent="0.35"/>
  <cols>
    <col min="1" max="1" width="10.453125" bestFit="1" customWidth="1"/>
    <col min="2" max="2" width="38.6328125" bestFit="1" customWidth="1"/>
    <col min="3" max="3" width="30.1796875" bestFit="1" customWidth="1"/>
    <col min="4" max="4" width="25.54296875" bestFit="1" customWidth="1"/>
    <col min="5" max="5" width="43.08984375" bestFit="1" customWidth="1"/>
    <col min="6" max="6" width="14" bestFit="1" customWidth="1"/>
    <col min="7" max="7" width="33" bestFit="1" customWidth="1"/>
    <col min="8" max="8" width="28.54296875" bestFit="1" customWidth="1"/>
    <col min="9" max="9" width="47" bestFit="1" customWidth="1"/>
    <col min="10" max="10" width="28.7265625" bestFit="1" customWidth="1"/>
    <col min="11" max="11" width="33.453125" bestFit="1" customWidth="1"/>
    <col min="12" max="12" width="24.08984375" bestFit="1" customWidth="1"/>
    <col min="13" max="13" width="42.26953125" bestFit="1" customWidth="1"/>
    <col min="14" max="14" width="46.453125" bestFit="1" customWidth="1"/>
    <col min="15" max="15" width="31" bestFit="1" customWidth="1"/>
    <col min="16" max="17" width="12.453125" bestFit="1" customWidth="1"/>
    <col min="18" max="18" width="28" bestFit="1" customWidth="1"/>
    <col min="19" max="19" width="28.1796875" bestFit="1" customWidth="1"/>
    <col min="20" max="20" width="32.1796875" bestFit="1" customWidth="1"/>
    <col min="21" max="22" width="12.81640625" bestFit="1" customWidth="1"/>
    <col min="23" max="23" width="28.1796875" bestFit="1" customWidth="1"/>
    <col min="24" max="25" width="12.81640625" bestFit="1" customWidth="1"/>
    <col min="26" max="68" width="11.81640625" bestFit="1" customWidth="1"/>
  </cols>
  <sheetData>
    <row r="1" spans="1:18" x14ac:dyDescent="0.35">
      <c r="A1" t="s">
        <v>27</v>
      </c>
      <c r="B1" t="s">
        <v>127</v>
      </c>
      <c r="C1" t="s">
        <v>128</v>
      </c>
      <c r="D1" t="s">
        <v>139</v>
      </c>
      <c r="E1" t="s">
        <v>129</v>
      </c>
      <c r="F1" t="s">
        <v>130</v>
      </c>
      <c r="G1" t="s">
        <v>131</v>
      </c>
      <c r="H1" t="s">
        <v>143</v>
      </c>
      <c r="I1" t="s">
        <v>132</v>
      </c>
      <c r="J1" t="s">
        <v>140</v>
      </c>
      <c r="K1" t="s">
        <v>133</v>
      </c>
      <c r="L1" t="s">
        <v>134</v>
      </c>
      <c r="M1" t="s">
        <v>135</v>
      </c>
      <c r="N1" t="s">
        <v>141</v>
      </c>
      <c r="O1" t="s">
        <v>142</v>
      </c>
      <c r="P1" t="s">
        <v>136</v>
      </c>
      <c r="Q1" t="s">
        <v>137</v>
      </c>
      <c r="R1" t="s">
        <v>138</v>
      </c>
    </row>
    <row r="2" spans="1:18" x14ac:dyDescent="0.35">
      <c r="A2" s="1">
        <v>41640</v>
      </c>
      <c r="B2">
        <v>1.0473110098744485</v>
      </c>
      <c r="C2">
        <v>16.060372450667032</v>
      </c>
      <c r="D2">
        <v>-3.9855376393020947E-2</v>
      </c>
      <c r="E2">
        <v>14.547414482943097</v>
      </c>
      <c r="F2">
        <v>10.338365228965188</v>
      </c>
      <c r="G2">
        <v>3.4381880147158199</v>
      </c>
      <c r="H2">
        <v>3.311110337127559</v>
      </c>
      <c r="I2">
        <v>4.1858200400495207</v>
      </c>
      <c r="J2">
        <v>6.4955749741197053</v>
      </c>
      <c r="K2">
        <v>3.3728182559388671</v>
      </c>
      <c r="L2">
        <v>4.1453436515188855</v>
      </c>
      <c r="M2">
        <v>8.8244383475662715</v>
      </c>
      <c r="N2">
        <v>4.3687953915804343</v>
      </c>
      <c r="O2">
        <v>3.3292946127321414</v>
      </c>
      <c r="P2">
        <v>0.29328366981604859</v>
      </c>
      <c r="Q2">
        <v>9.5905591185968149</v>
      </c>
      <c r="R2">
        <v>1.8051028580938748</v>
      </c>
    </row>
    <row r="3" spans="1:18" x14ac:dyDescent="0.35">
      <c r="A3" s="1">
        <v>41671</v>
      </c>
      <c r="B3">
        <v>0.71519086385801245</v>
      </c>
      <c r="C3">
        <v>48.555413977995244</v>
      </c>
      <c r="D3">
        <v>2.8059288760282612</v>
      </c>
      <c r="E3">
        <v>9.3955165821980557</v>
      </c>
      <c r="F3">
        <v>12.062064446744046</v>
      </c>
      <c r="G3">
        <v>2.0332122074467662</v>
      </c>
      <c r="H3">
        <v>4.0643682655589544</v>
      </c>
      <c r="I3">
        <v>6.4404832521643272</v>
      </c>
      <c r="J3">
        <v>0.1973841670498615</v>
      </c>
      <c r="K3">
        <v>0.65887660549100246</v>
      </c>
      <c r="L3">
        <v>4.0510914429019635</v>
      </c>
      <c r="M3">
        <v>5.6594122019841393</v>
      </c>
      <c r="N3">
        <v>1.9312681998095513</v>
      </c>
      <c r="O3">
        <v>2.8146090102501518</v>
      </c>
      <c r="P3">
        <v>1.0338712945076054</v>
      </c>
      <c r="Q3">
        <v>12.870460240106965</v>
      </c>
      <c r="R3">
        <v>4.3352740588551484</v>
      </c>
    </row>
    <row r="4" spans="1:18" x14ac:dyDescent="0.35">
      <c r="A4" s="1">
        <v>41699</v>
      </c>
      <c r="B4">
        <v>2.4452078017164212</v>
      </c>
      <c r="C4">
        <v>41.433677414715845</v>
      </c>
      <c r="D4">
        <v>4.0888799213780374</v>
      </c>
      <c r="E4">
        <v>14.665958167873058</v>
      </c>
      <c r="F4">
        <v>11.978567812490297</v>
      </c>
      <c r="G4">
        <v>1.7598954562201499</v>
      </c>
      <c r="H4">
        <v>3.5934645663200371</v>
      </c>
      <c r="I4">
        <v>-0.53885427974897482</v>
      </c>
      <c r="J4">
        <v>6.9498874571239639</v>
      </c>
      <c r="K4">
        <v>10.881811637409314</v>
      </c>
      <c r="L4">
        <v>4.2732522657869936</v>
      </c>
      <c r="M4">
        <v>7.1471969072736812</v>
      </c>
      <c r="N4">
        <v>6.6283773279045732</v>
      </c>
      <c r="O4">
        <v>2.2759457505439116</v>
      </c>
      <c r="P4">
        <v>1.4291784185470391</v>
      </c>
      <c r="Q4">
        <v>11.778133454704459</v>
      </c>
      <c r="R4">
        <v>9.2414305284622031</v>
      </c>
    </row>
    <row r="5" spans="1:18" x14ac:dyDescent="0.35">
      <c r="A5" s="1">
        <v>41730</v>
      </c>
      <c r="B5">
        <v>0.15568650501546699</v>
      </c>
      <c r="C5">
        <v>71.990541955264376</v>
      </c>
      <c r="D5">
        <v>1.2402727062636103</v>
      </c>
      <c r="E5">
        <v>8.5548556184321853</v>
      </c>
      <c r="F5">
        <v>4.9070737004538216</v>
      </c>
      <c r="G5">
        <v>2.035446390475812</v>
      </c>
      <c r="H5">
        <v>3.6176710864188806</v>
      </c>
      <c r="I5">
        <v>10.02579046140049</v>
      </c>
      <c r="J5">
        <v>1.3128953935765253</v>
      </c>
      <c r="K5">
        <v>1.6121075556503399</v>
      </c>
      <c r="L5">
        <v>4.0836174182718139</v>
      </c>
      <c r="M5">
        <v>3.7073483210733826</v>
      </c>
      <c r="N5">
        <v>2.1837894941662483</v>
      </c>
      <c r="O5">
        <v>4.4464923273750401</v>
      </c>
      <c r="P5">
        <v>3.4879960675498296</v>
      </c>
      <c r="Q5">
        <v>12.107210312414793</v>
      </c>
      <c r="R5">
        <v>4.0609748156271053E-2</v>
      </c>
    </row>
    <row r="6" spans="1:18" x14ac:dyDescent="0.35">
      <c r="A6" s="1">
        <v>41760</v>
      </c>
      <c r="B6">
        <v>2.2746228386842233</v>
      </c>
      <c r="C6">
        <v>41.15467701742611</v>
      </c>
      <c r="D6">
        <v>2.7598145296720702</v>
      </c>
      <c r="E6">
        <v>15.026404354843407</v>
      </c>
      <c r="F6">
        <v>4.2475070984196748</v>
      </c>
      <c r="G6">
        <v>2.4309797257978261</v>
      </c>
      <c r="H6">
        <v>5.413072071001281</v>
      </c>
      <c r="I6">
        <v>5.7864071426344594</v>
      </c>
      <c r="J6">
        <v>4.0177748057895712</v>
      </c>
      <c r="K6">
        <v>10.788564095958293</v>
      </c>
      <c r="L6">
        <v>4.5144667379566101</v>
      </c>
      <c r="M6">
        <v>3.418453320553283</v>
      </c>
      <c r="N6">
        <v>8.9102362373694461</v>
      </c>
      <c r="O6">
        <v>4.3891050905591271</v>
      </c>
      <c r="P6">
        <v>3.8422111906392757</v>
      </c>
      <c r="Q6">
        <v>4.875995186914011</v>
      </c>
      <c r="R6">
        <v>12.512969725706768</v>
      </c>
    </row>
    <row r="7" spans="1:18" x14ac:dyDescent="0.35">
      <c r="A7" s="1">
        <v>41791</v>
      </c>
      <c r="B7">
        <v>1.8518569882511855</v>
      </c>
      <c r="C7">
        <v>45.514231306554393</v>
      </c>
      <c r="D7">
        <v>4.4271963091869964</v>
      </c>
      <c r="E7">
        <v>15.866252556428506</v>
      </c>
      <c r="F7">
        <v>5.0312711924300686</v>
      </c>
      <c r="G7">
        <v>2.9097545419473079</v>
      </c>
      <c r="H7">
        <v>4.6946514565189119</v>
      </c>
      <c r="I7">
        <v>3.4189978003919208</v>
      </c>
      <c r="J7">
        <v>-0.80104222924171609</v>
      </c>
      <c r="K7">
        <v>-1.4228760746081974</v>
      </c>
      <c r="L7">
        <v>4.3770885662436143</v>
      </c>
      <c r="M7">
        <v>3.0709668645513091</v>
      </c>
      <c r="N7">
        <v>9.1268207084567905</v>
      </c>
      <c r="O7">
        <v>4.0467285814480078</v>
      </c>
      <c r="P7">
        <v>3.7433077195149878</v>
      </c>
      <c r="Q7">
        <v>5.4590259783063431</v>
      </c>
      <c r="R7">
        <v>8.7707268101177647</v>
      </c>
    </row>
    <row r="8" spans="1:18" x14ac:dyDescent="0.35">
      <c r="A8" s="1">
        <v>41821</v>
      </c>
      <c r="B8">
        <v>3.1577960129635585</v>
      </c>
      <c r="C8">
        <v>73.111131812822464</v>
      </c>
      <c r="D8">
        <v>5.3163849526626876</v>
      </c>
      <c r="E8">
        <v>1.505471958107222</v>
      </c>
      <c r="F8">
        <v>6.5353264751147435</v>
      </c>
      <c r="G8">
        <v>3.493047186391891</v>
      </c>
      <c r="H8">
        <v>6.4462682697649996</v>
      </c>
      <c r="I8">
        <v>4.7455692623189236</v>
      </c>
      <c r="J8">
        <v>4.0306999505629619</v>
      </c>
      <c r="K8">
        <v>3.6641799363670913</v>
      </c>
      <c r="L8">
        <v>4.2584786904180589</v>
      </c>
      <c r="M8">
        <v>4.4279117825163326</v>
      </c>
      <c r="N8">
        <v>8.5666723406232705</v>
      </c>
      <c r="O8">
        <v>3.799376553970248</v>
      </c>
      <c r="P8">
        <v>2.758942405534583</v>
      </c>
      <c r="Q8">
        <v>9.6308577870777583</v>
      </c>
      <c r="R8">
        <v>-0.3458640692081616</v>
      </c>
    </row>
    <row r="9" spans="1:18" x14ac:dyDescent="0.35">
      <c r="A9" s="1">
        <v>41852</v>
      </c>
      <c r="B9">
        <v>0.20574042234295575</v>
      </c>
      <c r="C9">
        <v>55.400396601455128</v>
      </c>
      <c r="D9">
        <v>2.6288770506357224</v>
      </c>
      <c r="E9">
        <v>-4.9347137400879006</v>
      </c>
      <c r="F9">
        <v>6.7734337228162076</v>
      </c>
      <c r="G9">
        <v>3.5516383614546641</v>
      </c>
      <c r="H9">
        <v>6.5645808319955847</v>
      </c>
      <c r="I9">
        <v>6.118859894659451</v>
      </c>
      <c r="J9">
        <v>-1.6931698646949087</v>
      </c>
      <c r="K9">
        <v>6.8157889998621926</v>
      </c>
      <c r="L9">
        <v>4.0036569826215924</v>
      </c>
      <c r="M9">
        <v>3.1922091404418893</v>
      </c>
      <c r="N9">
        <v>7.414891507213099</v>
      </c>
      <c r="O9">
        <v>3.9102886049164027</v>
      </c>
      <c r="P9">
        <v>2.3438837507732728</v>
      </c>
      <c r="Q9">
        <v>8.4761914342209366E-2</v>
      </c>
      <c r="R9">
        <v>-0.50762872361943323</v>
      </c>
    </row>
    <row r="10" spans="1:18" x14ac:dyDescent="0.35">
      <c r="A10" s="1">
        <v>41883</v>
      </c>
      <c r="B10">
        <v>2.9958842109482333</v>
      </c>
      <c r="C10">
        <v>77.594046487395161</v>
      </c>
      <c r="D10">
        <v>2.995660619488973</v>
      </c>
      <c r="E10">
        <v>-4.5603667293124914</v>
      </c>
      <c r="F10">
        <v>6.6875969526055741</v>
      </c>
      <c r="G10">
        <v>3.4586620952029961</v>
      </c>
      <c r="H10">
        <v>5.6494004749919355</v>
      </c>
      <c r="I10">
        <v>4.2202527136030454</v>
      </c>
      <c r="J10">
        <v>1.9954035725662607</v>
      </c>
      <c r="K10">
        <v>0.75921685757722912</v>
      </c>
      <c r="L10">
        <v>3.9505542222386651</v>
      </c>
      <c r="M10">
        <v>4.1188810739232622</v>
      </c>
      <c r="N10">
        <v>9.3494767236988565</v>
      </c>
      <c r="O10">
        <v>3.1256503264538367</v>
      </c>
      <c r="P10">
        <v>2.6834851289989388</v>
      </c>
      <c r="Q10">
        <v>10.41445956175329</v>
      </c>
      <c r="R10">
        <v>-2.2482357355646627</v>
      </c>
    </row>
    <row r="11" spans="1:18" x14ac:dyDescent="0.35">
      <c r="A11" s="1">
        <v>41913</v>
      </c>
      <c r="B11">
        <v>2.3449828499005463</v>
      </c>
      <c r="C11">
        <v>44.18617646385141</v>
      </c>
      <c r="D11">
        <v>4.3697173911357226</v>
      </c>
      <c r="E11">
        <v>2.5468951903335721</v>
      </c>
      <c r="F11">
        <v>7.7995174889223193</v>
      </c>
      <c r="G11">
        <v>4.3828824041315357</v>
      </c>
      <c r="H11">
        <v>6.4216055949560342</v>
      </c>
      <c r="I11">
        <v>3.6738785358798225</v>
      </c>
      <c r="J11">
        <v>-7.4084927988450175</v>
      </c>
      <c r="K11">
        <v>13.118930285785837</v>
      </c>
      <c r="L11">
        <v>3.9247825911854335</v>
      </c>
      <c r="M11">
        <v>3.258617672472198</v>
      </c>
      <c r="N11">
        <v>7.5408001825084483</v>
      </c>
      <c r="O11">
        <v>3.8914747158329988</v>
      </c>
      <c r="P11">
        <v>3.4278474711385059</v>
      </c>
      <c r="Q11">
        <v>16.338439695874314</v>
      </c>
      <c r="R11">
        <v>-2.1028707806967617</v>
      </c>
    </row>
    <row r="12" spans="1:18" x14ac:dyDescent="0.35">
      <c r="A12" s="1">
        <v>41944</v>
      </c>
      <c r="B12">
        <v>0.73339393952790033</v>
      </c>
      <c r="C12">
        <v>28.482572263419627</v>
      </c>
      <c r="D12">
        <v>5.1187232078544724</v>
      </c>
      <c r="E12">
        <v>5.8196527003632923</v>
      </c>
      <c r="F12">
        <v>8.8351872662317845</v>
      </c>
      <c r="G12">
        <v>6.1251035969485059</v>
      </c>
      <c r="H12">
        <v>4.5537801549472903</v>
      </c>
      <c r="I12">
        <v>4.0264726709431358</v>
      </c>
      <c r="J12">
        <v>-1.3455917505589099</v>
      </c>
      <c r="K12">
        <v>0.84346855675765653</v>
      </c>
      <c r="L12">
        <v>4.1002791851170173</v>
      </c>
      <c r="M12">
        <v>4.2607256127869704</v>
      </c>
      <c r="N12">
        <v>4.5723110098856381</v>
      </c>
      <c r="O12">
        <v>3.9367906099088827</v>
      </c>
      <c r="P12">
        <v>4.0298488197521891</v>
      </c>
      <c r="Q12">
        <v>8.0220635595759688</v>
      </c>
      <c r="R12">
        <v>4.0622182512728386</v>
      </c>
    </row>
    <row r="13" spans="1:18" x14ac:dyDescent="0.35">
      <c r="A13" s="1">
        <v>41974</v>
      </c>
      <c r="B13">
        <v>1.6580467669475922</v>
      </c>
      <c r="C13">
        <v>28.809747221880343</v>
      </c>
      <c r="D13">
        <v>5.4420438033153005</v>
      </c>
      <c r="E13">
        <v>4.2867409644357366</v>
      </c>
      <c r="F13">
        <v>5.5744734932070799</v>
      </c>
      <c r="G13">
        <v>6.9370819755528714</v>
      </c>
      <c r="H13">
        <v>5.7781475764437005</v>
      </c>
      <c r="I13">
        <v>10.238717805899114</v>
      </c>
      <c r="J13">
        <v>3.2183476401527571</v>
      </c>
      <c r="K13">
        <v>5.9477022255137939</v>
      </c>
      <c r="L13">
        <v>4.1656886513223128</v>
      </c>
      <c r="M13">
        <v>4.9331226587023593</v>
      </c>
      <c r="N13">
        <v>-1.4399907939778984</v>
      </c>
      <c r="O13">
        <v>5.4034024387916446</v>
      </c>
      <c r="P13">
        <v>4.6356097938766112</v>
      </c>
      <c r="Q13">
        <v>11.308280038242955</v>
      </c>
      <c r="R13">
        <v>4.1596859994335063</v>
      </c>
    </row>
    <row r="14" spans="1:18" x14ac:dyDescent="0.35">
      <c r="A14" s="1">
        <v>42005</v>
      </c>
      <c r="B14">
        <v>1.9107702861776374</v>
      </c>
      <c r="C14">
        <v>39.472616580094098</v>
      </c>
      <c r="D14">
        <v>3.8016262868558499</v>
      </c>
      <c r="E14">
        <v>1.1970636094519591</v>
      </c>
      <c r="F14">
        <v>6.474376718903315</v>
      </c>
      <c r="G14">
        <v>4.7325660268106304</v>
      </c>
      <c r="H14">
        <v>2.8452796417959547</v>
      </c>
      <c r="I14">
        <v>11.082426182442106</v>
      </c>
      <c r="J14">
        <v>-2.2247048746396985</v>
      </c>
      <c r="K14">
        <v>2.7085307606480598</v>
      </c>
      <c r="L14">
        <v>4.4445625402925231</v>
      </c>
      <c r="M14">
        <v>7.4050841946137496</v>
      </c>
      <c r="N14">
        <v>11.240876268239248</v>
      </c>
      <c r="O14">
        <v>5.9749304797189779</v>
      </c>
      <c r="P14">
        <v>1.3407452074158925</v>
      </c>
      <c r="Q14">
        <v>12.140422808249497</v>
      </c>
      <c r="R14">
        <v>2.1079569287118147</v>
      </c>
    </row>
    <row r="15" spans="1:18" x14ac:dyDescent="0.35">
      <c r="A15" s="1">
        <v>42036</v>
      </c>
      <c r="B15">
        <v>1.7436753190505243</v>
      </c>
      <c r="C15">
        <v>19.796489988413924</v>
      </c>
      <c r="D15">
        <v>2.4374883857047394</v>
      </c>
      <c r="E15">
        <v>2.8931097799587349</v>
      </c>
      <c r="F15">
        <v>4.1953555138192371</v>
      </c>
      <c r="G15">
        <v>3.314177486852472</v>
      </c>
      <c r="H15">
        <v>1.9054100087032566</v>
      </c>
      <c r="I15">
        <v>8.7368093153246491</v>
      </c>
      <c r="J15">
        <v>4.9454594073599338</v>
      </c>
      <c r="K15">
        <v>11.974237963830319</v>
      </c>
      <c r="L15">
        <v>4.2816577027943197</v>
      </c>
      <c r="M15">
        <v>5.1663261374925469</v>
      </c>
      <c r="N15">
        <v>9.5530390721042977</v>
      </c>
      <c r="O15">
        <v>6.0116095033028358</v>
      </c>
      <c r="P15">
        <v>-3.091156936743289E-2</v>
      </c>
      <c r="Q15">
        <v>5.6970284216941565</v>
      </c>
      <c r="R15">
        <v>6.6039823935431343</v>
      </c>
    </row>
    <row r="16" spans="1:18" x14ac:dyDescent="0.35">
      <c r="A16" s="1">
        <v>42064</v>
      </c>
      <c r="B16">
        <v>1.8580123318955373</v>
      </c>
      <c r="C16">
        <v>19.674679991030516</v>
      </c>
      <c r="D16">
        <v>5.2953299672396241</v>
      </c>
      <c r="E16">
        <v>2.1056483787927078</v>
      </c>
      <c r="F16">
        <v>2.758752395640272</v>
      </c>
      <c r="G16">
        <v>3.4673921871840889</v>
      </c>
      <c r="H16">
        <v>2.6258161884505</v>
      </c>
      <c r="I16">
        <v>7.5396611400944522</v>
      </c>
      <c r="J16">
        <v>4.2559500449624892</v>
      </c>
      <c r="K16">
        <v>4.4264635393781617</v>
      </c>
      <c r="L16">
        <v>4.1627252014149434</v>
      </c>
      <c r="M16">
        <v>7.4352602660133726</v>
      </c>
      <c r="N16">
        <v>6.7434492033411573</v>
      </c>
      <c r="O16">
        <v>4.8428946137012048</v>
      </c>
      <c r="P16">
        <v>3.1262832560157676</v>
      </c>
      <c r="Q16">
        <v>8.300014346554633</v>
      </c>
      <c r="R16">
        <v>3.7668123144476198</v>
      </c>
    </row>
    <row r="17" spans="1:18" x14ac:dyDescent="0.35">
      <c r="A17" s="1">
        <v>42095</v>
      </c>
      <c r="B17">
        <v>1.0672516746299578</v>
      </c>
      <c r="C17">
        <v>-6.3984179519694635</v>
      </c>
      <c r="D17">
        <v>2.3400184693808512</v>
      </c>
      <c r="E17">
        <v>3.4644692330624451</v>
      </c>
      <c r="F17">
        <v>-2.4605862359913999</v>
      </c>
      <c r="G17">
        <v>2.8759294709204113</v>
      </c>
      <c r="H17">
        <v>1.4308743595618409</v>
      </c>
      <c r="I17">
        <v>2.9392766874827743</v>
      </c>
      <c r="J17">
        <v>-5.0450833046198653</v>
      </c>
      <c r="K17">
        <v>9.6873803322898198</v>
      </c>
      <c r="L17">
        <v>3.6577557291398222</v>
      </c>
      <c r="M17">
        <v>4.6608596203087131</v>
      </c>
      <c r="N17">
        <v>6.5447922097573041</v>
      </c>
      <c r="O17">
        <v>3.6954912498009094</v>
      </c>
      <c r="P17">
        <v>1.5715749853754346</v>
      </c>
      <c r="Q17">
        <v>2.3323366110654149</v>
      </c>
      <c r="R17">
        <v>7.2371803312537111</v>
      </c>
    </row>
    <row r="18" spans="1:18" x14ac:dyDescent="0.35">
      <c r="A18" s="1">
        <v>42125</v>
      </c>
      <c r="B18">
        <v>0.71009314189996076</v>
      </c>
      <c r="C18">
        <v>0.2419212559536561</v>
      </c>
      <c r="D18">
        <v>1.656454801079235</v>
      </c>
      <c r="E18">
        <v>-4.6937070411880342</v>
      </c>
      <c r="F18">
        <v>-2.849494797207683</v>
      </c>
      <c r="G18">
        <v>2.9539458010630995</v>
      </c>
      <c r="H18">
        <v>0.77523133426127799</v>
      </c>
      <c r="I18">
        <v>6.5457693863644693</v>
      </c>
      <c r="J18">
        <v>2.2890007726979178</v>
      </c>
      <c r="K18">
        <v>3.8826296227150863</v>
      </c>
      <c r="L18">
        <v>3.5221203960375647</v>
      </c>
      <c r="M18">
        <v>5.3390188988883551</v>
      </c>
      <c r="N18">
        <v>4.3571064329874361</v>
      </c>
      <c r="O18">
        <v>3.6166607596949518</v>
      </c>
      <c r="P18">
        <v>1.6067081526238667</v>
      </c>
      <c r="Q18">
        <v>5.7681601098547048</v>
      </c>
      <c r="R18">
        <v>-5.1741879707994798</v>
      </c>
    </row>
    <row r="19" spans="1:18" x14ac:dyDescent="0.35">
      <c r="A19" s="1">
        <v>42156</v>
      </c>
      <c r="B19">
        <v>2.8691269131001746</v>
      </c>
      <c r="C19">
        <v>0.89032560928868065</v>
      </c>
      <c r="D19">
        <v>4.2906752564370549</v>
      </c>
      <c r="E19">
        <v>-8.4843519892984602</v>
      </c>
      <c r="F19">
        <v>-2.644913778581909</v>
      </c>
      <c r="G19">
        <v>5.3715543783854827</v>
      </c>
      <c r="H19">
        <v>5.0890105565750048</v>
      </c>
      <c r="I19">
        <v>4.1463595056603424</v>
      </c>
      <c r="J19">
        <v>6.3715367696051146</v>
      </c>
      <c r="K19">
        <v>13.453231214829813</v>
      </c>
      <c r="L19">
        <v>4.1031574838399649</v>
      </c>
      <c r="M19">
        <v>7.652677165131422</v>
      </c>
      <c r="N19">
        <v>6.4142416261287991</v>
      </c>
      <c r="O19">
        <v>3.8349676326813693</v>
      </c>
      <c r="P19">
        <v>1.6753458006810718</v>
      </c>
      <c r="Q19">
        <v>8.9219004808713152</v>
      </c>
      <c r="R19">
        <v>5.5947766620193136</v>
      </c>
    </row>
    <row r="20" spans="1:18" x14ac:dyDescent="0.35">
      <c r="A20" s="1">
        <v>42186</v>
      </c>
      <c r="B20">
        <v>2.2756601552815141</v>
      </c>
      <c r="C20">
        <v>-8.1868508685431323</v>
      </c>
      <c r="D20">
        <v>4.7886537180873461</v>
      </c>
      <c r="E20">
        <v>-3.8479561924602734</v>
      </c>
      <c r="F20">
        <v>-3.6931469820871854</v>
      </c>
      <c r="G20">
        <v>6.5618838974496754</v>
      </c>
      <c r="H20">
        <v>5.5347897414771694</v>
      </c>
      <c r="I20">
        <v>8.0426294266585501</v>
      </c>
      <c r="J20">
        <v>7.7732311479717708</v>
      </c>
      <c r="K20">
        <v>6.5000366409302188</v>
      </c>
      <c r="L20">
        <v>4.3050642825626966</v>
      </c>
      <c r="M20">
        <v>8.4712233165661956</v>
      </c>
      <c r="N20">
        <v>4.3258055557169115</v>
      </c>
      <c r="O20">
        <v>4.4643826357475547</v>
      </c>
      <c r="P20">
        <v>2.1553231460665216</v>
      </c>
      <c r="Q20">
        <v>7.2699823640370482</v>
      </c>
      <c r="R20">
        <v>10.949008172945483</v>
      </c>
    </row>
    <row r="21" spans="1:18" x14ac:dyDescent="0.35">
      <c r="A21" s="1">
        <v>42217</v>
      </c>
      <c r="B21">
        <v>3.6360565820042723</v>
      </c>
      <c r="C21">
        <v>1.7308160142611229</v>
      </c>
      <c r="D21">
        <v>4.2540488470024229</v>
      </c>
      <c r="E21">
        <v>1.4744962044231471</v>
      </c>
      <c r="F21">
        <v>-3.3592478297467068</v>
      </c>
      <c r="G21">
        <v>6.1312961340227616</v>
      </c>
      <c r="H21">
        <v>5.0125498909810773</v>
      </c>
      <c r="I21">
        <v>2.482796722785281</v>
      </c>
      <c r="J21">
        <v>13.299861865609586</v>
      </c>
      <c r="K21">
        <v>6.70101950159534</v>
      </c>
      <c r="L21">
        <v>4.3181803701743036</v>
      </c>
      <c r="M21">
        <v>7.866217449789616</v>
      </c>
      <c r="N21">
        <v>7.5104052061311961</v>
      </c>
      <c r="O21">
        <v>4.7608538139926111</v>
      </c>
      <c r="P21">
        <v>2.514178710482355</v>
      </c>
      <c r="Q21">
        <v>7.8631423495383075</v>
      </c>
      <c r="R21">
        <v>7.6843367721596536</v>
      </c>
    </row>
    <row r="22" spans="1:18" x14ac:dyDescent="0.35">
      <c r="A22" s="1">
        <v>42248</v>
      </c>
      <c r="B22">
        <v>4.1943136461909631</v>
      </c>
      <c r="C22">
        <v>-6.7409205618106256</v>
      </c>
      <c r="D22">
        <v>6.5557768800172909</v>
      </c>
      <c r="E22">
        <v>1.0452934333877266</v>
      </c>
      <c r="F22">
        <v>-1.8118416894285048</v>
      </c>
      <c r="G22">
        <v>5.4797594426336786</v>
      </c>
      <c r="H22">
        <v>6.5663288494774719</v>
      </c>
      <c r="I22">
        <v>4.4165737387914277</v>
      </c>
      <c r="J22">
        <v>9.9861203224658652</v>
      </c>
      <c r="K22">
        <v>12.250438263672848</v>
      </c>
      <c r="L22">
        <v>4.1570085371857317</v>
      </c>
      <c r="M22">
        <v>4.3858684783810986</v>
      </c>
      <c r="N22">
        <v>3.1612142913747903</v>
      </c>
      <c r="O22">
        <v>4.4344815518431631</v>
      </c>
      <c r="P22">
        <v>2.2338060506815793</v>
      </c>
      <c r="Q22">
        <v>4.8293088468713421</v>
      </c>
      <c r="R22">
        <v>2.0119041275802942</v>
      </c>
    </row>
    <row r="23" spans="1:18" x14ac:dyDescent="0.35">
      <c r="A23" s="1">
        <v>42278</v>
      </c>
      <c r="B23">
        <v>4.495516327106273</v>
      </c>
      <c r="C23">
        <v>1.9764049379544844</v>
      </c>
      <c r="D23">
        <v>4.9153030238124842</v>
      </c>
      <c r="E23">
        <v>1.5435421067348898</v>
      </c>
      <c r="F23">
        <v>6.6866465976147538</v>
      </c>
      <c r="G23">
        <v>4.5024014251900724</v>
      </c>
      <c r="H23">
        <v>8.5623461417163185</v>
      </c>
      <c r="I23">
        <v>7.73397429932119</v>
      </c>
      <c r="J23">
        <v>9.7384455669271972</v>
      </c>
      <c r="K23">
        <v>6.4982486189140332</v>
      </c>
      <c r="L23">
        <v>4.2705745007181122</v>
      </c>
      <c r="M23">
        <v>-1.2190296196646955</v>
      </c>
      <c r="N23">
        <v>4.2754592115423122</v>
      </c>
      <c r="O23">
        <v>3.1063377280930382</v>
      </c>
      <c r="P23">
        <v>1.8399063059988237</v>
      </c>
      <c r="Q23">
        <v>-4.2716343086796087</v>
      </c>
      <c r="R23">
        <v>3.776926339004504</v>
      </c>
    </row>
    <row r="24" spans="1:18" x14ac:dyDescent="0.35">
      <c r="A24" s="1">
        <v>42309</v>
      </c>
      <c r="B24">
        <v>5.2713648908444526</v>
      </c>
      <c r="C24">
        <v>20.423188346216833</v>
      </c>
      <c r="D24">
        <v>1.1100483254073339</v>
      </c>
      <c r="E24">
        <v>2.7998500167240508</v>
      </c>
      <c r="F24">
        <v>7.819061167869009</v>
      </c>
      <c r="G24">
        <v>2.3604058786572466</v>
      </c>
      <c r="H24">
        <v>10.427899199112517</v>
      </c>
      <c r="I24">
        <v>6.1531550286785972</v>
      </c>
      <c r="J24">
        <v>11.037569632993382</v>
      </c>
      <c r="K24">
        <v>11.5162672700516</v>
      </c>
      <c r="L24">
        <v>4.1068469704926116</v>
      </c>
      <c r="M24">
        <v>-2.9266059520468559</v>
      </c>
      <c r="N24">
        <v>4.2074134732129238</v>
      </c>
      <c r="O24">
        <v>2.8908781058555775</v>
      </c>
      <c r="P24">
        <v>1.3715484556991981</v>
      </c>
      <c r="Q24">
        <v>9.3879076844224159</v>
      </c>
      <c r="R24">
        <v>0.90705240720399161</v>
      </c>
    </row>
    <row r="25" spans="1:18" x14ac:dyDescent="0.35">
      <c r="A25" s="1">
        <v>42339</v>
      </c>
      <c r="B25">
        <v>2.189696322061522</v>
      </c>
      <c r="C25">
        <v>-16.52802556936642</v>
      </c>
      <c r="D25">
        <v>3.0780242005653946</v>
      </c>
      <c r="E25">
        <v>6.2581178184139645</v>
      </c>
      <c r="F25">
        <v>7.3177458137913476</v>
      </c>
      <c r="G25">
        <v>0.52860160886352503</v>
      </c>
      <c r="H25">
        <v>7.035987263384186</v>
      </c>
      <c r="I25">
        <v>-3.4540975423979603E-2</v>
      </c>
      <c r="J25">
        <v>7.1781136189267301</v>
      </c>
      <c r="K25">
        <v>16.0032281556919</v>
      </c>
      <c r="L25">
        <v>3.6009075248683047</v>
      </c>
      <c r="M25">
        <v>-1.2069667819922074</v>
      </c>
      <c r="N25">
        <v>2.4137433308591056</v>
      </c>
      <c r="O25">
        <v>1.158548350159009</v>
      </c>
      <c r="P25">
        <v>1.15360681096044</v>
      </c>
      <c r="Q25">
        <v>5.5553791104984214</v>
      </c>
      <c r="R25">
        <v>4.2424367922100856</v>
      </c>
    </row>
    <row r="26" spans="1:18" x14ac:dyDescent="0.35">
      <c r="A26" s="1">
        <v>42370</v>
      </c>
      <c r="B26">
        <v>1.6201474511281333</v>
      </c>
      <c r="C26">
        <v>-23.926201105883337</v>
      </c>
      <c r="D26">
        <v>2.6017868833383204</v>
      </c>
      <c r="E26">
        <v>-3.2955535952154946E-2</v>
      </c>
      <c r="F26">
        <v>-3.5910288357780615</v>
      </c>
      <c r="G26">
        <v>0.76168782597754614</v>
      </c>
      <c r="H26">
        <v>2.6041569679706953</v>
      </c>
      <c r="I26">
        <v>5.0858538656446228</v>
      </c>
      <c r="J26">
        <v>12.336089774960882</v>
      </c>
      <c r="K26">
        <v>7.5402826388440758</v>
      </c>
      <c r="L26">
        <v>3.2631499965308564</v>
      </c>
      <c r="M26">
        <v>-2.5597725492443715</v>
      </c>
      <c r="N26">
        <v>0.48904667305194494</v>
      </c>
      <c r="O26">
        <v>2.4733165463015894</v>
      </c>
      <c r="P26">
        <v>1.4088042056608288</v>
      </c>
      <c r="Q26">
        <v>0.6545061138208581</v>
      </c>
      <c r="R26">
        <v>5.2899843919024505</v>
      </c>
    </row>
    <row r="27" spans="1:18" x14ac:dyDescent="0.35">
      <c r="A27" s="1">
        <v>42401</v>
      </c>
      <c r="B27">
        <v>2.0604415163300018</v>
      </c>
      <c r="C27">
        <v>-3.2176339964879617</v>
      </c>
      <c r="D27">
        <v>2.4569808418134897</v>
      </c>
      <c r="E27">
        <v>0.83615172852904607</v>
      </c>
      <c r="F27">
        <v>-3.8225142633351368</v>
      </c>
      <c r="G27">
        <v>2.0927638550540735</v>
      </c>
      <c r="H27">
        <v>0.92180198671711366</v>
      </c>
      <c r="I27">
        <v>1.6562354827034227</v>
      </c>
      <c r="J27">
        <v>5.8208974847793229</v>
      </c>
      <c r="K27">
        <v>5.1450767081562674</v>
      </c>
      <c r="L27">
        <v>3.1822563426775758</v>
      </c>
      <c r="M27">
        <v>-1.1400114427674879</v>
      </c>
      <c r="N27">
        <v>-0.64590109796698414</v>
      </c>
      <c r="O27">
        <v>2.1395746323830309</v>
      </c>
      <c r="P27">
        <v>2.4776257124836434</v>
      </c>
      <c r="Q27">
        <v>7.2159657331164482</v>
      </c>
      <c r="R27">
        <v>0.52305093889937382</v>
      </c>
    </row>
    <row r="28" spans="1:18" x14ac:dyDescent="0.35">
      <c r="A28" s="1">
        <v>42430</v>
      </c>
      <c r="B28">
        <v>0.78406181880068004</v>
      </c>
      <c r="C28">
        <v>-3.8025329196832729</v>
      </c>
      <c r="D28">
        <v>-2.4292690902195488</v>
      </c>
      <c r="E28">
        <v>-0.72521009923978852</v>
      </c>
      <c r="F28">
        <v>-2.3944738184412984</v>
      </c>
      <c r="G28">
        <v>2.7806065905144237</v>
      </c>
      <c r="H28">
        <v>-0.75385619034746298</v>
      </c>
      <c r="I28">
        <v>4.6129607308317873</v>
      </c>
      <c r="J28">
        <v>2.8503415351912622</v>
      </c>
      <c r="K28">
        <v>6.6795550052667068</v>
      </c>
      <c r="L28">
        <v>3.1069010213623329</v>
      </c>
      <c r="M28">
        <v>-6.5531139390764395</v>
      </c>
      <c r="N28">
        <v>-3.6977381975160739</v>
      </c>
      <c r="O28">
        <v>3.0171070355598033</v>
      </c>
      <c r="P28">
        <v>0.26164560412154003</v>
      </c>
      <c r="Q28">
        <v>4.6656999522568725</v>
      </c>
      <c r="R28">
        <v>2.5099311120832795</v>
      </c>
    </row>
    <row r="29" spans="1:18" x14ac:dyDescent="0.35">
      <c r="A29" s="1">
        <v>42461</v>
      </c>
      <c r="B29">
        <v>3.3058743053554878</v>
      </c>
      <c r="C29">
        <v>-12.231273464604982</v>
      </c>
      <c r="D29">
        <v>5.6987024568656324</v>
      </c>
      <c r="E29">
        <v>10.423959288742509</v>
      </c>
      <c r="F29">
        <v>1.3842718568284624</v>
      </c>
      <c r="G29">
        <v>4.3287831073756138</v>
      </c>
      <c r="H29">
        <v>3.2542724378188126</v>
      </c>
      <c r="I29">
        <v>4.8234132188676995</v>
      </c>
      <c r="J29">
        <v>9.971042850057259</v>
      </c>
      <c r="K29">
        <v>8.9120169745292372</v>
      </c>
      <c r="L29">
        <v>3.9931499572502247</v>
      </c>
      <c r="M29">
        <v>0.78428460077286388</v>
      </c>
      <c r="N29">
        <v>2.2885511495799307</v>
      </c>
      <c r="O29">
        <v>1.1524591734021925</v>
      </c>
      <c r="P29">
        <v>1.017662090275735</v>
      </c>
      <c r="Q29">
        <v>9.786968912995448</v>
      </c>
      <c r="R29">
        <v>3.3046410918233846</v>
      </c>
    </row>
    <row r="30" spans="1:18" x14ac:dyDescent="0.35">
      <c r="A30" s="1">
        <v>42491</v>
      </c>
      <c r="B30">
        <v>2.5370209470356997</v>
      </c>
      <c r="C30">
        <v>-14.769415433157292</v>
      </c>
      <c r="D30">
        <v>6.1611008122221875</v>
      </c>
      <c r="E30">
        <v>9.1392777385009367</v>
      </c>
      <c r="F30">
        <v>1.9241128323680385</v>
      </c>
      <c r="G30">
        <v>4.8718942171564095</v>
      </c>
      <c r="H30">
        <v>6.4751986588906334</v>
      </c>
      <c r="I30">
        <v>2.9153905391392243</v>
      </c>
      <c r="J30">
        <v>10.063614561754378</v>
      </c>
      <c r="K30">
        <v>9.4555981355703267</v>
      </c>
      <c r="L30">
        <v>4.0860489060079175</v>
      </c>
      <c r="M30">
        <v>-2.5849668096678329</v>
      </c>
      <c r="N30">
        <v>-1.0812127168256467</v>
      </c>
      <c r="O30">
        <v>1.483659692870944</v>
      </c>
      <c r="P30">
        <v>0.54584210354971674</v>
      </c>
      <c r="Q30">
        <v>3.8478443193812382</v>
      </c>
      <c r="R30">
        <v>5.7738258349276492</v>
      </c>
    </row>
    <row r="31" spans="1:18" x14ac:dyDescent="0.35">
      <c r="A31" s="1">
        <v>42522</v>
      </c>
      <c r="B31">
        <v>3.6662370608659103</v>
      </c>
      <c r="C31">
        <v>19.976321994764675</v>
      </c>
      <c r="D31">
        <v>2.68177497288697</v>
      </c>
      <c r="E31">
        <v>5.3134607282143946</v>
      </c>
      <c r="F31">
        <v>0.42618623042227455</v>
      </c>
      <c r="G31">
        <v>2.2379753272972636</v>
      </c>
      <c r="H31">
        <v>3.5859939478352914</v>
      </c>
      <c r="I31">
        <v>3.2378589457603368</v>
      </c>
      <c r="J31">
        <v>3.4755364217309506</v>
      </c>
      <c r="K31">
        <v>4.2483942990266996</v>
      </c>
      <c r="L31">
        <v>3.7350546982964943</v>
      </c>
      <c r="M31">
        <v>-5.5197706671126667</v>
      </c>
      <c r="N31">
        <v>-1.4572850444046281</v>
      </c>
      <c r="O31">
        <v>1.2907485151327762</v>
      </c>
      <c r="P31">
        <v>0.2224062949560448</v>
      </c>
      <c r="Q31">
        <v>8.5332004608569889</v>
      </c>
      <c r="R31">
        <v>3.1295260005634589</v>
      </c>
    </row>
    <row r="32" spans="1:18" x14ac:dyDescent="0.35">
      <c r="A32" s="1">
        <v>42552</v>
      </c>
      <c r="B32">
        <v>1.9606141812721773</v>
      </c>
      <c r="C32">
        <v>-20.948288111470177</v>
      </c>
      <c r="D32">
        <v>-2.6421462568507081E-2</v>
      </c>
      <c r="E32">
        <v>8.6729086196752405</v>
      </c>
      <c r="F32">
        <v>3.7173225069049494</v>
      </c>
      <c r="G32">
        <v>-0.3703380854244358</v>
      </c>
      <c r="H32">
        <v>0.33881317558001456</v>
      </c>
      <c r="I32">
        <v>8.7191007707315435</v>
      </c>
      <c r="J32">
        <v>-2.6721716720333717</v>
      </c>
      <c r="K32">
        <v>7.1990394274958192</v>
      </c>
      <c r="L32">
        <v>3.2144453641331125</v>
      </c>
      <c r="M32">
        <v>-7.7352809579485182</v>
      </c>
      <c r="N32">
        <v>-2.204048253727521</v>
      </c>
      <c r="O32">
        <v>0.8855926061601167</v>
      </c>
      <c r="P32">
        <v>7.1591372670653186E-2</v>
      </c>
      <c r="Q32">
        <v>5.7114589409469545</v>
      </c>
      <c r="R32">
        <v>-2.1738205391073677</v>
      </c>
    </row>
    <row r="33" spans="1:18" x14ac:dyDescent="0.35">
      <c r="A33" s="1">
        <v>42583</v>
      </c>
      <c r="B33">
        <v>5.5177488988070706</v>
      </c>
      <c r="C33">
        <v>1.4083486741481153</v>
      </c>
      <c r="D33">
        <v>4.7685568387188795</v>
      </c>
      <c r="E33">
        <v>13.019199437258706</v>
      </c>
      <c r="F33">
        <v>3.0919349010457182</v>
      </c>
      <c r="G33">
        <v>0.44877306130217676</v>
      </c>
      <c r="H33">
        <v>3.4034422179599346</v>
      </c>
      <c r="I33">
        <v>2.8448971687855504</v>
      </c>
      <c r="J33">
        <v>-9.5165519962364442E-2</v>
      </c>
      <c r="K33">
        <v>6.2924562811810176</v>
      </c>
      <c r="L33">
        <v>3.5815590147363565</v>
      </c>
      <c r="M33">
        <v>-4.9781413260982674</v>
      </c>
      <c r="N33">
        <v>-0.12799561887698019</v>
      </c>
      <c r="O33">
        <v>0.33050159409681612</v>
      </c>
      <c r="P33">
        <v>-0.525930977239355</v>
      </c>
      <c r="Q33">
        <v>9.0504542063520432</v>
      </c>
      <c r="R33">
        <v>4.0011741679853969</v>
      </c>
    </row>
    <row r="34" spans="1:18" x14ac:dyDescent="0.35">
      <c r="A34" s="1">
        <v>42614</v>
      </c>
      <c r="B34">
        <v>2.1244240650960506</v>
      </c>
      <c r="C34">
        <v>-17.269412050955566</v>
      </c>
      <c r="D34">
        <v>3.1748719200027153</v>
      </c>
      <c r="E34">
        <v>11.853494589039698</v>
      </c>
      <c r="F34">
        <v>1.9523206466754743</v>
      </c>
      <c r="G34">
        <v>1.6938371545354869</v>
      </c>
      <c r="H34">
        <v>2.9700689246845258</v>
      </c>
      <c r="I34">
        <v>7.4384413974070327</v>
      </c>
      <c r="J34">
        <v>5.5352471980550746</v>
      </c>
      <c r="K34">
        <v>12.242345403061151</v>
      </c>
      <c r="L34">
        <v>3.8766269545702983</v>
      </c>
      <c r="M34">
        <v>-2.4076813381703204</v>
      </c>
      <c r="N34">
        <v>1.1355940369537194</v>
      </c>
      <c r="O34">
        <v>0.9407579084098785</v>
      </c>
      <c r="P34">
        <v>-0.16877787608564176</v>
      </c>
      <c r="Q34">
        <v>6.3601343150501179</v>
      </c>
      <c r="R34">
        <v>4.2830494141426385</v>
      </c>
    </row>
    <row r="35" spans="1:18" x14ac:dyDescent="0.35">
      <c r="A35" s="1">
        <v>42644</v>
      </c>
      <c r="B35">
        <v>-0.1045096063037505</v>
      </c>
      <c r="C35">
        <v>-23.046004400595379</v>
      </c>
      <c r="D35">
        <v>1.5756326750502581</v>
      </c>
      <c r="E35">
        <v>-4.3284611337913077</v>
      </c>
      <c r="F35">
        <v>-2.297004452352212</v>
      </c>
      <c r="G35">
        <v>2.5966425519980021</v>
      </c>
      <c r="H35">
        <v>-0.39852271428905794</v>
      </c>
      <c r="I35">
        <v>8.1814572821290739</v>
      </c>
      <c r="J35">
        <v>-0.1616772565231912</v>
      </c>
      <c r="K35">
        <v>7.9839772879949749</v>
      </c>
      <c r="L35">
        <v>3.9710782483742832</v>
      </c>
      <c r="M35">
        <v>0.60418865578033376</v>
      </c>
      <c r="N35">
        <v>2.7003136273058885</v>
      </c>
      <c r="O35">
        <v>2.0268164596404858</v>
      </c>
      <c r="P35">
        <v>0.13574243204574543</v>
      </c>
      <c r="Q35">
        <v>11.240173641530134</v>
      </c>
      <c r="R35">
        <v>2.9183499473948871</v>
      </c>
    </row>
    <row r="36" spans="1:18" x14ac:dyDescent="0.35">
      <c r="A36" s="1">
        <v>42675</v>
      </c>
      <c r="B36">
        <v>3.2144903075522109</v>
      </c>
      <c r="C36">
        <v>-20.138402466404543</v>
      </c>
      <c r="D36">
        <v>4.832063747718891</v>
      </c>
      <c r="E36">
        <v>0.88530670690887803</v>
      </c>
      <c r="F36">
        <v>-2.1931632138676633</v>
      </c>
      <c r="G36">
        <v>5.4600865131917828</v>
      </c>
      <c r="H36">
        <v>0.11456039662725459</v>
      </c>
      <c r="I36">
        <v>3.0464355968335468</v>
      </c>
      <c r="J36">
        <v>3.1604465870247225</v>
      </c>
      <c r="K36">
        <v>9.4823112006082937</v>
      </c>
      <c r="L36">
        <v>4.2596725184161528</v>
      </c>
      <c r="M36">
        <v>4.6101789604531973</v>
      </c>
      <c r="N36">
        <v>-0.89748711400820014</v>
      </c>
      <c r="O36">
        <v>2.9404703410784236</v>
      </c>
      <c r="P36">
        <v>0.60173387220152108</v>
      </c>
      <c r="Q36">
        <v>-1.2070149438213633</v>
      </c>
      <c r="R36">
        <v>5.7392900605463382</v>
      </c>
    </row>
    <row r="37" spans="1:18" x14ac:dyDescent="0.35">
      <c r="A37" s="1">
        <v>42705</v>
      </c>
      <c r="B37">
        <v>2.3016165922544474</v>
      </c>
      <c r="C37">
        <v>18.135625727947343</v>
      </c>
      <c r="D37">
        <v>4.4590456139174393</v>
      </c>
      <c r="E37">
        <v>-3.8940701239307458</v>
      </c>
      <c r="F37">
        <v>-0.85854182361974551</v>
      </c>
      <c r="G37">
        <v>7.796759146816683</v>
      </c>
      <c r="H37">
        <v>3.3534057962600912</v>
      </c>
      <c r="I37">
        <v>5.2789010884413585</v>
      </c>
      <c r="J37">
        <v>5.6334440318746459</v>
      </c>
      <c r="K37">
        <v>4.6436582400377375</v>
      </c>
      <c r="L37">
        <v>4.9764294082594205</v>
      </c>
      <c r="M37">
        <v>7.4885913425209765</v>
      </c>
      <c r="N37">
        <v>7.3223557398745385</v>
      </c>
      <c r="O37">
        <v>3.8700423879410408</v>
      </c>
      <c r="P37">
        <v>0.70179905321590752</v>
      </c>
      <c r="Q37">
        <v>2.7712630231092135</v>
      </c>
      <c r="R37">
        <v>4.1117713119720207</v>
      </c>
    </row>
    <row r="38" spans="1:18" x14ac:dyDescent="0.35">
      <c r="A38" s="1">
        <v>42736</v>
      </c>
      <c r="B38">
        <v>3.6345918695809871</v>
      </c>
      <c r="C38">
        <v>18.019594300800463</v>
      </c>
      <c r="D38">
        <v>4.1836255459924985</v>
      </c>
      <c r="E38">
        <v>4.8763815933215824</v>
      </c>
      <c r="F38">
        <v>6.2822874929368879</v>
      </c>
      <c r="G38">
        <v>6.9813028291822405</v>
      </c>
      <c r="H38">
        <v>9.0774917537702322</v>
      </c>
      <c r="I38">
        <v>2.786067377190605</v>
      </c>
      <c r="J38">
        <v>3.7628127493383374</v>
      </c>
      <c r="K38">
        <v>10.969232089466303</v>
      </c>
      <c r="L38">
        <v>4.5445205840974268</v>
      </c>
      <c r="M38">
        <v>3.949442317578729</v>
      </c>
      <c r="N38">
        <v>4.446116202983319E-2</v>
      </c>
      <c r="O38">
        <v>2.8304367767457279</v>
      </c>
      <c r="P38">
        <v>1.4606728080486846</v>
      </c>
      <c r="Q38">
        <v>6.1295687147949138</v>
      </c>
      <c r="R38">
        <v>8.480561212693118</v>
      </c>
    </row>
    <row r="39" spans="1:18" x14ac:dyDescent="0.35">
      <c r="A39" s="1">
        <v>42767</v>
      </c>
      <c r="B39">
        <v>5.8428804415700597</v>
      </c>
      <c r="C39">
        <v>-14.469860554678519</v>
      </c>
      <c r="D39">
        <v>4.0149435417704353</v>
      </c>
      <c r="E39">
        <v>7.200737704644979</v>
      </c>
      <c r="F39">
        <v>4.5898064001663528</v>
      </c>
      <c r="G39">
        <v>5.362721184622373</v>
      </c>
      <c r="H39">
        <v>7.1498825426976111</v>
      </c>
      <c r="I39">
        <v>3.5324605823473689</v>
      </c>
      <c r="J39">
        <v>5.8161786696394842</v>
      </c>
      <c r="K39">
        <v>7.1500249307578514</v>
      </c>
      <c r="L39">
        <v>4.1134381561595887</v>
      </c>
      <c r="M39">
        <v>7.4850403610862344</v>
      </c>
      <c r="N39">
        <v>2.1457251287647665</v>
      </c>
      <c r="O39">
        <v>4.312298971784557</v>
      </c>
      <c r="P39">
        <v>1.4262279348899938</v>
      </c>
      <c r="Q39">
        <v>1.8824113411438219</v>
      </c>
      <c r="R39">
        <v>6.4053315490544094</v>
      </c>
    </row>
    <row r="40" spans="1:18" x14ac:dyDescent="0.35">
      <c r="A40" s="1">
        <v>42795</v>
      </c>
      <c r="B40">
        <v>4.2897145995235917</v>
      </c>
      <c r="C40">
        <v>-8.4415959460366281</v>
      </c>
      <c r="D40">
        <v>7.0338022069474704</v>
      </c>
      <c r="E40">
        <v>6.5254456069331184</v>
      </c>
      <c r="F40">
        <v>3.5435032866648868</v>
      </c>
      <c r="G40">
        <v>3.6938758516922547</v>
      </c>
      <c r="H40">
        <v>8.0654199946417009</v>
      </c>
      <c r="I40">
        <v>0.99577033027719608</v>
      </c>
      <c r="J40">
        <v>10.453868871604911</v>
      </c>
      <c r="K40">
        <v>-0.11081580782428091</v>
      </c>
      <c r="L40">
        <v>3.997387755782313</v>
      </c>
      <c r="M40">
        <v>10.056026440869317</v>
      </c>
      <c r="N40">
        <v>4.0620088579732823</v>
      </c>
      <c r="O40">
        <v>3.4524483204768899</v>
      </c>
      <c r="P40">
        <v>2.2746093799517837</v>
      </c>
      <c r="Q40">
        <v>4.8294788665858732</v>
      </c>
      <c r="R40">
        <v>8.8586357767873665</v>
      </c>
    </row>
    <row r="41" spans="1:18" x14ac:dyDescent="0.35">
      <c r="A41" s="1">
        <v>42826</v>
      </c>
      <c r="B41">
        <v>1.1908472611640946</v>
      </c>
      <c r="C41">
        <v>-9.2748442372471658</v>
      </c>
      <c r="D41">
        <v>0.34941321751537657</v>
      </c>
      <c r="E41">
        <v>-2.9546201003888228</v>
      </c>
      <c r="F41">
        <v>2.2592234563341975</v>
      </c>
      <c r="G41">
        <v>1.3694398807117807</v>
      </c>
      <c r="H41">
        <v>3.9725385592247875</v>
      </c>
      <c r="I41">
        <v>14.023004267814727</v>
      </c>
      <c r="J41">
        <v>2.0648029134446801</v>
      </c>
      <c r="K41">
        <v>7.9507120449173243</v>
      </c>
      <c r="L41">
        <v>3.5812555794496888</v>
      </c>
      <c r="M41">
        <v>4.8593090054223325</v>
      </c>
      <c r="N41">
        <v>-4.7449442044168677E-2</v>
      </c>
      <c r="O41">
        <v>4.3830164805413574</v>
      </c>
      <c r="P41">
        <v>1.9057933406920995</v>
      </c>
      <c r="Q41">
        <v>-0.86882306938532849</v>
      </c>
      <c r="R41">
        <v>2.5740764738066702</v>
      </c>
    </row>
    <row r="42" spans="1:18" x14ac:dyDescent="0.35">
      <c r="A42" s="1">
        <v>42856</v>
      </c>
      <c r="B42">
        <v>2.469484996462711</v>
      </c>
      <c r="C42">
        <v>43.634843149631791</v>
      </c>
      <c r="D42">
        <v>-1.1452685921015302</v>
      </c>
      <c r="E42">
        <v>-1.0826667899875986</v>
      </c>
      <c r="F42">
        <v>2.5172773954814431</v>
      </c>
      <c r="G42">
        <v>0.66438233031678351</v>
      </c>
      <c r="H42">
        <v>0.83676807610754622</v>
      </c>
      <c r="I42">
        <v>2.4675139198730562</v>
      </c>
      <c r="J42">
        <v>2.1654417662818446</v>
      </c>
      <c r="K42">
        <v>6.1959125224776841</v>
      </c>
      <c r="L42">
        <v>3.3889786364830883</v>
      </c>
      <c r="M42">
        <v>4.9612162092369942</v>
      </c>
      <c r="N42">
        <v>1.7398492082933785</v>
      </c>
      <c r="O42">
        <v>3.2264031725123914</v>
      </c>
      <c r="P42">
        <v>1.8968363822666277</v>
      </c>
      <c r="Q42">
        <v>11.405916218102192</v>
      </c>
      <c r="R42">
        <v>4.1494572758189747</v>
      </c>
    </row>
    <row r="43" spans="1:18" x14ac:dyDescent="0.35">
      <c r="A43" s="1">
        <v>42887</v>
      </c>
      <c r="B43">
        <v>3.9193850094949738</v>
      </c>
      <c r="C43">
        <v>-48.558081004471333</v>
      </c>
      <c r="D43">
        <v>4.7874338856091185</v>
      </c>
      <c r="E43">
        <v>13.485958900918078</v>
      </c>
      <c r="F43">
        <v>3.9743010235162615</v>
      </c>
      <c r="G43">
        <v>1.7916624517774693</v>
      </c>
      <c r="H43">
        <v>2.8999441843184712</v>
      </c>
      <c r="I43">
        <v>7.7417249066161133</v>
      </c>
      <c r="J43">
        <v>4.433734729566325</v>
      </c>
      <c r="K43">
        <v>-0.1331106921727212</v>
      </c>
      <c r="L43">
        <v>3.6406009644504422</v>
      </c>
      <c r="M43">
        <v>5.4655022023666362</v>
      </c>
      <c r="N43">
        <v>3.5094360873054313</v>
      </c>
      <c r="O43">
        <v>3.2893246014965314</v>
      </c>
      <c r="P43">
        <v>1.6548964365994863</v>
      </c>
      <c r="Q43">
        <v>2.4814513254072637</v>
      </c>
      <c r="R43">
        <v>2.3777477200995492</v>
      </c>
    </row>
    <row r="44" spans="1:18" x14ac:dyDescent="0.35">
      <c r="A44" s="1">
        <v>42917</v>
      </c>
      <c r="B44">
        <v>4.3855283558723528</v>
      </c>
      <c r="C44">
        <v>-51.23918243736977</v>
      </c>
      <c r="D44">
        <v>4.5840340155070152</v>
      </c>
      <c r="E44">
        <v>12.070418513107882</v>
      </c>
      <c r="F44">
        <v>8.8549579983392022</v>
      </c>
      <c r="G44">
        <v>3.4241661155492693</v>
      </c>
      <c r="H44">
        <v>3.0794558394042042</v>
      </c>
      <c r="I44">
        <v>4.4757967184527558</v>
      </c>
      <c r="J44">
        <v>8.0930891700215</v>
      </c>
      <c r="K44">
        <v>7.7194391425864382</v>
      </c>
      <c r="L44">
        <v>4.0007770527992363</v>
      </c>
      <c r="M44">
        <v>5.2527486608727258</v>
      </c>
      <c r="N44">
        <v>3.0651493188789516</v>
      </c>
      <c r="O44">
        <v>3.9569436138189076</v>
      </c>
      <c r="P44">
        <v>1.421269501920321</v>
      </c>
      <c r="Q44">
        <v>-1.8009502607327335</v>
      </c>
      <c r="R44">
        <v>3.8088700322203266</v>
      </c>
    </row>
    <row r="45" spans="1:18" x14ac:dyDescent="0.35">
      <c r="A45" s="1">
        <v>42948</v>
      </c>
      <c r="B45">
        <v>2.2976663388589458</v>
      </c>
      <c r="C45">
        <v>-57.053700621093547</v>
      </c>
      <c r="D45">
        <v>2.8674026407481819</v>
      </c>
      <c r="E45">
        <v>8.882752771378577</v>
      </c>
      <c r="F45">
        <v>10.105485877080113</v>
      </c>
      <c r="G45">
        <v>3.6102770948530178</v>
      </c>
      <c r="H45">
        <v>1.8673445349245412</v>
      </c>
      <c r="I45">
        <v>5.742551942901656</v>
      </c>
      <c r="J45">
        <v>5.2643555142886385</v>
      </c>
      <c r="K45">
        <v>6.7069715368710376</v>
      </c>
      <c r="L45">
        <v>3.9680784070617676</v>
      </c>
      <c r="M45">
        <v>3.9940888230016043</v>
      </c>
      <c r="N45">
        <v>2.7738680597901606</v>
      </c>
      <c r="O45">
        <v>4.1403774098392603</v>
      </c>
      <c r="P45">
        <v>1.4440143367839653</v>
      </c>
      <c r="Q45">
        <v>1.081121100754217</v>
      </c>
      <c r="R45">
        <v>0.45972910299801129</v>
      </c>
    </row>
    <row r="46" spans="1:18" x14ac:dyDescent="0.35">
      <c r="A46" s="1">
        <v>42979</v>
      </c>
      <c r="B46">
        <v>3.7244523280514557</v>
      </c>
      <c r="C46">
        <v>-49.739227092916238</v>
      </c>
      <c r="D46">
        <v>3.2467216326712958</v>
      </c>
      <c r="E46">
        <v>0.64466225288471435</v>
      </c>
      <c r="F46">
        <v>7.5192465399015731</v>
      </c>
      <c r="G46">
        <v>3.1191036070757008</v>
      </c>
      <c r="H46">
        <v>-0.52799095037622124</v>
      </c>
      <c r="I46">
        <v>2.7032999492578682</v>
      </c>
      <c r="J46">
        <v>-1.4399667272147241</v>
      </c>
      <c r="K46">
        <v>-3.8147409449105822</v>
      </c>
      <c r="L46">
        <v>3.7758341798095074</v>
      </c>
      <c r="M46">
        <v>3.0014171433378181</v>
      </c>
      <c r="N46">
        <v>2.8583563960746403</v>
      </c>
      <c r="O46">
        <v>2.824541838413694</v>
      </c>
      <c r="P46">
        <v>0.56076820387869475</v>
      </c>
      <c r="Q46">
        <v>2.8409351789620416</v>
      </c>
      <c r="R46">
        <v>1.5497871029583052</v>
      </c>
    </row>
    <row r="47" spans="1:18" x14ac:dyDescent="0.35">
      <c r="A47" s="1">
        <v>43009</v>
      </c>
      <c r="B47">
        <v>4.3651314828771888</v>
      </c>
      <c r="C47">
        <v>-46.816473946000272</v>
      </c>
      <c r="D47">
        <v>2.2092808207790853</v>
      </c>
      <c r="E47">
        <v>11.903316216511328</v>
      </c>
      <c r="F47">
        <v>-2.4903449306060566</v>
      </c>
      <c r="G47">
        <v>3.3997588849803577</v>
      </c>
      <c r="H47">
        <v>0.69275161486585546</v>
      </c>
      <c r="I47">
        <v>0.28623606633637166</v>
      </c>
      <c r="J47">
        <v>10.00076325542274</v>
      </c>
      <c r="K47">
        <v>4.1387747184741244</v>
      </c>
      <c r="L47">
        <v>3.8310733888963853</v>
      </c>
      <c r="M47">
        <v>4.9762504236327914</v>
      </c>
      <c r="N47">
        <v>3.0649349007763078</v>
      </c>
      <c r="O47">
        <v>2.0723894149868158</v>
      </c>
      <c r="P47">
        <v>-0.47376090657728298</v>
      </c>
      <c r="Q47">
        <v>4.3656114470717</v>
      </c>
      <c r="R47">
        <v>3.69816301809891</v>
      </c>
    </row>
    <row r="48" spans="1:18" x14ac:dyDescent="0.35">
      <c r="A48" s="1">
        <v>43040</v>
      </c>
      <c r="B48">
        <v>2.0458729955629167</v>
      </c>
      <c r="C48">
        <v>-55.588582172042713</v>
      </c>
      <c r="D48">
        <v>4.4820512917920468</v>
      </c>
      <c r="E48">
        <v>2.7020354961513817</v>
      </c>
      <c r="F48">
        <v>-4.5491109499680675</v>
      </c>
      <c r="G48">
        <v>2.6108314180835634</v>
      </c>
      <c r="H48">
        <v>-0.70548342314847901</v>
      </c>
      <c r="I48">
        <v>3.4777041617881395</v>
      </c>
      <c r="J48">
        <v>0.68281995215461677</v>
      </c>
      <c r="K48">
        <v>-3.4246121314233591</v>
      </c>
      <c r="L48">
        <v>3.6002648155567698</v>
      </c>
      <c r="M48">
        <v>2.8634868069574964</v>
      </c>
      <c r="N48">
        <v>6.8014865784122236</v>
      </c>
      <c r="O48">
        <v>1.5214143946929966</v>
      </c>
      <c r="P48">
        <v>-0.77351562816532748</v>
      </c>
      <c r="Q48">
        <v>2.658774570104498</v>
      </c>
      <c r="R48">
        <v>-1.1953946653316336</v>
      </c>
    </row>
    <row r="49" spans="1:18" x14ac:dyDescent="0.35">
      <c r="A49" s="1">
        <v>43070</v>
      </c>
      <c r="B49">
        <v>1.6389019795425952</v>
      </c>
      <c r="C49">
        <v>-60.922339635008271</v>
      </c>
      <c r="D49">
        <v>-0.16410498070264623</v>
      </c>
      <c r="E49">
        <v>2.7008145200071283</v>
      </c>
      <c r="F49">
        <v>-3.510389995302404</v>
      </c>
      <c r="G49">
        <v>1.8379291938762492</v>
      </c>
      <c r="H49">
        <v>-1.9571084430431966</v>
      </c>
      <c r="I49">
        <v>4.9048706139438849</v>
      </c>
      <c r="J49">
        <v>9.1597754579075001</v>
      </c>
      <c r="K49">
        <v>8.7109587300141698</v>
      </c>
      <c r="L49">
        <v>3.3424526947922999</v>
      </c>
      <c r="M49">
        <v>0.121332020326264</v>
      </c>
      <c r="N49">
        <v>1.419712920111877</v>
      </c>
      <c r="O49">
        <v>2.841356132479774</v>
      </c>
      <c r="P49">
        <v>-0.14582302084568255</v>
      </c>
      <c r="Q49">
        <v>11.888111345791756</v>
      </c>
      <c r="R49">
        <v>-0.30725296796177304</v>
      </c>
    </row>
    <row r="50" spans="1:18" x14ac:dyDescent="0.35">
      <c r="A50" s="1">
        <v>43101</v>
      </c>
      <c r="B50">
        <v>1.4751060050365083</v>
      </c>
      <c r="C50">
        <v>-57.220541118553001</v>
      </c>
      <c r="D50">
        <v>2.5059939317600595</v>
      </c>
      <c r="E50">
        <v>7.0682728840266265</v>
      </c>
      <c r="F50">
        <v>-3.7929458837790833</v>
      </c>
      <c r="G50">
        <v>2.5762350506759617</v>
      </c>
      <c r="H50">
        <v>2.2785793075243532E-2</v>
      </c>
      <c r="I50">
        <v>2.7899802244970857</v>
      </c>
      <c r="J50">
        <v>-0.34393569393100165</v>
      </c>
      <c r="K50">
        <v>5.5725737116589329</v>
      </c>
      <c r="L50">
        <v>3.6376162128754004</v>
      </c>
      <c r="M50">
        <v>1.2281038236549193</v>
      </c>
      <c r="N50">
        <v>2.6455211950237896</v>
      </c>
      <c r="O50">
        <v>2.8059125465124595</v>
      </c>
      <c r="P50">
        <v>2.8473234276455486</v>
      </c>
      <c r="Q50">
        <v>6.8265622958443686</v>
      </c>
      <c r="R50">
        <v>3.3408728777953201</v>
      </c>
    </row>
    <row r="51" spans="1:18" x14ac:dyDescent="0.35">
      <c r="A51" s="1">
        <v>43132</v>
      </c>
      <c r="B51">
        <v>3.0609603561535579</v>
      </c>
      <c r="C51">
        <v>-52.061436451411097</v>
      </c>
      <c r="D51">
        <v>4.6218594496213967</v>
      </c>
      <c r="E51">
        <v>12.403553393985931</v>
      </c>
      <c r="F51">
        <v>0.45090436204633022</v>
      </c>
      <c r="G51">
        <v>2.4724932840797038</v>
      </c>
      <c r="H51">
        <v>3.3578190194636619</v>
      </c>
      <c r="I51">
        <v>4.0684699550644012</v>
      </c>
      <c r="J51">
        <v>3.0940980707228078</v>
      </c>
      <c r="K51">
        <v>5.1503083024825713</v>
      </c>
      <c r="L51">
        <v>3.842798290175935</v>
      </c>
      <c r="M51">
        <v>1.4396535872584337</v>
      </c>
      <c r="N51">
        <v>2.0976669709912983</v>
      </c>
      <c r="O51">
        <v>3.5072920602933948</v>
      </c>
      <c r="P51">
        <v>2.225838240798609</v>
      </c>
      <c r="Q51">
        <v>4.3715596706887823</v>
      </c>
      <c r="R51">
        <v>2.8266436057353275</v>
      </c>
    </row>
    <row r="52" spans="1:18" x14ac:dyDescent="0.35">
      <c r="A52" s="1">
        <v>43160</v>
      </c>
      <c r="B52">
        <v>3.1660503459836065</v>
      </c>
      <c r="C52">
        <v>-55.045339128840141</v>
      </c>
      <c r="D52">
        <v>5.0887951628625103</v>
      </c>
      <c r="E52">
        <v>8.1067630169975757</v>
      </c>
      <c r="F52">
        <v>1.3837803899202612</v>
      </c>
      <c r="G52">
        <v>2.0627073988151778</v>
      </c>
      <c r="H52">
        <v>3.4412821767949424</v>
      </c>
      <c r="I52">
        <v>13.373619116993041</v>
      </c>
      <c r="J52">
        <v>3.8479180080014856</v>
      </c>
      <c r="K52">
        <v>4.1734352369417991</v>
      </c>
      <c r="L52">
        <v>4.0391482481179253</v>
      </c>
      <c r="M52">
        <v>0.82820115218467549</v>
      </c>
      <c r="N52">
        <v>2.191816911243734</v>
      </c>
      <c r="O52">
        <v>4.7048799318378514</v>
      </c>
      <c r="P52">
        <v>2.4949852184184493</v>
      </c>
      <c r="Q52">
        <v>5.8527923336479262</v>
      </c>
      <c r="R52">
        <v>-0.84360794642429937</v>
      </c>
    </row>
    <row r="53" spans="1:18" x14ac:dyDescent="0.35">
      <c r="A53" s="1">
        <v>43191</v>
      </c>
      <c r="B53">
        <v>3.6604189685102426</v>
      </c>
      <c r="C53">
        <v>-40.757434144631546</v>
      </c>
      <c r="D53">
        <v>5.6894684915051954</v>
      </c>
      <c r="E53">
        <v>6.2470841830258621</v>
      </c>
      <c r="F53">
        <v>3.6779464984629584</v>
      </c>
      <c r="G53">
        <v>3.5175101877829036</v>
      </c>
      <c r="H53">
        <v>3.4643923826975822</v>
      </c>
      <c r="I53">
        <v>-4.443109023334415</v>
      </c>
      <c r="J53">
        <v>14.467637631926038</v>
      </c>
      <c r="K53">
        <v>4.2903337879484553</v>
      </c>
      <c r="L53">
        <v>4.2494749003958674</v>
      </c>
      <c r="M53">
        <v>2.0502703134762044</v>
      </c>
      <c r="N53">
        <v>5.7558528936399824</v>
      </c>
      <c r="O53">
        <v>5.3161459887742382</v>
      </c>
      <c r="P53">
        <v>2.1379520862301291</v>
      </c>
      <c r="Q53">
        <v>11.38138355821448</v>
      </c>
      <c r="R53">
        <v>4.1146805082617135</v>
      </c>
    </row>
    <row r="54" spans="1:18" x14ac:dyDescent="0.35">
      <c r="A54" s="1">
        <v>43221</v>
      </c>
      <c r="B54">
        <v>4.5140480262387399</v>
      </c>
      <c r="C54">
        <v>-59.396809879058658</v>
      </c>
      <c r="D54">
        <v>4.1007002596163744</v>
      </c>
      <c r="E54">
        <v>4.7053142476708274</v>
      </c>
      <c r="F54">
        <v>7.8336540711300984</v>
      </c>
      <c r="G54">
        <v>4.7904492200543416</v>
      </c>
      <c r="H54">
        <v>4.395877044332309</v>
      </c>
      <c r="I54">
        <v>3.9581454953750352</v>
      </c>
      <c r="J54">
        <v>17.773472725932947</v>
      </c>
      <c r="K54">
        <v>9.0113539960045159</v>
      </c>
      <c r="L54">
        <v>4.5077995737085246</v>
      </c>
      <c r="M54">
        <v>4.5838953672670897</v>
      </c>
      <c r="N54">
        <v>6.0759415777317258</v>
      </c>
      <c r="O54">
        <v>5.3061331050557499</v>
      </c>
      <c r="P54">
        <v>1.8017145156476602</v>
      </c>
      <c r="Q54">
        <v>0.68459642873726523</v>
      </c>
      <c r="R54">
        <v>0.57634829430037371</v>
      </c>
    </row>
    <row r="55" spans="1:18" x14ac:dyDescent="0.35">
      <c r="A55" s="1">
        <v>43252</v>
      </c>
      <c r="B55">
        <v>3.3891931960269943</v>
      </c>
      <c r="C55">
        <v>-18.785005028844424</v>
      </c>
      <c r="D55">
        <v>3.0520626770179575</v>
      </c>
      <c r="E55">
        <v>3.8458797435647369</v>
      </c>
      <c r="F55">
        <v>10.898721057192347</v>
      </c>
      <c r="G55">
        <v>4.6555696530014217</v>
      </c>
      <c r="H55">
        <v>3.3703399243506738</v>
      </c>
      <c r="I55">
        <v>1.5809661892991471</v>
      </c>
      <c r="J55">
        <v>2.1038329093773172</v>
      </c>
      <c r="K55">
        <v>5.7166700333307432</v>
      </c>
      <c r="L55">
        <v>4.3376281944598816</v>
      </c>
      <c r="M55">
        <v>6.594445264248904</v>
      </c>
      <c r="N55">
        <v>6.2372953856060747</v>
      </c>
      <c r="O55">
        <v>4.8930472652548787</v>
      </c>
      <c r="P55">
        <v>1.6128850430375223</v>
      </c>
      <c r="Q55">
        <v>12.28554103987851</v>
      </c>
      <c r="R55">
        <v>-0.29304923082790424</v>
      </c>
    </row>
    <row r="56" spans="1:18" x14ac:dyDescent="0.35">
      <c r="A56" s="1">
        <v>43282</v>
      </c>
      <c r="B56">
        <v>2.3130524230917189</v>
      </c>
      <c r="C56">
        <v>17.083604819110192</v>
      </c>
      <c r="D56">
        <v>2.3962352106887437</v>
      </c>
      <c r="E56">
        <v>-0.37964029447286407</v>
      </c>
      <c r="F56">
        <v>6.3510098754316431</v>
      </c>
      <c r="G56">
        <v>3.6170601771721778</v>
      </c>
      <c r="H56">
        <v>4.4083320653217868</v>
      </c>
      <c r="I56">
        <v>0.52247913767493515</v>
      </c>
      <c r="J56">
        <v>4.1389792467103774</v>
      </c>
      <c r="K56">
        <v>7.5014854360726559</v>
      </c>
      <c r="L56">
        <v>4.2092836406052925</v>
      </c>
      <c r="M56">
        <v>8.4125441323151762</v>
      </c>
      <c r="N56">
        <v>5.8048025421749685</v>
      </c>
      <c r="O56">
        <v>4.4837012425963394</v>
      </c>
      <c r="P56">
        <v>1.3819451222760932</v>
      </c>
      <c r="Q56">
        <v>7.1037075081548977</v>
      </c>
      <c r="R56">
        <v>3.3702840905775986</v>
      </c>
    </row>
    <row r="57" spans="1:18" x14ac:dyDescent="0.35">
      <c r="A57" s="1">
        <v>43313</v>
      </c>
      <c r="B57">
        <v>3.6679188846312911</v>
      </c>
      <c r="C57">
        <v>6.5293130486852959</v>
      </c>
      <c r="D57">
        <v>4.4822584529459419</v>
      </c>
      <c r="E57">
        <v>-1.8278810054812737</v>
      </c>
      <c r="F57">
        <v>4.6667558010817061</v>
      </c>
      <c r="G57">
        <v>2.3680388299217867</v>
      </c>
      <c r="H57">
        <v>3.1420002929771158</v>
      </c>
      <c r="I57">
        <v>3.3558323593090478</v>
      </c>
      <c r="J57">
        <v>1.5684793509742434</v>
      </c>
      <c r="K57">
        <v>5.5537997841469888</v>
      </c>
      <c r="L57">
        <v>4.0407722427241595</v>
      </c>
      <c r="M57">
        <v>9.242963146046776</v>
      </c>
      <c r="N57">
        <v>3.6789658513357182</v>
      </c>
      <c r="O57">
        <v>4.2517309611568095</v>
      </c>
      <c r="P57">
        <v>1.2189232239781234</v>
      </c>
      <c r="Q57">
        <v>4.0165363208086262</v>
      </c>
      <c r="R57">
        <v>4.0474210218643094</v>
      </c>
    </row>
    <row r="58" spans="1:18" x14ac:dyDescent="0.35">
      <c r="A58" s="1">
        <v>43344</v>
      </c>
      <c r="B58">
        <v>1.7960538548029916</v>
      </c>
      <c r="C58">
        <v>8.2513993995827519</v>
      </c>
      <c r="D58">
        <v>1.294995039106837</v>
      </c>
      <c r="E58">
        <v>-0.6880615721726997</v>
      </c>
      <c r="F58">
        <v>3.1183496959407364</v>
      </c>
      <c r="G58">
        <v>2.0214792149317447</v>
      </c>
      <c r="H58">
        <v>5.1660704026568141</v>
      </c>
      <c r="I58">
        <v>7.8637741840151563</v>
      </c>
      <c r="J58">
        <v>2.2621382522796836</v>
      </c>
      <c r="K58">
        <v>5.4887187809655131</v>
      </c>
      <c r="L58">
        <v>4.1616528873223047</v>
      </c>
      <c r="M58">
        <v>10.067009129313391</v>
      </c>
      <c r="N58">
        <v>2.8343184593501434</v>
      </c>
      <c r="O58">
        <v>4.9301328767342767</v>
      </c>
      <c r="P58">
        <v>1.1842082507841525</v>
      </c>
      <c r="Q58">
        <v>2.2899163848214386</v>
      </c>
      <c r="R58">
        <v>1.7033844374031872</v>
      </c>
    </row>
    <row r="59" spans="1:18" x14ac:dyDescent="0.35">
      <c r="A59" s="1">
        <v>43374</v>
      </c>
      <c r="B59">
        <v>2.174404164347294</v>
      </c>
      <c r="C59">
        <v>4.0446939936271491</v>
      </c>
      <c r="D59">
        <v>4.2782634302715081</v>
      </c>
      <c r="E59">
        <v>-1.1327655489086652</v>
      </c>
      <c r="F59">
        <v>10.813574818490764</v>
      </c>
      <c r="G59">
        <v>2.4139344479354037</v>
      </c>
      <c r="H59">
        <v>4.7462845670768132</v>
      </c>
      <c r="I59">
        <v>6.4081656000452512</v>
      </c>
      <c r="J59">
        <v>0.15031780150589213</v>
      </c>
      <c r="K59">
        <v>5.5415479803332346</v>
      </c>
      <c r="L59">
        <v>4.4456345864687989</v>
      </c>
      <c r="M59">
        <v>11.047098030735313</v>
      </c>
      <c r="N59">
        <v>1.5178491833008394</v>
      </c>
      <c r="O59">
        <v>4.5934119525706194</v>
      </c>
      <c r="P59">
        <v>1.2568332565266189</v>
      </c>
      <c r="Q59">
        <v>6.6113657952066518</v>
      </c>
      <c r="R59">
        <v>2.2274781144443239</v>
      </c>
    </row>
    <row r="60" spans="1:18" x14ac:dyDescent="0.35">
      <c r="A60" s="1">
        <v>43405</v>
      </c>
      <c r="B60">
        <v>0.16585398136253104</v>
      </c>
      <c r="C60">
        <v>19.014557280750594</v>
      </c>
      <c r="D60">
        <v>-0.26452673464945065</v>
      </c>
      <c r="E60">
        <v>-1.6427980375358402</v>
      </c>
      <c r="F60">
        <v>8.8264916068697943</v>
      </c>
      <c r="G60">
        <v>1.5319068451406821</v>
      </c>
      <c r="H60">
        <v>5.6718336242350063</v>
      </c>
      <c r="I60">
        <v>8.0368579865681085</v>
      </c>
      <c r="J60">
        <v>11.562743837879964</v>
      </c>
      <c r="K60">
        <v>11.225237861765436</v>
      </c>
      <c r="L60">
        <v>4.5364562730067632</v>
      </c>
      <c r="M60">
        <v>10.4011692330551</v>
      </c>
      <c r="N60">
        <v>1.1842454925893691</v>
      </c>
      <c r="O60">
        <v>5.0505182247476483</v>
      </c>
      <c r="P60">
        <v>1.6393308357429248</v>
      </c>
      <c r="Q60">
        <v>6.8239340477992414</v>
      </c>
      <c r="R60">
        <v>4.1028902784721311</v>
      </c>
    </row>
    <row r="61" spans="1:18" x14ac:dyDescent="0.35">
      <c r="A61" s="1">
        <v>43435</v>
      </c>
      <c r="B61">
        <v>0.7317296534454556</v>
      </c>
      <c r="C61">
        <v>4.2965772439000887</v>
      </c>
      <c r="D61">
        <v>2.2641250567423015</v>
      </c>
      <c r="E61">
        <v>2.3537739218992613</v>
      </c>
      <c r="F61">
        <v>7.770682340513531</v>
      </c>
      <c r="G61">
        <v>0.51574535219323536</v>
      </c>
      <c r="H61">
        <v>2.5050388646315582</v>
      </c>
      <c r="I61">
        <v>7.3933550988371906</v>
      </c>
      <c r="J61">
        <v>-5.8948404957001088</v>
      </c>
      <c r="K61">
        <v>2.7738361691739328</v>
      </c>
      <c r="L61">
        <v>4.093436505220069</v>
      </c>
      <c r="M61">
        <v>6.5513605341972294</v>
      </c>
      <c r="N61">
        <v>2.2358529304743229</v>
      </c>
      <c r="O61">
        <v>3.2921964606567542</v>
      </c>
      <c r="P61">
        <v>2.2295568428077672</v>
      </c>
      <c r="Q61">
        <v>-3.4894758899277889</v>
      </c>
      <c r="R61">
        <v>4.3767286037024178</v>
      </c>
    </row>
    <row r="62" spans="1:18" x14ac:dyDescent="0.35">
      <c r="A62" s="1">
        <v>43466</v>
      </c>
      <c r="B62">
        <v>3.5174069016311336</v>
      </c>
      <c r="C62">
        <v>-0.94101918615527325</v>
      </c>
      <c r="D62">
        <v>2.9889668790639519</v>
      </c>
      <c r="E62">
        <v>0.43062904192952089</v>
      </c>
      <c r="F62">
        <v>4.3802473648642888</v>
      </c>
      <c r="G62">
        <v>2.2628228523871456</v>
      </c>
      <c r="H62">
        <v>4.5200076293298963</v>
      </c>
      <c r="I62">
        <v>5.7937254274439169</v>
      </c>
      <c r="J62">
        <v>17.715435010087873</v>
      </c>
      <c r="K62">
        <v>1.1847430580444325</v>
      </c>
      <c r="L62">
        <v>4.631641254099776</v>
      </c>
      <c r="M62">
        <v>5.5993521496553029</v>
      </c>
      <c r="N62">
        <v>3.059715083686541</v>
      </c>
      <c r="O62">
        <v>3.2915740521122245</v>
      </c>
      <c r="P62">
        <v>2.5726143273603981</v>
      </c>
      <c r="Q62">
        <v>-3.2312774806414808</v>
      </c>
      <c r="R62">
        <v>1.8143743307569338</v>
      </c>
    </row>
    <row r="63" spans="1:18" x14ac:dyDescent="0.35">
      <c r="A63" s="1">
        <v>43497</v>
      </c>
      <c r="B63">
        <v>2.5355482092060129</v>
      </c>
      <c r="C63">
        <v>2.2257839629249645</v>
      </c>
      <c r="D63">
        <v>3.3425778234347376</v>
      </c>
      <c r="E63">
        <v>-2.8885168378568551</v>
      </c>
      <c r="F63">
        <v>11.138426492090829</v>
      </c>
      <c r="G63">
        <v>4.475034687747609</v>
      </c>
      <c r="H63">
        <v>3.4644995299574646</v>
      </c>
      <c r="I63">
        <v>8.4113886357299918</v>
      </c>
      <c r="J63">
        <v>7.3558276072230484</v>
      </c>
      <c r="K63">
        <v>6.4180804543737366</v>
      </c>
      <c r="L63">
        <v>4.5625434373290688</v>
      </c>
      <c r="M63">
        <v>5.4998626077835411</v>
      </c>
      <c r="N63">
        <v>4.9498291759813497</v>
      </c>
      <c r="O63">
        <v>1.3872285121730954</v>
      </c>
      <c r="P63">
        <v>0.8673754537283429</v>
      </c>
      <c r="Q63">
        <v>3.1234436181024563</v>
      </c>
      <c r="R63">
        <v>1.1728743994533914</v>
      </c>
    </row>
    <row r="64" spans="1:18" x14ac:dyDescent="0.35">
      <c r="A64" s="1">
        <v>43525</v>
      </c>
      <c r="B64">
        <v>2.318558372921899</v>
      </c>
      <c r="C64">
        <v>1.5839825487967687</v>
      </c>
      <c r="D64">
        <v>1.0963553731431404</v>
      </c>
      <c r="E64">
        <v>-1.0142902875473112</v>
      </c>
      <c r="F64">
        <v>9.0492397778559734</v>
      </c>
      <c r="G64">
        <v>4.8845529748250556</v>
      </c>
      <c r="H64">
        <v>2.5164828602199947</v>
      </c>
      <c r="I64">
        <v>2.520314826051262</v>
      </c>
      <c r="J64">
        <v>2.1439598265774009</v>
      </c>
      <c r="K64">
        <v>7.3075516455367335</v>
      </c>
      <c r="L64">
        <v>4.2276317019437499</v>
      </c>
      <c r="M64">
        <v>3.6935163532797617</v>
      </c>
      <c r="N64">
        <v>4.8866411017958029</v>
      </c>
      <c r="O64">
        <v>1.1730486874929227</v>
      </c>
      <c r="P64">
        <v>1.0052736261274333</v>
      </c>
      <c r="Q64">
        <v>2.8691471275353848</v>
      </c>
      <c r="R64">
        <v>0.63598304375780401</v>
      </c>
    </row>
    <row r="65" spans="1:18" x14ac:dyDescent="0.35">
      <c r="A65" s="1">
        <v>43556</v>
      </c>
      <c r="B65">
        <v>0.48905745350072038</v>
      </c>
      <c r="C65">
        <v>-1.0834883690051669</v>
      </c>
      <c r="D65">
        <v>2.652418060049726</v>
      </c>
      <c r="E65">
        <v>2.5312923457058645</v>
      </c>
      <c r="F65">
        <v>18.614710415433393</v>
      </c>
      <c r="G65">
        <v>4.0446102236064689</v>
      </c>
      <c r="H65">
        <v>1.3240038539910728</v>
      </c>
      <c r="I65">
        <v>11.361036262647687</v>
      </c>
      <c r="J65">
        <v>0.9042049607152336</v>
      </c>
      <c r="K65">
        <v>6.861733086236427</v>
      </c>
      <c r="L65">
        <v>4.1615611939110408</v>
      </c>
      <c r="M65">
        <v>5.0176598977616322</v>
      </c>
      <c r="N65">
        <v>2.3460775062872585E-2</v>
      </c>
      <c r="O65">
        <v>1.4356916255779026</v>
      </c>
      <c r="P65">
        <v>0.84146927523147497</v>
      </c>
      <c r="Q65">
        <v>-1.9755794874111672</v>
      </c>
      <c r="R65">
        <v>-2.044517442366157</v>
      </c>
    </row>
    <row r="66" spans="1:18" x14ac:dyDescent="0.35">
      <c r="A66" s="1">
        <v>43586</v>
      </c>
      <c r="B66">
        <v>0.41585177702660303</v>
      </c>
      <c r="C66">
        <v>10.657172910659256</v>
      </c>
      <c r="D66">
        <v>6.3999483309195853</v>
      </c>
      <c r="E66">
        <v>0.10379307715093944</v>
      </c>
      <c r="F66">
        <v>14.922455779775603</v>
      </c>
      <c r="G66">
        <v>3.0681318521964158</v>
      </c>
      <c r="H66">
        <v>2.9120084606304601</v>
      </c>
      <c r="I66">
        <v>8.8804341980302155</v>
      </c>
      <c r="J66">
        <v>-5.6165394277452236</v>
      </c>
      <c r="K66">
        <v>9.8074999759513446</v>
      </c>
      <c r="L66">
        <v>4.3943969906274845</v>
      </c>
      <c r="M66">
        <v>5.4142994909611986</v>
      </c>
      <c r="N66">
        <v>0.90534299976332022</v>
      </c>
      <c r="O66">
        <v>2.7675584809118163</v>
      </c>
      <c r="P66">
        <v>0.80018124049942685</v>
      </c>
      <c r="Q66">
        <v>6.1026126524440087</v>
      </c>
      <c r="R66">
        <v>2.1063339214801147</v>
      </c>
    </row>
    <row r="67" spans="1:18" x14ac:dyDescent="0.35">
      <c r="A67" s="1">
        <v>43617</v>
      </c>
      <c r="B67">
        <v>0.71936319610097144</v>
      </c>
      <c r="C67">
        <v>-3.2334132952816219</v>
      </c>
      <c r="D67">
        <v>3.3449000180251716</v>
      </c>
      <c r="E67">
        <v>-9.4510468182018599</v>
      </c>
      <c r="F67">
        <v>8.8968089553683001</v>
      </c>
      <c r="G67">
        <v>2.4858607486922324</v>
      </c>
      <c r="H67">
        <v>2.5474687974217431</v>
      </c>
      <c r="I67">
        <v>11.603010065886025</v>
      </c>
      <c r="J67">
        <v>5.6828216342827318</v>
      </c>
      <c r="K67">
        <v>9.6018496248789091</v>
      </c>
      <c r="L67">
        <v>4.5463479099212378</v>
      </c>
      <c r="M67">
        <v>4.3465425158327236</v>
      </c>
      <c r="N67">
        <v>3.5573760118466282</v>
      </c>
      <c r="O67">
        <v>3.4950230938185882</v>
      </c>
      <c r="P67">
        <v>0.94779976010508449</v>
      </c>
      <c r="Q67">
        <v>-2.0003718672636239</v>
      </c>
      <c r="R67">
        <v>2.8283478381900125</v>
      </c>
    </row>
    <row r="68" spans="1:18" x14ac:dyDescent="0.35">
      <c r="A68" s="1">
        <v>43647</v>
      </c>
      <c r="B68">
        <v>3.2502158463114625</v>
      </c>
      <c r="C68">
        <v>6.8855376112501716</v>
      </c>
      <c r="D68">
        <v>5.0917697485659374</v>
      </c>
      <c r="E68">
        <v>-11.931399448825999</v>
      </c>
      <c r="F68">
        <v>8.2195407671185734</v>
      </c>
      <c r="G68">
        <v>2.9357700569689484</v>
      </c>
      <c r="H68">
        <v>2.9250427276022322</v>
      </c>
      <c r="I68">
        <v>6.7748369915948388</v>
      </c>
      <c r="J68">
        <v>6.1921849442686039</v>
      </c>
      <c r="K68">
        <v>8.9289338519669315</v>
      </c>
      <c r="L68">
        <v>4.5375540472486193</v>
      </c>
      <c r="M68">
        <v>3.8915816195980568</v>
      </c>
      <c r="N68">
        <v>5.6315311573896594</v>
      </c>
      <c r="O68">
        <v>3.4951569427219766</v>
      </c>
      <c r="P68">
        <v>1.3489602685126272</v>
      </c>
      <c r="Q68">
        <v>4.7749501025295018</v>
      </c>
      <c r="R68">
        <v>-0.31069249787778119</v>
      </c>
    </row>
    <row r="69" spans="1:18" x14ac:dyDescent="0.35">
      <c r="A69" s="1">
        <v>43678</v>
      </c>
      <c r="B69">
        <v>1.4244457572888365</v>
      </c>
      <c r="C69">
        <v>7.8481930105085382</v>
      </c>
      <c r="D69">
        <v>2.0665874512446436</v>
      </c>
      <c r="E69">
        <v>-10.05617103003776</v>
      </c>
      <c r="F69">
        <v>5.0812676321008325</v>
      </c>
      <c r="G69">
        <v>3.757557204061186</v>
      </c>
      <c r="H69">
        <v>2.8929975248863826</v>
      </c>
      <c r="I69">
        <v>9.0081474596151594</v>
      </c>
      <c r="J69">
        <v>5.910185054383831</v>
      </c>
      <c r="K69">
        <v>9.0219666434698098</v>
      </c>
      <c r="L69">
        <v>4.3264699413221734</v>
      </c>
      <c r="M69">
        <v>2.3153942604210158</v>
      </c>
      <c r="N69">
        <v>-0.28868484526174143</v>
      </c>
      <c r="O69">
        <v>4.0795630927897406</v>
      </c>
      <c r="P69">
        <v>1.5490333215156795</v>
      </c>
      <c r="Q69">
        <v>5.4698619626525584</v>
      </c>
      <c r="R69">
        <v>-0.7911478376798442</v>
      </c>
    </row>
    <row r="70" spans="1:18" x14ac:dyDescent="0.35">
      <c r="A70" s="1">
        <v>43709</v>
      </c>
      <c r="B70">
        <v>0.63116467347875016</v>
      </c>
      <c r="C70">
        <v>3.4361502149377117</v>
      </c>
      <c r="D70">
        <v>3.085394197976953</v>
      </c>
      <c r="E70">
        <v>-5.1794812125621803</v>
      </c>
      <c r="F70">
        <v>15.315648458795934</v>
      </c>
      <c r="G70">
        <v>4.141386067052693</v>
      </c>
      <c r="H70">
        <v>4.0974985438713389</v>
      </c>
      <c r="I70">
        <v>3.5117037395023658</v>
      </c>
      <c r="J70">
        <v>6.27943504747779</v>
      </c>
      <c r="K70">
        <v>8.4890271126427876</v>
      </c>
      <c r="L70">
        <v>4.5166413696602348</v>
      </c>
      <c r="M70">
        <v>3.0121729975220717</v>
      </c>
      <c r="N70">
        <v>7.5320056272921931</v>
      </c>
      <c r="O70">
        <v>3.8698318252498041</v>
      </c>
      <c r="P70">
        <v>1.668662874573883</v>
      </c>
      <c r="Q70">
        <v>8.9074031508874754</v>
      </c>
      <c r="R70">
        <v>6.021805324483779</v>
      </c>
    </row>
    <row r="71" spans="1:18" x14ac:dyDescent="0.35">
      <c r="A71" s="1">
        <v>43739</v>
      </c>
      <c r="B71">
        <v>0.66036917474147572</v>
      </c>
      <c r="C71">
        <v>11.596728948131357</v>
      </c>
      <c r="D71">
        <v>2.7061435146598285</v>
      </c>
      <c r="E71">
        <v>7.5467034039175047</v>
      </c>
      <c r="F71">
        <v>0.99973457038866798</v>
      </c>
      <c r="G71">
        <v>4.3548675783445105</v>
      </c>
      <c r="H71">
        <v>2.7699423436812936</v>
      </c>
      <c r="I71">
        <v>3.3804301976771569</v>
      </c>
      <c r="J71">
        <v>9.2247890753647681</v>
      </c>
      <c r="K71">
        <v>10.321854093243161</v>
      </c>
      <c r="L71">
        <v>4.2316110731095193</v>
      </c>
      <c r="M71">
        <v>1.6924684721992378</v>
      </c>
      <c r="N71">
        <v>5.2588093799862179</v>
      </c>
      <c r="O71">
        <v>3.7979706294256914</v>
      </c>
      <c r="P71">
        <v>1.8104940020638054</v>
      </c>
      <c r="Q71">
        <v>4.5404901400411148</v>
      </c>
      <c r="R71">
        <v>4.5154238660052357</v>
      </c>
    </row>
    <row r="72" spans="1:18" x14ac:dyDescent="0.35">
      <c r="A72" s="1">
        <v>43770</v>
      </c>
      <c r="B72">
        <v>1.4858768042567192</v>
      </c>
      <c r="C72">
        <v>3.4914863776700713</v>
      </c>
      <c r="D72">
        <v>4.0410120668731793</v>
      </c>
      <c r="E72">
        <v>11.768847160430923</v>
      </c>
      <c r="F72">
        <v>6.3774497360779634</v>
      </c>
      <c r="G72">
        <v>4.567941332978549</v>
      </c>
      <c r="H72">
        <v>1.4999162720872476</v>
      </c>
      <c r="I72">
        <v>8.3572552315979749</v>
      </c>
      <c r="J72">
        <v>7.9760833930353527</v>
      </c>
      <c r="K72">
        <v>6.7469054774295927</v>
      </c>
      <c r="L72">
        <v>4.229486168638914</v>
      </c>
      <c r="M72">
        <v>2.1077981620811954</v>
      </c>
      <c r="N72">
        <v>6.3216729570360286</v>
      </c>
      <c r="O72">
        <v>3.0640097741921295</v>
      </c>
      <c r="P72">
        <v>1.639985929762247</v>
      </c>
      <c r="Q72">
        <v>5.4592251275058743</v>
      </c>
      <c r="R72">
        <v>8.515022520248678</v>
      </c>
    </row>
    <row r="73" spans="1:18" x14ac:dyDescent="0.35">
      <c r="A73" s="1">
        <v>43800</v>
      </c>
      <c r="B73">
        <v>2.6049880624961759</v>
      </c>
      <c r="C73">
        <v>-3.142197980628282</v>
      </c>
      <c r="D73">
        <v>2.3319655488264175</v>
      </c>
      <c r="E73">
        <v>2.0477887778800294</v>
      </c>
      <c r="F73">
        <v>15.841697905731735</v>
      </c>
      <c r="G73">
        <v>4.6307769038117073</v>
      </c>
      <c r="H73">
        <v>3.0413181399603957</v>
      </c>
      <c r="I73">
        <v>5.4145411093088995</v>
      </c>
      <c r="J73">
        <v>2.961303047885977</v>
      </c>
      <c r="K73">
        <v>8.0641592547837035</v>
      </c>
      <c r="L73">
        <v>3.9243701991573232</v>
      </c>
      <c r="M73">
        <v>1.6638634994664585</v>
      </c>
      <c r="N73">
        <v>-2.2226913558256314</v>
      </c>
      <c r="O73">
        <v>3.1312039620109431</v>
      </c>
      <c r="P73">
        <v>1.1728097626961755</v>
      </c>
      <c r="Q73">
        <v>5.7287431961276809</v>
      </c>
      <c r="R73">
        <v>10.283246720949577</v>
      </c>
    </row>
    <row r="74" spans="1:18" x14ac:dyDescent="0.35">
      <c r="A74" s="1">
        <v>43831</v>
      </c>
      <c r="B74">
        <v>0.79683056261568197</v>
      </c>
      <c r="C74">
        <v>13.681142517713198</v>
      </c>
      <c r="D74">
        <v>3.3377208412992019</v>
      </c>
      <c r="E74">
        <v>5.6703362826898456</v>
      </c>
      <c r="F74">
        <v>11.647173653801275</v>
      </c>
      <c r="G74">
        <v>4.4975449694528464</v>
      </c>
      <c r="H74">
        <v>3.7077213165265022</v>
      </c>
      <c r="I74">
        <v>4.5423335552752917</v>
      </c>
      <c r="J74">
        <v>-0.31479685857598838</v>
      </c>
      <c r="K74">
        <v>10.405412253631681</v>
      </c>
      <c r="L74">
        <v>4.1337515233491899</v>
      </c>
      <c r="M74">
        <v>3.1381588592763592</v>
      </c>
      <c r="N74">
        <v>4.7651822148743861</v>
      </c>
      <c r="O74">
        <v>4.6110247521107084</v>
      </c>
      <c r="P74">
        <v>-2.1581687079576568</v>
      </c>
      <c r="Q74">
        <v>12.862508039917842</v>
      </c>
      <c r="R74">
        <v>2.3753472690019208</v>
      </c>
    </row>
    <row r="75" spans="1:18" x14ac:dyDescent="0.35">
      <c r="A75" s="1">
        <v>43862</v>
      </c>
      <c r="B75">
        <v>1.103160585642101</v>
      </c>
      <c r="C75">
        <v>1.7649996305046329</v>
      </c>
      <c r="D75">
        <v>0.35381721218151085</v>
      </c>
      <c r="E75">
        <v>2.8384222701695734</v>
      </c>
      <c r="F75">
        <v>-1.21079920628911</v>
      </c>
      <c r="G75">
        <v>3.4387611380267629</v>
      </c>
      <c r="H75">
        <v>2.928960638168391</v>
      </c>
      <c r="I75">
        <v>9.9056797033785244</v>
      </c>
      <c r="J75">
        <v>-0.98975282079764781</v>
      </c>
      <c r="K75">
        <v>10.608753157396507</v>
      </c>
      <c r="L75">
        <v>3.7122497769443754</v>
      </c>
      <c r="M75">
        <v>1.0795029007713879</v>
      </c>
      <c r="N75">
        <v>-0.57157157476630971</v>
      </c>
      <c r="O75">
        <v>3.995935349419355</v>
      </c>
      <c r="P75">
        <v>-3.084551260124428</v>
      </c>
      <c r="Q75">
        <v>2.0281694997508595</v>
      </c>
      <c r="R75">
        <v>1.6818752918265716</v>
      </c>
    </row>
    <row r="76" spans="1:18" x14ac:dyDescent="0.35">
      <c r="A76" s="1">
        <v>43891</v>
      </c>
      <c r="B76">
        <v>-0.96570276808401445</v>
      </c>
      <c r="C76">
        <v>-4.0719388523733926</v>
      </c>
      <c r="D76">
        <v>-7.0899378042818313</v>
      </c>
      <c r="E76">
        <v>0.36826052629382389</v>
      </c>
      <c r="F76">
        <v>0.25659975372877852</v>
      </c>
      <c r="G76">
        <v>-1.5655589760389432</v>
      </c>
      <c r="H76">
        <v>-11.703431408327475</v>
      </c>
      <c r="I76">
        <v>-28.994516957401103</v>
      </c>
      <c r="J76">
        <v>7.0386453695556952</v>
      </c>
      <c r="K76">
        <v>6.0949363900227809</v>
      </c>
      <c r="L76">
        <v>2.6222545107652735</v>
      </c>
      <c r="M76">
        <v>-2.5601919461161344</v>
      </c>
      <c r="N76">
        <v>-9.4386049663709599</v>
      </c>
      <c r="O76">
        <v>2.8482764518922039</v>
      </c>
      <c r="P76">
        <v>-14.819174092566882</v>
      </c>
      <c r="Q76">
        <v>-6.9544850908440026</v>
      </c>
      <c r="R76">
        <v>-14.588578484458139</v>
      </c>
    </row>
    <row r="77" spans="1:18" x14ac:dyDescent="0.35">
      <c r="A77" s="1">
        <v>43922</v>
      </c>
      <c r="B77">
        <v>-2.8900028624007632</v>
      </c>
      <c r="C77">
        <v>-10.168497880188241</v>
      </c>
      <c r="D77">
        <v>-11.016503696416763</v>
      </c>
      <c r="E77">
        <v>-10.359016034722785</v>
      </c>
      <c r="F77">
        <v>-8.9147103687710683</v>
      </c>
      <c r="G77">
        <v>-7.041663285836222</v>
      </c>
      <c r="H77">
        <v>-29.221745044210422</v>
      </c>
      <c r="I77">
        <v>-45.62290617222753</v>
      </c>
      <c r="J77">
        <v>-3.7193846797657812</v>
      </c>
      <c r="K77">
        <v>-1.6657513788975677</v>
      </c>
      <c r="L77">
        <v>2.0022462720823881</v>
      </c>
      <c r="M77">
        <v>-6.2123605166083138</v>
      </c>
      <c r="N77">
        <v>-1.875623488931069</v>
      </c>
      <c r="O77">
        <v>1.5825488536524261</v>
      </c>
      <c r="P77">
        <v>-18.403916094152706</v>
      </c>
      <c r="Q77">
        <v>-15.722239266678443</v>
      </c>
      <c r="R77">
        <v>-25.829508599213867</v>
      </c>
    </row>
    <row r="78" spans="1:18" x14ac:dyDescent="0.35">
      <c r="A78" s="1">
        <v>43952</v>
      </c>
      <c r="B78">
        <v>-2.2444049186263442</v>
      </c>
      <c r="C78">
        <v>-18.446025910005261</v>
      </c>
      <c r="D78">
        <v>-11.150308359391872</v>
      </c>
      <c r="E78">
        <v>-10.07033923683467</v>
      </c>
      <c r="F78">
        <v>-5.7608649040836042</v>
      </c>
      <c r="G78">
        <v>-8.8694208167876809</v>
      </c>
      <c r="H78">
        <v>-32.074632113118895</v>
      </c>
      <c r="I78">
        <v>-37.293915180707984</v>
      </c>
      <c r="J78">
        <v>-3.671336002496588</v>
      </c>
      <c r="K78">
        <v>-5.7997794883652887</v>
      </c>
      <c r="L78">
        <v>1.1468263282202287</v>
      </c>
      <c r="M78">
        <v>-8.8174941443345745</v>
      </c>
      <c r="N78">
        <v>-11.574931519922174</v>
      </c>
      <c r="O78">
        <v>0.63959474708363473</v>
      </c>
      <c r="P78">
        <v>-14.734067574844005</v>
      </c>
      <c r="Q78">
        <v>-17.232095008179996</v>
      </c>
      <c r="R78">
        <v>-24.507721726852907</v>
      </c>
    </row>
    <row r="79" spans="1:18" x14ac:dyDescent="0.35">
      <c r="A79" s="1">
        <v>43983</v>
      </c>
      <c r="B79">
        <v>-2.1605392262465557</v>
      </c>
      <c r="C79">
        <v>-9.7200838595780255</v>
      </c>
      <c r="D79">
        <v>-3.6365285818752824</v>
      </c>
      <c r="E79">
        <v>-3.7864122556656525</v>
      </c>
      <c r="F79">
        <v>-9.2829054299978395</v>
      </c>
      <c r="G79">
        <v>-5.4214624614057101</v>
      </c>
      <c r="H79">
        <v>-30.072779185193909</v>
      </c>
      <c r="I79">
        <v>-45.897037625850245</v>
      </c>
      <c r="J79">
        <v>2.0665186705076479</v>
      </c>
      <c r="K79">
        <v>-2.1864314389570865</v>
      </c>
      <c r="L79">
        <v>1.0355475459324452</v>
      </c>
      <c r="M79">
        <v>-8.6822128098424827</v>
      </c>
      <c r="N79">
        <v>-15.965468824198155</v>
      </c>
      <c r="O79">
        <v>0.21248942360270462</v>
      </c>
      <c r="P79">
        <v>-9.7598570669536855</v>
      </c>
      <c r="Q79">
        <v>-8.4125056612179918</v>
      </c>
      <c r="R79">
        <v>-21.285409154522569</v>
      </c>
    </row>
    <row r="80" spans="1:18" x14ac:dyDescent="0.35">
      <c r="A80" s="1">
        <v>44013</v>
      </c>
      <c r="B80">
        <v>7.254493416904495E-2</v>
      </c>
      <c r="C80">
        <v>-7.4933529977615621</v>
      </c>
      <c r="D80">
        <v>-0.25971182897671952</v>
      </c>
      <c r="E80">
        <v>0.23259716745080539</v>
      </c>
      <c r="F80">
        <v>-1.1672677282980715</v>
      </c>
      <c r="G80">
        <v>-1.5651706698043881</v>
      </c>
      <c r="H80">
        <v>-16.109862193308757</v>
      </c>
      <c r="I80">
        <v>-39.519675256409712</v>
      </c>
      <c r="J80">
        <v>-0.63589647119883352</v>
      </c>
      <c r="K80">
        <v>2.6758691650838955</v>
      </c>
      <c r="L80">
        <v>1.4918405283603988</v>
      </c>
      <c r="M80">
        <v>-7.0461461054718342</v>
      </c>
      <c r="N80">
        <v>-2.867693240354015</v>
      </c>
      <c r="O80">
        <v>0.25444735026134424</v>
      </c>
      <c r="P80">
        <v>-4.6141478895269046</v>
      </c>
      <c r="Q80">
        <v>-3.7522542306823681</v>
      </c>
      <c r="R80">
        <v>-16.920624616375875</v>
      </c>
    </row>
    <row r="81" spans="1:18" x14ac:dyDescent="0.35">
      <c r="A81" s="1">
        <v>44044</v>
      </c>
      <c r="B81">
        <v>-0.23341167685309472</v>
      </c>
      <c r="C81">
        <v>0.22358175926933654</v>
      </c>
      <c r="D81">
        <v>2.3963912940247951</v>
      </c>
      <c r="E81">
        <v>9.6859361043851493</v>
      </c>
      <c r="F81">
        <v>0.8459630641858098</v>
      </c>
      <c r="G81">
        <v>1.5104280049143171</v>
      </c>
      <c r="H81">
        <v>-11.796927158624626</v>
      </c>
      <c r="I81">
        <v>-27.537717981990639</v>
      </c>
      <c r="J81">
        <v>2.8778539552811111</v>
      </c>
      <c r="K81">
        <v>5.5531235177244298</v>
      </c>
      <c r="L81">
        <v>2.2305174454969148</v>
      </c>
      <c r="M81">
        <v>-5.3761029554535469</v>
      </c>
      <c r="N81">
        <v>-4.7504509729874371</v>
      </c>
      <c r="O81">
        <v>-0.33596953215287328</v>
      </c>
      <c r="P81">
        <v>-2.3126399237096393</v>
      </c>
      <c r="Q81">
        <v>-1.1943743837400547</v>
      </c>
      <c r="R81">
        <v>-12.34068184545184</v>
      </c>
    </row>
    <row r="82" spans="1:18" x14ac:dyDescent="0.35">
      <c r="A82" s="1">
        <v>44075</v>
      </c>
      <c r="B82">
        <v>1.8447013042204361</v>
      </c>
      <c r="C82">
        <v>2.3053803797721741</v>
      </c>
      <c r="D82">
        <v>7.6768044830226785</v>
      </c>
      <c r="E82">
        <v>13.634849174574668</v>
      </c>
      <c r="F82">
        <v>-5.7220295502089442</v>
      </c>
      <c r="G82">
        <v>4.1046240015263749</v>
      </c>
      <c r="H82">
        <v>-9.998653725805795</v>
      </c>
      <c r="I82">
        <v>-22.655534916178553</v>
      </c>
      <c r="J82">
        <v>6.2900947760216326</v>
      </c>
      <c r="K82">
        <v>2.6883136563751577</v>
      </c>
      <c r="L82">
        <v>2.8041285683340362</v>
      </c>
      <c r="M82">
        <v>-3.690778357002344</v>
      </c>
      <c r="N82">
        <v>-8.7062332890026681</v>
      </c>
      <c r="O82">
        <v>-0.29178110691529469</v>
      </c>
      <c r="P82">
        <v>-0.33279736314258912</v>
      </c>
      <c r="Q82">
        <v>4.1997943613129536</v>
      </c>
      <c r="R82">
        <v>-9.9847543946637813</v>
      </c>
    </row>
    <row r="83" spans="1:18" x14ac:dyDescent="0.35">
      <c r="A83" s="1">
        <v>44105</v>
      </c>
      <c r="B83">
        <v>1.0294162866499477</v>
      </c>
      <c r="C83">
        <v>6.7812363412956529</v>
      </c>
      <c r="D83">
        <v>5.5204746837256522</v>
      </c>
      <c r="E83">
        <v>3.9451721580533246</v>
      </c>
      <c r="F83">
        <v>-0.32292147964507478</v>
      </c>
      <c r="G83">
        <v>4.4783052996121455</v>
      </c>
      <c r="H83">
        <v>-9.4973244405436361</v>
      </c>
      <c r="I83">
        <v>-17.083194368050883</v>
      </c>
      <c r="J83">
        <v>2.415507169314381</v>
      </c>
      <c r="K83">
        <v>4.7551421401854839</v>
      </c>
      <c r="L83">
        <v>2.9713563703971602</v>
      </c>
      <c r="M83">
        <v>-1.634517205222906</v>
      </c>
      <c r="N83">
        <v>6.1702140897446043</v>
      </c>
      <c r="O83">
        <v>6.2475877217750053E-2</v>
      </c>
      <c r="P83">
        <v>13.806590151784761</v>
      </c>
      <c r="Q83">
        <v>7.9710624919910487</v>
      </c>
      <c r="R83">
        <v>-4.4197136249829896</v>
      </c>
    </row>
    <row r="84" spans="1:18" x14ac:dyDescent="0.35">
      <c r="A84" s="1">
        <v>44136</v>
      </c>
      <c r="B84">
        <v>0.74842730047662087</v>
      </c>
      <c r="C84">
        <v>-6.1472375449460657</v>
      </c>
      <c r="D84">
        <v>0.87465599845040742</v>
      </c>
      <c r="E84">
        <v>-1.9431846053891206</v>
      </c>
      <c r="F84">
        <v>-1.9724996718713896</v>
      </c>
      <c r="G84">
        <v>4.888291433201843</v>
      </c>
      <c r="H84">
        <v>-7.772237746245878</v>
      </c>
      <c r="I84">
        <v>-18.831388330732551</v>
      </c>
      <c r="J84">
        <v>-2.2268285636614564</v>
      </c>
      <c r="K84">
        <v>2.0802368381621363</v>
      </c>
      <c r="L84">
        <v>3.0132049703227324</v>
      </c>
      <c r="M84">
        <v>-1.3958255926891638</v>
      </c>
      <c r="N84">
        <v>-2.3199078647578233</v>
      </c>
      <c r="O84">
        <v>0.30655282618130286</v>
      </c>
      <c r="P84">
        <v>25.211007488028841</v>
      </c>
      <c r="Q84">
        <v>8.702229804042986</v>
      </c>
      <c r="R84">
        <v>-4.6816513861071769</v>
      </c>
    </row>
    <row r="85" spans="1:18" x14ac:dyDescent="0.35">
      <c r="A85" s="1">
        <v>44166</v>
      </c>
      <c r="B85">
        <v>1.8843662635106284</v>
      </c>
      <c r="C85">
        <v>15.934240654918057</v>
      </c>
      <c r="D85">
        <v>6.8275929114289085</v>
      </c>
      <c r="E85">
        <v>9.8532782242522217</v>
      </c>
      <c r="F85">
        <v>-3.6618750304566561</v>
      </c>
      <c r="G85">
        <v>6.1037283993910165</v>
      </c>
      <c r="H85">
        <v>-3.4857781377640151</v>
      </c>
      <c r="I85">
        <v>-12.464616828788849</v>
      </c>
      <c r="J85">
        <v>9.4572694031904092</v>
      </c>
      <c r="K85">
        <v>6.2567967314637798</v>
      </c>
      <c r="L85">
        <v>3.4771103544216686</v>
      </c>
      <c r="M85">
        <v>2.6747414431184353</v>
      </c>
      <c r="N85">
        <v>12.174662411409543</v>
      </c>
      <c r="O85">
        <v>0.38116355047570494</v>
      </c>
      <c r="P85">
        <v>9.5853605194187992</v>
      </c>
      <c r="Q85">
        <v>13.750278901154218</v>
      </c>
      <c r="R85">
        <v>-1.8955822266989202</v>
      </c>
    </row>
    <row r="86" spans="1:18" x14ac:dyDescent="0.35">
      <c r="A86" s="1">
        <v>44197</v>
      </c>
      <c r="B86">
        <v>3.0469327614025161</v>
      </c>
      <c r="C86">
        <v>-9.936720395302558</v>
      </c>
      <c r="D86">
        <v>1.7541394944464059</v>
      </c>
      <c r="E86">
        <v>0.46219660745741464</v>
      </c>
      <c r="F86">
        <v>4.4100616473550218</v>
      </c>
      <c r="G86">
        <v>5.1240514449151391</v>
      </c>
      <c r="H86">
        <v>-9.2856293430455423</v>
      </c>
      <c r="I86">
        <v>-8.1920037693799514</v>
      </c>
      <c r="J86">
        <v>1.021296130748766</v>
      </c>
      <c r="K86">
        <v>2.212806834802322</v>
      </c>
      <c r="L86">
        <v>3.662843847371505</v>
      </c>
      <c r="M86">
        <v>1.7007534684051961</v>
      </c>
      <c r="N86">
        <v>-1.9005567976790871E-2</v>
      </c>
      <c r="O86">
        <v>-0.13348459088784637</v>
      </c>
      <c r="P86">
        <v>-9.7530507833197788</v>
      </c>
      <c r="Q86">
        <v>10.247927118986851</v>
      </c>
      <c r="R86">
        <v>-8.2428582451689323</v>
      </c>
    </row>
    <row r="87" spans="1:18" x14ac:dyDescent="0.35">
      <c r="A87" s="1">
        <v>44228</v>
      </c>
      <c r="B87">
        <v>2.0788112211628942</v>
      </c>
      <c r="C87">
        <v>6.1037741767143956</v>
      </c>
      <c r="D87">
        <v>4.3192789279964785</v>
      </c>
      <c r="E87">
        <v>9.0698334899968813E-2</v>
      </c>
      <c r="F87">
        <v>15.728231282022548</v>
      </c>
      <c r="G87">
        <v>4.7924733925517273</v>
      </c>
      <c r="H87">
        <v>-5.8688429310973333</v>
      </c>
      <c r="I87">
        <v>-15.433224005555942</v>
      </c>
      <c r="J87">
        <v>7.7232710231100725</v>
      </c>
      <c r="K87">
        <v>0.82407628502399177</v>
      </c>
      <c r="L87">
        <v>4.0759849834043536</v>
      </c>
      <c r="M87">
        <v>4.1464889071330333</v>
      </c>
      <c r="N87">
        <v>2.0792564901898913</v>
      </c>
      <c r="O87">
        <v>-6.0357198876516804E-2</v>
      </c>
      <c r="P87">
        <v>-10.341110686786749</v>
      </c>
      <c r="Q87">
        <v>9.9261878761774653</v>
      </c>
      <c r="R87">
        <v>-6.3650449135991778</v>
      </c>
    </row>
    <row r="88" spans="1:18" x14ac:dyDescent="0.35">
      <c r="A88" s="1">
        <v>44256</v>
      </c>
      <c r="B88">
        <v>3.8733550505449301</v>
      </c>
      <c r="C88">
        <v>21.617195502928084</v>
      </c>
      <c r="D88">
        <v>13.562865495864202</v>
      </c>
      <c r="E88">
        <v>5.5999195558139832</v>
      </c>
      <c r="F88">
        <v>18.947804152449848</v>
      </c>
      <c r="G88">
        <v>8.7008674060239173</v>
      </c>
      <c r="H88">
        <v>8.5673084317916306</v>
      </c>
      <c r="I88">
        <v>26.492641906239982</v>
      </c>
      <c r="J88">
        <v>6.2656275865276854</v>
      </c>
      <c r="K88">
        <v>5.1892284209884139</v>
      </c>
      <c r="L88">
        <v>4.9037036943349932</v>
      </c>
      <c r="M88">
        <v>8.3711787423722939</v>
      </c>
      <c r="N88">
        <v>18.139913575493296</v>
      </c>
      <c r="O88">
        <v>0.61143093695550021</v>
      </c>
      <c r="P88">
        <v>15.661811588196016</v>
      </c>
      <c r="Q88">
        <v>18.488816862507235</v>
      </c>
      <c r="R88">
        <v>10.369794230062439</v>
      </c>
    </row>
    <row r="89" spans="1:18" x14ac:dyDescent="0.35">
      <c r="A89" s="1">
        <v>44287</v>
      </c>
      <c r="B89">
        <v>7.0843602900228007</v>
      </c>
      <c r="C89">
        <v>29.653190601803118</v>
      </c>
      <c r="D89">
        <v>19.629532438250379</v>
      </c>
      <c r="E89">
        <v>5.8448123513656753</v>
      </c>
      <c r="F89">
        <v>14.384422715951345</v>
      </c>
      <c r="G89">
        <v>16.701871465876536</v>
      </c>
      <c r="H89">
        <v>28.09871025502153</v>
      </c>
      <c r="I89">
        <v>75.313563547987968</v>
      </c>
      <c r="J89">
        <v>9.8004491566052963</v>
      </c>
      <c r="K89">
        <v>14.695242154399764</v>
      </c>
      <c r="L89">
        <v>5.1252901263761288</v>
      </c>
      <c r="M89">
        <v>9.8204772772659652</v>
      </c>
      <c r="N89">
        <v>9.7345699258880103</v>
      </c>
      <c r="O89">
        <v>1.9613089720709382</v>
      </c>
      <c r="P89">
        <v>21.489904743479357</v>
      </c>
      <c r="Q89">
        <v>36.447896395087241</v>
      </c>
      <c r="R89">
        <v>19.189246953043721</v>
      </c>
    </row>
    <row r="90" spans="1:18" x14ac:dyDescent="0.35">
      <c r="A90" s="1">
        <v>44317</v>
      </c>
      <c r="B90">
        <v>4.279290243988612</v>
      </c>
      <c r="C90">
        <v>15.762248234317909</v>
      </c>
      <c r="D90">
        <v>18.631817788392269</v>
      </c>
      <c r="E90">
        <v>24.935985885478246</v>
      </c>
      <c r="F90">
        <v>11.461393348980337</v>
      </c>
      <c r="G90">
        <v>19.654497549224288</v>
      </c>
      <c r="H90">
        <v>29.699564007755242</v>
      </c>
      <c r="I90">
        <v>62.414167517639498</v>
      </c>
      <c r="J90">
        <v>8.8539636309563008</v>
      </c>
      <c r="K90">
        <v>16.233145847672731</v>
      </c>
      <c r="L90">
        <v>5.5755011279904778</v>
      </c>
      <c r="M90">
        <v>12.656503966200688</v>
      </c>
      <c r="N90">
        <v>28.755991378705232</v>
      </c>
      <c r="O90">
        <v>2.1093986092652273</v>
      </c>
      <c r="P90">
        <v>16.319822601245534</v>
      </c>
      <c r="Q90">
        <v>37.96145974603661</v>
      </c>
      <c r="R90">
        <v>21.600186051180728</v>
      </c>
    </row>
    <row r="91" spans="1:18" x14ac:dyDescent="0.35">
      <c r="A91" s="1">
        <v>44348</v>
      </c>
      <c r="B91">
        <v>6.6467697882714134</v>
      </c>
      <c r="C91">
        <v>25.972797503197413</v>
      </c>
      <c r="D91">
        <v>15.374405967796804</v>
      </c>
      <c r="E91">
        <v>15.098349106642715</v>
      </c>
      <c r="F91">
        <v>15.172961203711608</v>
      </c>
      <c r="G91">
        <v>15.979022102047182</v>
      </c>
      <c r="H91">
        <v>34.575120942527064</v>
      </c>
      <c r="I91">
        <v>53.812553787746879</v>
      </c>
      <c r="J91">
        <v>8.3450406734435916</v>
      </c>
      <c r="K91">
        <v>12.037945255478078</v>
      </c>
      <c r="L91">
        <v>5.808193220845709</v>
      </c>
      <c r="M91">
        <v>13.33667129028693</v>
      </c>
      <c r="N91">
        <v>23.351450204706723</v>
      </c>
      <c r="O91">
        <v>2.2594421329083332</v>
      </c>
      <c r="P91">
        <v>9.5124050173705825</v>
      </c>
      <c r="Q91">
        <v>30.801804703838343</v>
      </c>
      <c r="R91">
        <v>13.640204501844238</v>
      </c>
    </row>
    <row r="92" spans="1:18" x14ac:dyDescent="0.35">
      <c r="A92" s="1">
        <v>44378</v>
      </c>
      <c r="B92">
        <v>3.3007389514515921</v>
      </c>
      <c r="C92">
        <v>14.6784928161984</v>
      </c>
      <c r="D92">
        <v>8.9754970437346344</v>
      </c>
      <c r="E92">
        <v>25.593745028088605</v>
      </c>
      <c r="F92">
        <v>11.021701230817428</v>
      </c>
      <c r="G92">
        <v>11.760639556401472</v>
      </c>
      <c r="H92">
        <v>18.04289460436226</v>
      </c>
      <c r="I92">
        <v>45.155006973494778</v>
      </c>
      <c r="J92">
        <v>5.5923747297787401</v>
      </c>
      <c r="K92">
        <v>9.3238901280046491</v>
      </c>
      <c r="L92">
        <v>5.7295668505846606</v>
      </c>
      <c r="M92">
        <v>13.195555212444859</v>
      </c>
      <c r="N92">
        <v>18.80917640810091</v>
      </c>
      <c r="O92">
        <v>2.4800328041658588</v>
      </c>
      <c r="P92">
        <v>4.6620215615151324</v>
      </c>
      <c r="Q92">
        <v>26.412592175482814</v>
      </c>
      <c r="R92">
        <v>12.913090132519073</v>
      </c>
    </row>
    <row r="93" spans="1:18" x14ac:dyDescent="0.35">
      <c r="A93" s="1">
        <v>44409</v>
      </c>
      <c r="B93">
        <v>4.2236337347856079</v>
      </c>
      <c r="C93">
        <v>4.8328960483669192</v>
      </c>
      <c r="D93">
        <v>4.2724332453278606</v>
      </c>
      <c r="E93">
        <v>13.56207694760397</v>
      </c>
      <c r="F93">
        <v>6.7780250026872721</v>
      </c>
      <c r="G93">
        <v>7.8836573815122506</v>
      </c>
      <c r="H93">
        <v>12.894037637105527</v>
      </c>
      <c r="I93">
        <v>20.501348662583368</v>
      </c>
      <c r="J93">
        <v>5.8430354756027469</v>
      </c>
      <c r="K93">
        <v>9.2421859742110684</v>
      </c>
      <c r="L93">
        <v>5.3055005425207895</v>
      </c>
      <c r="M93">
        <v>12.24791321804031</v>
      </c>
      <c r="N93">
        <v>15.655888722136396</v>
      </c>
      <c r="O93">
        <v>3.4509678710916489</v>
      </c>
      <c r="P93">
        <v>2.0267983865231116</v>
      </c>
      <c r="Q93">
        <v>26.314029353973851</v>
      </c>
      <c r="R93">
        <v>6.6831287416688951</v>
      </c>
    </row>
    <row r="94" spans="1:18" x14ac:dyDescent="0.35">
      <c r="A94" s="1">
        <v>44440</v>
      </c>
      <c r="B94">
        <v>4.2469452081890893</v>
      </c>
      <c r="C94">
        <v>0.11329094726697519</v>
      </c>
      <c r="D94">
        <v>2.4252712294083665</v>
      </c>
      <c r="E94">
        <v>4.5223132799275305</v>
      </c>
      <c r="F94">
        <v>7.11463249819775</v>
      </c>
      <c r="G94">
        <v>4.9364449520124651</v>
      </c>
      <c r="H94">
        <v>10.034181357990008</v>
      </c>
      <c r="I94">
        <v>16.703232398614006</v>
      </c>
      <c r="J94">
        <v>4.9845216687702987</v>
      </c>
      <c r="K94">
        <v>6.7515920042751247</v>
      </c>
      <c r="L94">
        <v>4.96322678731633</v>
      </c>
      <c r="M94">
        <v>11.108705894394461</v>
      </c>
      <c r="N94">
        <v>11.902271058601556</v>
      </c>
      <c r="O94">
        <v>3.3822300341049782</v>
      </c>
      <c r="P94">
        <v>0.90735205418161513</v>
      </c>
      <c r="Q94">
        <v>17.780678679480587</v>
      </c>
      <c r="R94">
        <v>8.7460151221269768</v>
      </c>
    </row>
    <row r="95" spans="1:18" x14ac:dyDescent="0.35">
      <c r="A95" s="1">
        <v>44470</v>
      </c>
      <c r="B95">
        <v>2.1101611263843836</v>
      </c>
      <c r="C95">
        <v>-3.0259212428765636</v>
      </c>
      <c r="D95">
        <v>2.1467422415506405</v>
      </c>
      <c r="E95">
        <v>-5.748921328471539</v>
      </c>
      <c r="F95">
        <v>8.8640114119462368</v>
      </c>
      <c r="G95">
        <v>3.7984045992226925</v>
      </c>
      <c r="H95">
        <v>7.0634190588198464</v>
      </c>
      <c r="I95">
        <v>12.801161620673668</v>
      </c>
      <c r="J95">
        <v>7.3234753943074935</v>
      </c>
      <c r="K95">
        <v>5.8097994448852432</v>
      </c>
      <c r="L95">
        <v>5.0875564826061748</v>
      </c>
      <c r="M95">
        <v>8.9987698928567568</v>
      </c>
      <c r="N95">
        <v>2.9890255486228199</v>
      </c>
      <c r="O95">
        <v>2.9814777419607879</v>
      </c>
      <c r="P95">
        <v>6.6787807110912922E-2</v>
      </c>
      <c r="Q95">
        <v>7.8931186213869751</v>
      </c>
      <c r="R95">
        <v>7.4642807065217482</v>
      </c>
    </row>
    <row r="96" spans="1:18" x14ac:dyDescent="0.35">
      <c r="A96" s="1">
        <v>44501</v>
      </c>
      <c r="B96">
        <v>6.1349067740742953</v>
      </c>
      <c r="C96">
        <v>9.7855439197355878</v>
      </c>
      <c r="D96">
        <v>5.9725979846806609</v>
      </c>
      <c r="E96">
        <v>-2.9728759286701205</v>
      </c>
      <c r="F96">
        <v>12.858224338068425</v>
      </c>
      <c r="G96">
        <v>3.9077608508020063</v>
      </c>
      <c r="H96">
        <v>10.586984329299298</v>
      </c>
      <c r="I96">
        <v>12.289098659073531</v>
      </c>
      <c r="J96">
        <v>3.2794333470818344</v>
      </c>
      <c r="K96">
        <v>6.1802577622269013</v>
      </c>
      <c r="L96">
        <v>5.2640300812430354</v>
      </c>
      <c r="M96">
        <v>9.0534825487866613</v>
      </c>
      <c r="N96">
        <v>13.641202837992083</v>
      </c>
      <c r="O96">
        <v>3.0814427408396341</v>
      </c>
      <c r="P96">
        <v>1.2914323902412548</v>
      </c>
      <c r="Q96">
        <v>6.415934048215604</v>
      </c>
      <c r="R96">
        <v>6.7496236238523153</v>
      </c>
    </row>
    <row r="97" spans="1:18" x14ac:dyDescent="0.35">
      <c r="A97" s="1">
        <v>44531</v>
      </c>
      <c r="B97">
        <v>4.3115349492417749</v>
      </c>
      <c r="C97">
        <v>-1.0728667873115398</v>
      </c>
      <c r="D97">
        <v>4.2662225066221708</v>
      </c>
      <c r="E97">
        <v>-5.2940184043159491</v>
      </c>
      <c r="F97">
        <v>4.4946431823908739</v>
      </c>
      <c r="G97">
        <v>3.7688596009369633</v>
      </c>
      <c r="H97">
        <v>10.692182107265211</v>
      </c>
      <c r="I97">
        <v>13.027454373679447</v>
      </c>
      <c r="J97">
        <v>-4.9865173317123492</v>
      </c>
      <c r="K97">
        <v>5.9837551892566694</v>
      </c>
      <c r="L97">
        <v>5.1657934182840108</v>
      </c>
      <c r="M97">
        <v>6.0138481744932903</v>
      </c>
      <c r="N97">
        <v>1.5971144508951909</v>
      </c>
      <c r="O97">
        <v>2.842667777470183</v>
      </c>
      <c r="P97">
        <v>0.76361657635291635</v>
      </c>
      <c r="Q97">
        <v>5.0041971465403208</v>
      </c>
      <c r="R97">
        <v>5.9241121433482533</v>
      </c>
    </row>
    <row r="98" spans="1:18" x14ac:dyDescent="0.35">
      <c r="A98" s="1">
        <v>44562</v>
      </c>
      <c r="B98">
        <v>3.1173270675606517</v>
      </c>
      <c r="C98">
        <v>10.550989934416563</v>
      </c>
      <c r="D98">
        <v>4.8062391519003995</v>
      </c>
      <c r="E98">
        <v>3.4196121683773555</v>
      </c>
      <c r="F98">
        <v>6.9417391550399685</v>
      </c>
      <c r="G98">
        <v>2.887906042921955</v>
      </c>
      <c r="H98">
        <v>13.970482635251997</v>
      </c>
      <c r="I98">
        <v>14.406918459819181</v>
      </c>
      <c r="J98">
        <v>1.0700222617451942</v>
      </c>
      <c r="K98">
        <v>5.4472154731908091</v>
      </c>
      <c r="L98">
        <v>5.233070739773126</v>
      </c>
      <c r="M98">
        <v>5.3639082531409201</v>
      </c>
      <c r="N98">
        <v>12.693100497363403</v>
      </c>
      <c r="O98">
        <v>3.2768141188323625</v>
      </c>
      <c r="P98">
        <v>2.9427680559057876</v>
      </c>
      <c r="Q98">
        <v>6.2199462434747232</v>
      </c>
      <c r="R98">
        <v>4.2267359256229469</v>
      </c>
    </row>
    <row r="99" spans="1:18" x14ac:dyDescent="0.35">
      <c r="A99" s="1">
        <v>44593</v>
      </c>
      <c r="B99">
        <v>5.2512180808622873</v>
      </c>
      <c r="C99">
        <v>4.8033052198317279</v>
      </c>
      <c r="D99">
        <v>4.878563164359619</v>
      </c>
      <c r="E99">
        <v>7.5812111475570987</v>
      </c>
      <c r="F99">
        <v>1.1353078239474144</v>
      </c>
      <c r="G99">
        <v>3.1626343143925624</v>
      </c>
      <c r="H99">
        <v>11.851158569625554</v>
      </c>
      <c r="I99">
        <v>18.32300192370991</v>
      </c>
      <c r="J99">
        <v>-2.9368506074021639</v>
      </c>
      <c r="K99">
        <v>8.8793242500935037</v>
      </c>
      <c r="L99">
        <v>5.1092435854779694</v>
      </c>
      <c r="M99">
        <v>3.8679804219806186</v>
      </c>
      <c r="N99">
        <v>17.241255466210006</v>
      </c>
      <c r="O99">
        <v>3.1141002588303479</v>
      </c>
      <c r="P99">
        <v>2.6846809122558</v>
      </c>
      <c r="Q99">
        <v>8.4676457230084452</v>
      </c>
      <c r="R99">
        <v>2.263027846430802</v>
      </c>
    </row>
    <row r="100" spans="1:18" x14ac:dyDescent="0.35">
      <c r="A100" s="1">
        <v>44621</v>
      </c>
      <c r="B100">
        <v>3.7948144754200968</v>
      </c>
      <c r="C100">
        <v>-5.1428817591058049</v>
      </c>
      <c r="D100">
        <v>5.4922677757731577</v>
      </c>
      <c r="E100">
        <v>8.4222257602126973</v>
      </c>
      <c r="F100">
        <v>4.62202087184032</v>
      </c>
      <c r="G100">
        <v>4.2005062180363097</v>
      </c>
      <c r="H100">
        <v>13.520870391172693</v>
      </c>
      <c r="I100">
        <v>17.073906028579074</v>
      </c>
      <c r="J100">
        <v>-1.4429645709484618</v>
      </c>
      <c r="K100">
        <v>10.944268061907849</v>
      </c>
      <c r="L100">
        <v>4.9225988137731491</v>
      </c>
      <c r="M100">
        <v>4.07242496946796</v>
      </c>
      <c r="N100">
        <v>1.9635756118641723</v>
      </c>
      <c r="O100">
        <v>2.6580737145631019</v>
      </c>
      <c r="P100">
        <v>4.3183524670137103</v>
      </c>
      <c r="Q100">
        <v>6.722710111638591</v>
      </c>
      <c r="R100">
        <v>4.8219136239248712</v>
      </c>
    </row>
    <row r="101" spans="1:18" x14ac:dyDescent="0.35">
      <c r="A101" s="1">
        <v>44652</v>
      </c>
      <c r="B101">
        <v>4.7166148710341815</v>
      </c>
      <c r="C101">
        <v>-19.116041749585605</v>
      </c>
      <c r="D101">
        <v>3.3618364515674841</v>
      </c>
      <c r="E101">
        <v>12.747398055662757</v>
      </c>
      <c r="F101">
        <v>0.64371110221088657</v>
      </c>
      <c r="G101">
        <v>4.3597820373561831</v>
      </c>
      <c r="H101">
        <v>6.9128605306248119</v>
      </c>
      <c r="I101">
        <v>23.680999136023246</v>
      </c>
      <c r="J101">
        <v>1.2236009538518289</v>
      </c>
      <c r="K101">
        <v>15.105667959148803</v>
      </c>
      <c r="L101">
        <v>5.230006148770741</v>
      </c>
      <c r="M101">
        <v>4.6935954084126337</v>
      </c>
      <c r="N101">
        <v>10.278615541084264</v>
      </c>
      <c r="O101">
        <v>3.5211255225121647</v>
      </c>
      <c r="P101">
        <v>3.5954075945716397</v>
      </c>
      <c r="Q101">
        <v>1.8832953115818043</v>
      </c>
      <c r="R101">
        <v>7.7212193982743713</v>
      </c>
    </row>
    <row r="102" spans="1:18" x14ac:dyDescent="0.35">
      <c r="A102" s="1">
        <v>44682</v>
      </c>
      <c r="B102">
        <v>5.2737734872879258</v>
      </c>
      <c r="C102">
        <v>-11.113897421558164</v>
      </c>
      <c r="D102">
        <v>5.3499996409967991</v>
      </c>
      <c r="E102">
        <v>-4.6457792373993811</v>
      </c>
      <c r="F102">
        <v>3.1301168226180351</v>
      </c>
      <c r="G102">
        <v>4.1707828410774539</v>
      </c>
      <c r="H102">
        <v>9.2052587022350139</v>
      </c>
      <c r="I102">
        <v>13.319695238666625</v>
      </c>
      <c r="J102">
        <v>4.8507165860707175</v>
      </c>
      <c r="K102">
        <v>11.395158994916216</v>
      </c>
      <c r="L102">
        <v>5.4761502502799004</v>
      </c>
      <c r="M102">
        <v>4.8051364051359826</v>
      </c>
      <c r="N102">
        <v>8.7920699207338657</v>
      </c>
      <c r="O102">
        <v>4.0923014295639319</v>
      </c>
      <c r="P102">
        <v>3.3963440757765397</v>
      </c>
      <c r="Q102">
        <v>0.87398071646582309</v>
      </c>
      <c r="R102">
        <v>6.2367464685848972</v>
      </c>
    </row>
    <row r="103" spans="1:18" x14ac:dyDescent="0.35">
      <c r="A103" s="1">
        <v>44713</v>
      </c>
      <c r="B103">
        <v>3.7074413920792182</v>
      </c>
      <c r="C103">
        <v>-5.4271479255607602</v>
      </c>
      <c r="D103">
        <v>5.3160878644310685</v>
      </c>
      <c r="E103">
        <v>6.8953371825499943</v>
      </c>
      <c r="F103">
        <v>3.0455216729725834</v>
      </c>
      <c r="G103">
        <v>3.9759199368134546</v>
      </c>
      <c r="H103">
        <v>4.5661785899248031</v>
      </c>
      <c r="I103">
        <v>11.384603332879834</v>
      </c>
      <c r="J103">
        <v>2.0528023404110911</v>
      </c>
      <c r="K103">
        <v>11.077803119597434</v>
      </c>
      <c r="L103">
        <v>4.7817153043935576</v>
      </c>
      <c r="M103">
        <v>4.0149042794337788</v>
      </c>
      <c r="N103">
        <v>5.1928734833483645</v>
      </c>
      <c r="O103">
        <v>4.0577260381470523</v>
      </c>
      <c r="P103">
        <v>3.542392021959472</v>
      </c>
      <c r="Q103">
        <v>3.1833605743896669</v>
      </c>
      <c r="R103">
        <v>6.1682978748363695</v>
      </c>
    </row>
    <row r="104" spans="1:18" x14ac:dyDescent="0.35">
      <c r="A104" s="1">
        <v>44743</v>
      </c>
      <c r="B104">
        <v>2.3753644661534992</v>
      </c>
      <c r="C104">
        <v>-8.531884478390225</v>
      </c>
      <c r="D104">
        <v>3.6147239633227173</v>
      </c>
      <c r="E104">
        <v>1.9452160387306776</v>
      </c>
      <c r="F104">
        <v>3.9460834989794762</v>
      </c>
      <c r="G104">
        <v>3.5243108378213037</v>
      </c>
      <c r="H104">
        <v>2.3569551806915001</v>
      </c>
      <c r="I104">
        <v>14.546266944441683</v>
      </c>
      <c r="J104">
        <v>2.1239561267529155</v>
      </c>
      <c r="K104">
        <v>10.367202625642435</v>
      </c>
      <c r="L104">
        <v>4.8016865786713936</v>
      </c>
      <c r="M104">
        <v>1.4050986305904871</v>
      </c>
      <c r="N104">
        <v>0.71527457106405734</v>
      </c>
      <c r="O104">
        <v>3.9405222044058803</v>
      </c>
      <c r="P104">
        <v>3.7036997024723348</v>
      </c>
      <c r="Q104">
        <v>-5.7029742015862155</v>
      </c>
      <c r="R104">
        <v>4.8667318949728013</v>
      </c>
    </row>
    <row r="105" spans="1:18" x14ac:dyDescent="0.35">
      <c r="A105" s="1">
        <v>44774</v>
      </c>
      <c r="B105">
        <v>2.6138330497559963</v>
      </c>
      <c r="C105">
        <v>-5.4833060975559249</v>
      </c>
      <c r="D105">
        <v>3.5612901998800908</v>
      </c>
      <c r="E105">
        <v>5.0942918744516703</v>
      </c>
      <c r="F105">
        <v>10.58132274729968</v>
      </c>
      <c r="G105">
        <v>3.7701336064233288</v>
      </c>
      <c r="H105">
        <v>3.7318343479849432</v>
      </c>
      <c r="I105">
        <v>18.143441224843059</v>
      </c>
      <c r="J105">
        <v>0.97810398755666483</v>
      </c>
      <c r="K105">
        <v>6.991892798157437</v>
      </c>
      <c r="L105">
        <v>5.1586430510874237</v>
      </c>
      <c r="M105">
        <v>2.3256108563104618</v>
      </c>
      <c r="N105">
        <v>21.468721841146319</v>
      </c>
      <c r="O105">
        <v>3.3190002425399712</v>
      </c>
      <c r="P105">
        <v>3.9277857086301964</v>
      </c>
      <c r="Q105">
        <v>-4.3832454144142901</v>
      </c>
      <c r="R105">
        <v>4.5248708503573738</v>
      </c>
    </row>
    <row r="106" spans="1:18" x14ac:dyDescent="0.35">
      <c r="A106" s="1">
        <v>44805</v>
      </c>
      <c r="B106">
        <v>1.2663554999538604</v>
      </c>
      <c r="C106">
        <v>-8.1876139524786566</v>
      </c>
      <c r="D106">
        <v>2.1998514537719132</v>
      </c>
      <c r="E106">
        <v>5.6475186105368493</v>
      </c>
      <c r="F106">
        <v>11.756513181443211</v>
      </c>
      <c r="G106">
        <v>3.0985017054204036</v>
      </c>
      <c r="H106">
        <v>1.6663517333731335</v>
      </c>
      <c r="I106">
        <v>18.151505809722821</v>
      </c>
      <c r="J106">
        <v>-1.3855042442280165</v>
      </c>
      <c r="K106">
        <v>11.262142121279254</v>
      </c>
      <c r="L106">
        <v>4.4092957199736418</v>
      </c>
      <c r="M106">
        <v>1.6767440001962797</v>
      </c>
      <c r="N106">
        <v>10.582114366124301</v>
      </c>
      <c r="O106">
        <v>3.2585693110802652</v>
      </c>
      <c r="P106">
        <v>3.7898037703626812</v>
      </c>
      <c r="Q106">
        <v>-3.1645295576644372</v>
      </c>
      <c r="R106">
        <v>3.8661342802349168</v>
      </c>
    </row>
    <row r="107" spans="1:18" x14ac:dyDescent="0.35">
      <c r="A107" s="1">
        <v>44835</v>
      </c>
      <c r="B107">
        <v>0.86283161296476862</v>
      </c>
      <c r="C107">
        <v>-5.5798631993724257E-2</v>
      </c>
      <c r="D107">
        <v>1.2737493101633532</v>
      </c>
      <c r="E107">
        <v>10.238011482534986</v>
      </c>
      <c r="F107">
        <v>13.036620299847087</v>
      </c>
      <c r="G107">
        <v>2.145707765166776</v>
      </c>
      <c r="H107">
        <v>2.9640816327357982</v>
      </c>
      <c r="I107">
        <v>15.798381476058211</v>
      </c>
      <c r="J107">
        <v>-4.3594109038173343</v>
      </c>
      <c r="K107">
        <v>9.8144577363668049</v>
      </c>
      <c r="L107">
        <v>4.0943942501841661</v>
      </c>
      <c r="M107">
        <v>2.7205367313304123</v>
      </c>
      <c r="N107">
        <v>11.166019547502472</v>
      </c>
      <c r="O107">
        <v>2.5269155596375725</v>
      </c>
      <c r="P107">
        <v>3.6409509194302814</v>
      </c>
      <c r="Q107">
        <v>-2.0997052931878102</v>
      </c>
      <c r="R107">
        <v>2.5608761090304171</v>
      </c>
    </row>
    <row r="108" spans="1:18" x14ac:dyDescent="0.35">
      <c r="A108" s="1">
        <v>44866</v>
      </c>
      <c r="B108">
        <v>0.27726919228898339</v>
      </c>
      <c r="C108">
        <v>-1.505036455574654</v>
      </c>
      <c r="D108">
        <v>3.0340466480391228</v>
      </c>
      <c r="E108">
        <v>9.8941443791075869</v>
      </c>
      <c r="F108">
        <v>14.407068444851518</v>
      </c>
      <c r="G108">
        <v>1.553884013664856</v>
      </c>
      <c r="H108">
        <v>1.4543245693714226</v>
      </c>
      <c r="I108">
        <v>11.996436836465477</v>
      </c>
      <c r="J108">
        <v>-2.6550303750769331</v>
      </c>
      <c r="K108">
        <v>6.6828819029169892</v>
      </c>
      <c r="L108">
        <v>3.8174366312968147</v>
      </c>
      <c r="M108">
        <v>2.5985528907699376</v>
      </c>
      <c r="N108">
        <v>4.8763541469798639</v>
      </c>
      <c r="O108">
        <v>2.3985440351926854</v>
      </c>
      <c r="P108">
        <v>3.4257086004605384</v>
      </c>
      <c r="Q108">
        <v>2.1993335861693311</v>
      </c>
      <c r="R108">
        <v>4.6508837933679104</v>
      </c>
    </row>
    <row r="109" spans="1:18" x14ac:dyDescent="0.35">
      <c r="A109" s="1">
        <v>44896</v>
      </c>
      <c r="B109">
        <v>9.8097161122865373E-3</v>
      </c>
      <c r="C109">
        <v>3.1447382073440195</v>
      </c>
      <c r="D109">
        <v>2.2152315736533978</v>
      </c>
      <c r="E109">
        <v>10.608673635900075</v>
      </c>
      <c r="F109">
        <v>15.806052644072892</v>
      </c>
      <c r="G109">
        <v>1.7090670173479481</v>
      </c>
      <c r="H109">
        <v>0.78455425961776371</v>
      </c>
      <c r="I109">
        <v>10.140258390415966</v>
      </c>
      <c r="J109">
        <v>1.4934418304259651</v>
      </c>
      <c r="K109">
        <v>7.2005750255358549</v>
      </c>
      <c r="L109">
        <v>3.9308596868304022</v>
      </c>
      <c r="M109">
        <v>2.4814742693654495</v>
      </c>
      <c r="N109">
        <v>3.3127245951873476</v>
      </c>
      <c r="O109">
        <v>2.3054255046031074</v>
      </c>
      <c r="P109">
        <v>3.8414686288238471</v>
      </c>
      <c r="Q109">
        <v>-1.1426343920551716</v>
      </c>
      <c r="R109">
        <v>3.9060655159253344</v>
      </c>
    </row>
    <row r="110" spans="1:18" x14ac:dyDescent="0.35">
      <c r="A110" s="1">
        <v>44927</v>
      </c>
      <c r="B110">
        <v>1.8038556457801462</v>
      </c>
      <c r="C110">
        <v>-8.193826535778328</v>
      </c>
      <c r="D110">
        <v>2.9478949828521763</v>
      </c>
      <c r="E110">
        <v>2.0863976638361521</v>
      </c>
      <c r="F110">
        <v>4.256262841406695</v>
      </c>
      <c r="G110">
        <v>2.5887204930559164</v>
      </c>
      <c r="H110">
        <v>1.9914870352020415</v>
      </c>
      <c r="I110">
        <v>12.047761485536284</v>
      </c>
      <c r="J110">
        <v>2.9151041380061997</v>
      </c>
      <c r="K110">
        <v>10.439267372572431</v>
      </c>
      <c r="L110">
        <v>3.8257173371195563</v>
      </c>
      <c r="M110">
        <v>3.3813569050219883</v>
      </c>
      <c r="N110">
        <v>3.0592049099193588</v>
      </c>
      <c r="O110">
        <v>2.709806217940482</v>
      </c>
      <c r="P110">
        <v>2.3497142481756299</v>
      </c>
      <c r="Q110">
        <v>-5.9181623693716006</v>
      </c>
      <c r="R110">
        <v>4.3841649846869899</v>
      </c>
    </row>
    <row r="111" spans="1:18" x14ac:dyDescent="0.35">
      <c r="A111" s="1">
        <v>44958</v>
      </c>
      <c r="B111">
        <v>4.3806981799732796</v>
      </c>
      <c r="C111">
        <v>-11.432163656416733</v>
      </c>
      <c r="D111">
        <v>3.6576762076300184</v>
      </c>
      <c r="E111">
        <v>-0.11280395679632704</v>
      </c>
      <c r="F111">
        <v>14.10302349994285</v>
      </c>
      <c r="G111">
        <v>3.0550155241017194</v>
      </c>
      <c r="H111">
        <v>3.9392673631975441</v>
      </c>
      <c r="I111">
        <v>9.916588568952875</v>
      </c>
      <c r="J111">
        <v>2.8541172771513459</v>
      </c>
      <c r="K111">
        <v>13.148705021091089</v>
      </c>
      <c r="L111">
        <v>3.8538962158887244</v>
      </c>
      <c r="M111">
        <v>4.8122965212700706</v>
      </c>
      <c r="N111">
        <v>1.1747910510122637</v>
      </c>
      <c r="O111">
        <v>3.957424266930559</v>
      </c>
      <c r="P111">
        <v>5.3374182758956721</v>
      </c>
      <c r="Q111">
        <v>-2.6430639100141065</v>
      </c>
      <c r="R111">
        <v>3.7101284122750258</v>
      </c>
    </row>
    <row r="112" spans="1:18" x14ac:dyDescent="0.35">
      <c r="A112" s="1">
        <v>44986</v>
      </c>
      <c r="B112">
        <v>3.6237967578376669</v>
      </c>
      <c r="C112">
        <v>-0.21097209001978001</v>
      </c>
      <c r="D112">
        <v>5.0248791897593321</v>
      </c>
      <c r="E112">
        <v>-1.7651720692804815</v>
      </c>
      <c r="F112">
        <v>10.553033657691287</v>
      </c>
      <c r="G112">
        <v>1.7128461990205892</v>
      </c>
      <c r="H112">
        <v>1.258765278812163</v>
      </c>
      <c r="I112">
        <v>10.174144889772663</v>
      </c>
      <c r="J112">
        <v>1.1698955126700383</v>
      </c>
      <c r="K112">
        <v>9.9451859299556986</v>
      </c>
      <c r="L112">
        <v>3.9548715012754769</v>
      </c>
      <c r="M112">
        <v>3.7006564895902585</v>
      </c>
      <c r="N112">
        <v>3.9201921885333917</v>
      </c>
      <c r="O112">
        <v>3.9772414791224833</v>
      </c>
      <c r="P112">
        <v>5.016904694061779</v>
      </c>
      <c r="Q112">
        <v>-1.1033365297490718</v>
      </c>
      <c r="R112">
        <v>2.7924461586092804</v>
      </c>
    </row>
    <row r="113" spans="1:18" x14ac:dyDescent="0.35">
      <c r="A113" s="1">
        <v>45017</v>
      </c>
      <c r="B113">
        <v>2.9662362132529978</v>
      </c>
      <c r="C113">
        <v>-0.25381105032103335</v>
      </c>
      <c r="D113">
        <v>2.956824505007134</v>
      </c>
      <c r="E113">
        <v>-3.9441990396851452</v>
      </c>
      <c r="F113">
        <v>13.206001047273347</v>
      </c>
      <c r="G113">
        <v>1.5681602848590188</v>
      </c>
      <c r="H113">
        <v>0.90226565475491327</v>
      </c>
      <c r="I113">
        <v>6.3839161999504199</v>
      </c>
      <c r="J113">
        <v>-1.7037089394751632</v>
      </c>
      <c r="K113">
        <v>5.6906744069631543</v>
      </c>
      <c r="L113">
        <v>3.7371102523344035</v>
      </c>
      <c r="M113">
        <v>3.3590646192576799</v>
      </c>
      <c r="N113">
        <v>-3.4204888997294205</v>
      </c>
      <c r="O113">
        <v>3.3809845391200639</v>
      </c>
      <c r="P113">
        <v>4.3678244577040459</v>
      </c>
      <c r="Q113">
        <v>4.5559453821880425</v>
      </c>
      <c r="R113">
        <v>5.5889226022430449</v>
      </c>
    </row>
    <row r="114" spans="1:18" x14ac:dyDescent="0.35">
      <c r="A114" s="1">
        <v>45047</v>
      </c>
      <c r="B114">
        <v>2.1826904125417173</v>
      </c>
      <c r="C114">
        <v>-4.792256361755463</v>
      </c>
      <c r="D114">
        <v>2.1945915709438424</v>
      </c>
      <c r="E114">
        <v>2.6832453747905021</v>
      </c>
      <c r="F114">
        <v>6.0744776586516167</v>
      </c>
      <c r="G114">
        <v>3.4397523233869833</v>
      </c>
      <c r="H114">
        <v>0.20904770974223652</v>
      </c>
      <c r="I114">
        <v>5.447872741586508</v>
      </c>
      <c r="J114">
        <v>-0.51314585812198743</v>
      </c>
      <c r="K114">
        <v>11.719620766627472</v>
      </c>
      <c r="L114">
        <v>4.0852220500910761</v>
      </c>
      <c r="M114">
        <v>6.0291521545511557</v>
      </c>
      <c r="N114">
        <v>-1.1836501070307719</v>
      </c>
      <c r="O114">
        <v>2.7832217872977765</v>
      </c>
      <c r="P114">
        <v>4.2917827633624768</v>
      </c>
      <c r="Q114">
        <v>2.8738262135685773</v>
      </c>
      <c r="R114">
        <v>3.9380171554128651</v>
      </c>
    </row>
    <row r="115" spans="1:18" x14ac:dyDescent="0.35">
      <c r="A115" s="1">
        <v>45078</v>
      </c>
      <c r="B115">
        <v>3.0277166447523456</v>
      </c>
      <c r="C115">
        <v>-10.778875669493289</v>
      </c>
      <c r="D115">
        <v>1.575695846428232</v>
      </c>
      <c r="E115">
        <v>-10.057597388063968</v>
      </c>
      <c r="F115">
        <v>10.437930968061295</v>
      </c>
      <c r="G115">
        <v>5.4620930590009635</v>
      </c>
      <c r="H115">
        <v>1.2948245566173568</v>
      </c>
      <c r="I115">
        <v>10.880675592619966</v>
      </c>
      <c r="J115">
        <v>-1.5945528305243215</v>
      </c>
      <c r="K115">
        <v>18.011495252368064</v>
      </c>
      <c r="L115">
        <v>4.5332482687943525</v>
      </c>
      <c r="M115">
        <v>8.334319276738313</v>
      </c>
      <c r="N115">
        <v>4.3751200938499721</v>
      </c>
      <c r="O115">
        <v>2.913517972335427</v>
      </c>
      <c r="P115">
        <v>4.4064495915654049</v>
      </c>
      <c r="Q115">
        <v>0.19930633024462452</v>
      </c>
      <c r="R115">
        <v>5.6756936109774614</v>
      </c>
    </row>
    <row r="116" spans="1:18" x14ac:dyDescent="0.35">
      <c r="A116" s="1">
        <v>45108</v>
      </c>
      <c r="B116">
        <v>3.3514954481420176</v>
      </c>
      <c r="C116">
        <v>-7.3323282275530488</v>
      </c>
      <c r="D116">
        <v>1.0335394218573697</v>
      </c>
      <c r="E116">
        <v>-3.5111585541332602</v>
      </c>
      <c r="F116">
        <v>9.4371758156118517</v>
      </c>
      <c r="G116">
        <v>5.5657010295868474</v>
      </c>
      <c r="H116">
        <v>2.6819447925154947</v>
      </c>
      <c r="I116">
        <v>9.6941601799683781</v>
      </c>
      <c r="J116">
        <v>0.844031747194677</v>
      </c>
      <c r="K116">
        <v>8.7195233674794963</v>
      </c>
      <c r="L116">
        <v>4.4195057732041789</v>
      </c>
      <c r="M116">
        <v>7.8561356898750034</v>
      </c>
      <c r="N116">
        <v>6.2825076062860177</v>
      </c>
      <c r="O116">
        <v>2.7288383921219861</v>
      </c>
      <c r="P116">
        <v>3.2867780930498753</v>
      </c>
      <c r="Q116">
        <v>1.9943048351250354</v>
      </c>
      <c r="R116">
        <v>2.7263444796644904</v>
      </c>
    </row>
    <row r="117" spans="1:18" x14ac:dyDescent="0.35">
      <c r="A117" s="1">
        <v>45139</v>
      </c>
      <c r="B117">
        <v>1.6288177767898731</v>
      </c>
      <c r="C117">
        <v>-11.770315421293716</v>
      </c>
      <c r="D117">
        <v>1.7060134495431782</v>
      </c>
      <c r="E117">
        <v>-0.24495546406959079</v>
      </c>
      <c r="F117">
        <v>-0.55792746861985165</v>
      </c>
      <c r="G117">
        <v>4.6367054557287588</v>
      </c>
      <c r="H117">
        <v>3.1162332137719488</v>
      </c>
      <c r="I117">
        <v>5.2891218565489027</v>
      </c>
      <c r="J117">
        <v>1.9919902034487791E-2</v>
      </c>
      <c r="K117">
        <v>11.216460175565018</v>
      </c>
      <c r="L117">
        <v>4.1392467746513546</v>
      </c>
      <c r="M117">
        <v>6.759456978797445</v>
      </c>
      <c r="N117">
        <v>0.56512929533856493</v>
      </c>
      <c r="O117">
        <v>2.5012192392239285</v>
      </c>
      <c r="P117">
        <v>2.8354355180235586</v>
      </c>
      <c r="Q117">
        <v>4.0882503466400379</v>
      </c>
      <c r="R117">
        <v>4.1760322741312592</v>
      </c>
    </row>
    <row r="118" spans="1:18" x14ac:dyDescent="0.35">
      <c r="A118" s="1">
        <v>45170</v>
      </c>
      <c r="B118">
        <v>1.8808690301066662</v>
      </c>
      <c r="C118">
        <v>-7.0799810079631555</v>
      </c>
      <c r="D118">
        <v>1.4872047877445169</v>
      </c>
      <c r="E118">
        <v>-1.3496002957158453</v>
      </c>
      <c r="F118">
        <v>-1.6651033591585076</v>
      </c>
      <c r="G118">
        <v>3.6919161874491948</v>
      </c>
      <c r="H118">
        <v>4.6999779305839837</v>
      </c>
      <c r="I118">
        <v>7.322854996532385</v>
      </c>
      <c r="J118">
        <v>2.1544468913102577</v>
      </c>
      <c r="K118">
        <v>6.7968181061280291</v>
      </c>
      <c r="L118">
        <v>4.4542910040850927</v>
      </c>
      <c r="M118">
        <v>5.0981666823158207</v>
      </c>
      <c r="N118">
        <v>6.8180676335992274</v>
      </c>
      <c r="O118">
        <v>2.5731627829309645</v>
      </c>
      <c r="P118">
        <v>2.3996599722195526</v>
      </c>
      <c r="Q118">
        <v>5.7489714037509287</v>
      </c>
      <c r="R118">
        <v>2.2074041830823461</v>
      </c>
    </row>
    <row r="119" spans="1:18" x14ac:dyDescent="0.35">
      <c r="A119" s="1">
        <v>45200</v>
      </c>
      <c r="B119">
        <v>1.7839355646700739</v>
      </c>
      <c r="C119">
        <v>-34.573548508446493</v>
      </c>
      <c r="D119">
        <v>-0.37362729951330209</v>
      </c>
      <c r="E119">
        <v>-2.7596188222603644</v>
      </c>
      <c r="F119">
        <v>-3.3351535103414278</v>
      </c>
      <c r="G119">
        <v>2.6360807953702334</v>
      </c>
      <c r="H119">
        <v>5.478985543247461E-2</v>
      </c>
      <c r="I119">
        <v>-9.0864457796101163</v>
      </c>
      <c r="J119">
        <v>4.2116812405575104</v>
      </c>
      <c r="K119">
        <v>8.1406606771808043</v>
      </c>
      <c r="L119">
        <v>3.7241393340727171</v>
      </c>
      <c r="M119">
        <v>-1.24629857607367</v>
      </c>
      <c r="N119">
        <v>1.3225944420514963</v>
      </c>
      <c r="O119">
        <v>2.7156162308292835</v>
      </c>
      <c r="P119">
        <v>2.0025457211797004</v>
      </c>
      <c r="Q119">
        <v>-0.83868669951725394</v>
      </c>
      <c r="R119">
        <v>0.85582824270301217</v>
      </c>
    </row>
    <row r="120" spans="1:18" x14ac:dyDescent="0.35">
      <c r="A120" s="1">
        <v>45231</v>
      </c>
      <c r="B120">
        <v>-0.56369412498928284</v>
      </c>
      <c r="C120">
        <v>-17.284248142926671</v>
      </c>
      <c r="D120">
        <v>0.13699094802809952</v>
      </c>
      <c r="E120">
        <v>5.7010824792292425</v>
      </c>
      <c r="F120">
        <v>-8.1474665648535023</v>
      </c>
      <c r="G120">
        <v>2.622625861953054</v>
      </c>
      <c r="H120">
        <v>3.9212590300137862</v>
      </c>
      <c r="I120">
        <v>6.7834568034569713</v>
      </c>
      <c r="J120">
        <v>7.4305578349186163</v>
      </c>
      <c r="K120">
        <v>11.460902934636238</v>
      </c>
      <c r="L120">
        <v>4.5041632271960452</v>
      </c>
      <c r="M120">
        <v>-0.49753626316488919</v>
      </c>
      <c r="N120">
        <v>4.0027879346921793</v>
      </c>
      <c r="O120">
        <v>2.5655315854092038</v>
      </c>
      <c r="P120">
        <v>1.962001186827564</v>
      </c>
      <c r="Q120">
        <v>1.3041896430332685</v>
      </c>
      <c r="R120">
        <v>3.4554064184356719</v>
      </c>
    </row>
    <row r="121" spans="1:18" x14ac:dyDescent="0.35">
      <c r="A121" s="1">
        <v>45261</v>
      </c>
      <c r="B121">
        <v>-0.16281804851584525</v>
      </c>
      <c r="C121">
        <v>-22.683321683490703</v>
      </c>
      <c r="D121">
        <v>0.46378933595612182</v>
      </c>
      <c r="E121">
        <v>-0.29128934588378286</v>
      </c>
      <c r="F121">
        <v>-6.6049777920963493</v>
      </c>
      <c r="G121">
        <v>2.949486661123089</v>
      </c>
      <c r="H121">
        <v>4.0440038875104563</v>
      </c>
      <c r="I121">
        <v>5.0891541983875612</v>
      </c>
      <c r="J121">
        <v>2.9013148799980968</v>
      </c>
      <c r="K121">
        <v>9.2130691040083406</v>
      </c>
      <c r="L121">
        <v>4.5345137086139005</v>
      </c>
      <c r="M121">
        <v>3.4494543021971253</v>
      </c>
      <c r="N121">
        <v>5.7047398064862875</v>
      </c>
      <c r="O121">
        <v>2.3156658109045054</v>
      </c>
      <c r="P121">
        <v>1.8339289587828773</v>
      </c>
      <c r="Q121">
        <v>4.5481863867171199</v>
      </c>
      <c r="R121">
        <v>0.83694306892043357</v>
      </c>
    </row>
    <row r="122" spans="1:18" x14ac:dyDescent="0.35">
      <c r="A122" s="1">
        <v>45292</v>
      </c>
      <c r="B122">
        <v>0.73863888415016277</v>
      </c>
      <c r="C122">
        <v>-6.6120992398353167</v>
      </c>
      <c r="D122">
        <v>1.9202071999202985</v>
      </c>
      <c r="E122">
        <v>1.6053474709864588</v>
      </c>
      <c r="F122">
        <v>9.9608808046419455</v>
      </c>
      <c r="G122">
        <v>4.9147110240423757</v>
      </c>
      <c r="H122">
        <v>2.8808033327750877</v>
      </c>
      <c r="I122">
        <v>2.4380484129757036</v>
      </c>
      <c r="J122">
        <v>2.8573365909490178</v>
      </c>
      <c r="K122">
        <v>8.3472797145181659</v>
      </c>
      <c r="L122">
        <v>4.6470880310237419</v>
      </c>
      <c r="M122">
        <v>4.797871552856563</v>
      </c>
      <c r="N122">
        <v>2.3244493576864755</v>
      </c>
      <c r="O122">
        <v>2.4974228525095725</v>
      </c>
      <c r="P122">
        <v>6.7773440048650428</v>
      </c>
      <c r="Q122">
        <v>7.9584700033652496</v>
      </c>
      <c r="R122">
        <v>3.0242300321254589</v>
      </c>
    </row>
    <row r="123" spans="1:18" x14ac:dyDescent="0.35">
      <c r="A123" s="1">
        <v>45323</v>
      </c>
      <c r="B123">
        <v>-1.6766896271667235</v>
      </c>
      <c r="C123">
        <v>-14.40170065342943</v>
      </c>
      <c r="D123">
        <v>0.39780208458412858</v>
      </c>
      <c r="E123">
        <v>4.1106551129813056</v>
      </c>
      <c r="F123">
        <v>-7.2520782561919788</v>
      </c>
      <c r="G123">
        <v>5.8829597045163382</v>
      </c>
      <c r="H123">
        <v>2.6614542610608822</v>
      </c>
      <c r="I123">
        <v>4.6938030661947607</v>
      </c>
      <c r="J123">
        <v>4.9962430673907221</v>
      </c>
      <c r="K123">
        <v>8.088436575959264</v>
      </c>
      <c r="L123">
        <v>4.6311072778483862</v>
      </c>
      <c r="M123">
        <v>4.2938757359157051</v>
      </c>
      <c r="N123">
        <v>6.7950242875794089</v>
      </c>
      <c r="O123">
        <v>0.16984591265705262</v>
      </c>
      <c r="P123">
        <v>4.1053458170821102</v>
      </c>
      <c r="Q123">
        <v>9.5959199206938024</v>
      </c>
      <c r="R123">
        <v>2.2930861419908695</v>
      </c>
    </row>
    <row r="124" spans="1:18" x14ac:dyDescent="0.35">
      <c r="A124" s="1">
        <v>45352</v>
      </c>
      <c r="B124">
        <v>-1.1755008703330958</v>
      </c>
      <c r="C124">
        <v>-20.15751339336019</v>
      </c>
      <c r="D124">
        <v>-1.0263200097272716</v>
      </c>
      <c r="E124">
        <v>0.95629843110420154</v>
      </c>
      <c r="F124">
        <v>-5.1495703682669642</v>
      </c>
      <c r="G124">
        <v>4.5591643869645253</v>
      </c>
      <c r="H124">
        <v>2.7094004605578164</v>
      </c>
      <c r="I124">
        <v>10.368263209813051</v>
      </c>
      <c r="J124">
        <v>2.7013403298717549</v>
      </c>
      <c r="K124">
        <v>9.6884435096288257</v>
      </c>
      <c r="L124">
        <v>4.2017746166888514</v>
      </c>
      <c r="M124">
        <v>3.4681727588008044</v>
      </c>
      <c r="N124">
        <v>0.65128459639944936</v>
      </c>
      <c r="O124">
        <v>0.27256106246336742</v>
      </c>
      <c r="P124">
        <v>2.5710166850035279</v>
      </c>
      <c r="Q124">
        <v>4.5516404685426011</v>
      </c>
      <c r="R124">
        <v>1.6829678377885386</v>
      </c>
    </row>
    <row r="125" spans="1:18" x14ac:dyDescent="0.35">
      <c r="A125" s="1">
        <v>45383</v>
      </c>
      <c r="B125">
        <v>-0.61329774132097725</v>
      </c>
      <c r="C125">
        <v>-7.6645970505761767</v>
      </c>
      <c r="D125">
        <v>6.0695734072404406</v>
      </c>
      <c r="E125">
        <v>9.5971365708106333</v>
      </c>
      <c r="F125">
        <v>-9.752774594636918</v>
      </c>
      <c r="G125">
        <v>6.2574990218067654</v>
      </c>
      <c r="H125">
        <v>7.8450689961665745</v>
      </c>
      <c r="I125">
        <v>-2.4574550005854405</v>
      </c>
      <c r="J125">
        <v>9.1432392943351601</v>
      </c>
      <c r="K125">
        <v>8.5615303492211297</v>
      </c>
      <c r="L125">
        <v>4.4346173701697751</v>
      </c>
      <c r="M125">
        <v>4.1865266770483913</v>
      </c>
      <c r="N125">
        <v>6.8214612242706778</v>
      </c>
      <c r="O125">
        <v>1.0665280464626363</v>
      </c>
      <c r="P125">
        <v>2.5828121725448341</v>
      </c>
      <c r="Q125">
        <v>8.5087478335879325</v>
      </c>
      <c r="R125">
        <v>2.2914116068118489</v>
      </c>
    </row>
    <row r="126" spans="1:18" x14ac:dyDescent="0.35">
      <c r="A126" s="1">
        <v>45413</v>
      </c>
      <c r="B126">
        <v>-1.4614643423522296</v>
      </c>
      <c r="C126">
        <v>-1.0938468973097741</v>
      </c>
      <c r="D126">
        <v>4.9888765108197646</v>
      </c>
      <c r="E126">
        <v>7.3286685834934531</v>
      </c>
      <c r="F126">
        <v>-0.66609150953973995</v>
      </c>
      <c r="G126">
        <v>5.5758260486439042</v>
      </c>
      <c r="H126">
        <v>5.6256332994829847</v>
      </c>
      <c r="I126">
        <v>5.972279132145573</v>
      </c>
      <c r="J126">
        <v>7.0645152331364471</v>
      </c>
      <c r="K126">
        <v>5.3446321349963597</v>
      </c>
      <c r="L126">
        <v>4.7799406916063418</v>
      </c>
      <c r="M126">
        <v>4.713949102633137</v>
      </c>
      <c r="N126">
        <v>5.7109162828286202</v>
      </c>
      <c r="O126">
        <v>1.2335789772093761</v>
      </c>
      <c r="P126">
        <v>3.1278323219429183</v>
      </c>
      <c r="Q126">
        <v>7.4600395869587572</v>
      </c>
      <c r="R126">
        <v>3.3431052055503017</v>
      </c>
    </row>
    <row r="127" spans="1:18" x14ac:dyDescent="0.35">
      <c r="A127" s="1">
        <v>45444</v>
      </c>
      <c r="B127">
        <v>-1.0356269076251294</v>
      </c>
      <c r="C127">
        <v>-1.8386107966426266</v>
      </c>
      <c r="D127">
        <v>0.87571337990104325</v>
      </c>
      <c r="E127">
        <v>8.4202141315738999</v>
      </c>
      <c r="F127">
        <v>-0.6249223098656671</v>
      </c>
      <c r="G127">
        <v>3.7636637923830847</v>
      </c>
      <c r="H127">
        <v>2.3310645842278319</v>
      </c>
      <c r="I127">
        <v>5.9958096427950522</v>
      </c>
      <c r="J127">
        <v>4.5541072902782531</v>
      </c>
      <c r="K127">
        <v>6.8482546005186151</v>
      </c>
      <c r="L127">
        <v>4.3594745724064694</v>
      </c>
      <c r="M127">
        <v>1.8605318502409318</v>
      </c>
      <c r="N127">
        <v>3.4629675010458811</v>
      </c>
      <c r="O127">
        <v>0.77078348269223795</v>
      </c>
      <c r="P127">
        <v>3.3098149092203073</v>
      </c>
      <c r="Q127">
        <v>3.951855238701512</v>
      </c>
      <c r="R127">
        <v>2.8050477106662299</v>
      </c>
    </row>
    <row r="128" spans="1:18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topLeftCell="A49" workbookViewId="0">
      <selection activeCell="A86" sqref="A86"/>
    </sheetView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+MAX(IMAE!A:A)</f>
        <v>45566</v>
      </c>
    </row>
    <row r="2" spans="1:7" x14ac:dyDescent="0.35">
      <c r="A2">
        <v>1</v>
      </c>
      <c r="B2">
        <f>+YEAR(D2)</f>
        <v>2019</v>
      </c>
      <c r="C2">
        <f>+MONTH(D2)</f>
        <v>11</v>
      </c>
      <c r="D2" s="1">
        <f>+EOMONTH(G1,-60)+1</f>
        <v>43770</v>
      </c>
      <c r="E2">
        <f>_xlfn.IFNA(VLOOKUP(D2,IMAE!A:C,3,FALSE),0)</f>
        <v>4.8996436004978392</v>
      </c>
    </row>
    <row r="3" spans="1:7" x14ac:dyDescent="0.35">
      <c r="A3">
        <f>+A2+1</f>
        <v>2</v>
      </c>
      <c r="B3">
        <f t="shared" ref="B3:B65" si="0">+YEAR(D3)</f>
        <v>2019</v>
      </c>
      <c r="C3">
        <f t="shared" ref="C3:C65" si="1">+MONTH(D3)</f>
        <v>12</v>
      </c>
      <c r="D3" s="1">
        <f>+EOMONTH(D2,0)+1</f>
        <v>43800</v>
      </c>
      <c r="E3">
        <f>_xlfn.IFNA(VLOOKUP(D3,IMAE!A:C,3,FALSE),0)</f>
        <v>4.3899559031191444</v>
      </c>
    </row>
    <row r="4" spans="1:7" x14ac:dyDescent="0.35">
      <c r="A4">
        <f t="shared" ref="A4:A67" si="2">+A3+1</f>
        <v>3</v>
      </c>
      <c r="B4">
        <f t="shared" si="0"/>
        <v>2020</v>
      </c>
      <c r="C4">
        <f t="shared" si="1"/>
        <v>1</v>
      </c>
      <c r="D4" s="1">
        <f t="shared" ref="D4:D67" si="3">+EOMONTH(D3,0)+1</f>
        <v>43831</v>
      </c>
      <c r="E4">
        <f>_xlfn.IFNA(VLOOKUP(D4,IMAE!A:C,3,FALSE),0)</f>
        <v>4.2829158732001531</v>
      </c>
    </row>
    <row r="5" spans="1:7" x14ac:dyDescent="0.35">
      <c r="A5">
        <f t="shared" si="2"/>
        <v>4</v>
      </c>
      <c r="B5">
        <f t="shared" si="0"/>
        <v>2020</v>
      </c>
      <c r="C5">
        <f t="shared" si="1"/>
        <v>2</v>
      </c>
      <c r="D5" s="1">
        <f t="shared" si="3"/>
        <v>43862</v>
      </c>
      <c r="E5">
        <f>_xlfn.IFNA(VLOOKUP(D5,IMAE!A:C,3,FALSE),0)</f>
        <v>2.2964979421971066</v>
      </c>
    </row>
    <row r="6" spans="1:7" x14ac:dyDescent="0.35">
      <c r="A6">
        <f t="shared" si="2"/>
        <v>5</v>
      </c>
      <c r="B6">
        <f t="shared" si="0"/>
        <v>2020</v>
      </c>
      <c r="C6">
        <f t="shared" si="1"/>
        <v>3</v>
      </c>
      <c r="D6" s="1">
        <f t="shared" si="3"/>
        <v>43891</v>
      </c>
      <c r="E6">
        <f>_xlfn.IFNA(VLOOKUP(D6,IMAE!A:C,3,FALSE),0)</f>
        <v>-3.9792898689750449</v>
      </c>
    </row>
    <row r="7" spans="1:7" x14ac:dyDescent="0.35">
      <c r="A7">
        <f t="shared" si="2"/>
        <v>6</v>
      </c>
      <c r="B7">
        <f t="shared" si="0"/>
        <v>2020</v>
      </c>
      <c r="C7">
        <f t="shared" si="1"/>
        <v>4</v>
      </c>
      <c r="D7" s="1">
        <f t="shared" si="3"/>
        <v>43922</v>
      </c>
      <c r="E7">
        <f>_xlfn.IFNA(VLOOKUP(D7,IMAE!A:C,3,FALSE),0)</f>
        <v>-9.5772755526882065</v>
      </c>
    </row>
    <row r="8" spans="1:7" x14ac:dyDescent="0.35">
      <c r="A8">
        <f t="shared" si="2"/>
        <v>7</v>
      </c>
      <c r="B8">
        <f t="shared" si="0"/>
        <v>2020</v>
      </c>
      <c r="C8">
        <f t="shared" si="1"/>
        <v>5</v>
      </c>
      <c r="D8" s="1">
        <f t="shared" si="3"/>
        <v>43952</v>
      </c>
      <c r="E8">
        <f>_xlfn.IFNA(VLOOKUP(D8,IMAE!A:C,3,FALSE),0)</f>
        <v>-10.279023045406989</v>
      </c>
    </row>
    <row r="9" spans="1:7" x14ac:dyDescent="0.35">
      <c r="A9">
        <f t="shared" si="2"/>
        <v>8</v>
      </c>
      <c r="B9">
        <f t="shared" si="0"/>
        <v>2020</v>
      </c>
      <c r="C9">
        <f t="shared" si="1"/>
        <v>6</v>
      </c>
      <c r="D9" s="1">
        <f t="shared" si="3"/>
        <v>43983</v>
      </c>
      <c r="E9">
        <f>_xlfn.IFNA(VLOOKUP(D9,IMAE!A:C,3,FALSE),0)</f>
        <v>-7.8500892307697248</v>
      </c>
    </row>
    <row r="10" spans="1:7" x14ac:dyDescent="0.35">
      <c r="A10">
        <f t="shared" si="2"/>
        <v>9</v>
      </c>
      <c r="B10">
        <f t="shared" si="0"/>
        <v>2020</v>
      </c>
      <c r="C10">
        <f t="shared" si="1"/>
        <v>7</v>
      </c>
      <c r="D10" s="1">
        <f t="shared" si="3"/>
        <v>44013</v>
      </c>
      <c r="E10">
        <f>_xlfn.IFNA(VLOOKUP(D10,IMAE!A:C,3,FALSE),0)</f>
        <v>-3.8720658195422857</v>
      </c>
    </row>
    <row r="11" spans="1:7" x14ac:dyDescent="0.35">
      <c r="A11">
        <f t="shared" si="2"/>
        <v>10</v>
      </c>
      <c r="B11">
        <f t="shared" si="0"/>
        <v>2020</v>
      </c>
      <c r="C11">
        <f t="shared" si="1"/>
        <v>8</v>
      </c>
      <c r="D11" s="1">
        <f t="shared" si="3"/>
        <v>44044</v>
      </c>
      <c r="E11">
        <f>_xlfn.IFNA(VLOOKUP(D11,IMAE!A:C,3,FALSE),0)</f>
        <v>-1.0952536387109149</v>
      </c>
    </row>
    <row r="12" spans="1:7" x14ac:dyDescent="0.35">
      <c r="A12">
        <f t="shared" si="2"/>
        <v>11</v>
      </c>
      <c r="B12">
        <f t="shared" si="0"/>
        <v>2020</v>
      </c>
      <c r="C12">
        <f t="shared" si="1"/>
        <v>9</v>
      </c>
      <c r="D12" s="1">
        <f t="shared" si="3"/>
        <v>44075</v>
      </c>
      <c r="E12">
        <f>_xlfn.IFNA(VLOOKUP(D12,IMAE!A:C,3,FALSE),0)</f>
        <v>0.80488503621552354</v>
      </c>
    </row>
    <row r="13" spans="1:7" x14ac:dyDescent="0.35">
      <c r="A13">
        <f t="shared" si="2"/>
        <v>12</v>
      </c>
      <c r="B13">
        <f t="shared" si="0"/>
        <v>2020</v>
      </c>
      <c r="C13">
        <f t="shared" si="1"/>
        <v>10</v>
      </c>
      <c r="D13" s="1">
        <f t="shared" si="3"/>
        <v>44105</v>
      </c>
      <c r="E13">
        <f>_xlfn.IFNA(VLOOKUP(D13,IMAE!A:C,3,FALSE),0)</f>
        <v>2.2227247947742086</v>
      </c>
    </row>
    <row r="14" spans="1:7" x14ac:dyDescent="0.35">
      <c r="A14">
        <f t="shared" si="2"/>
        <v>13</v>
      </c>
      <c r="B14">
        <f t="shared" si="0"/>
        <v>2020</v>
      </c>
      <c r="C14">
        <f t="shared" si="1"/>
        <v>11</v>
      </c>
      <c r="D14" s="1">
        <f t="shared" si="3"/>
        <v>44136</v>
      </c>
      <c r="E14">
        <f>_xlfn.IFNA(VLOOKUP(D14,IMAE!A:C,3,FALSE),0)</f>
        <v>1.2412834615200978</v>
      </c>
    </row>
    <row r="15" spans="1:7" x14ac:dyDescent="0.35">
      <c r="A15">
        <f t="shared" si="2"/>
        <v>14</v>
      </c>
      <c r="B15">
        <f t="shared" si="0"/>
        <v>2020</v>
      </c>
      <c r="C15">
        <f t="shared" si="1"/>
        <v>12</v>
      </c>
      <c r="D15" s="1">
        <f t="shared" si="3"/>
        <v>44166</v>
      </c>
      <c r="E15">
        <f>_xlfn.IFNA(VLOOKUP(D15,IMAE!A:C,3,FALSE),0)</f>
        <v>4.0658102539753003</v>
      </c>
    </row>
    <row r="16" spans="1:7" x14ac:dyDescent="0.35">
      <c r="A16">
        <f t="shared" si="2"/>
        <v>15</v>
      </c>
      <c r="B16">
        <f t="shared" si="0"/>
        <v>2021</v>
      </c>
      <c r="C16">
        <f t="shared" si="1"/>
        <v>1</v>
      </c>
      <c r="D16" s="1">
        <f t="shared" si="3"/>
        <v>44197</v>
      </c>
      <c r="E16">
        <f>_xlfn.IFNA(VLOOKUP(D16,IMAE!A:C,3,FALSE),0)</f>
        <v>1.315038007016156</v>
      </c>
    </row>
    <row r="17" spans="1:5" x14ac:dyDescent="0.35">
      <c r="A17">
        <f t="shared" si="2"/>
        <v>16</v>
      </c>
      <c r="B17">
        <f t="shared" si="0"/>
        <v>2021</v>
      </c>
      <c r="C17">
        <f t="shared" si="1"/>
        <v>2</v>
      </c>
      <c r="D17" s="1">
        <f t="shared" si="3"/>
        <v>44228</v>
      </c>
      <c r="E17">
        <f>_xlfn.IFNA(VLOOKUP(D17,IMAE!A:C,3,FALSE),0)</f>
        <v>2.4236128139186093</v>
      </c>
    </row>
    <row r="18" spans="1:5" x14ac:dyDescent="0.35">
      <c r="A18">
        <f t="shared" si="2"/>
        <v>17</v>
      </c>
      <c r="B18">
        <f t="shared" si="0"/>
        <v>2021</v>
      </c>
      <c r="C18">
        <f t="shared" si="1"/>
        <v>3</v>
      </c>
      <c r="D18" s="1">
        <f t="shared" si="3"/>
        <v>44256</v>
      </c>
      <c r="E18">
        <f>_xlfn.IFNA(VLOOKUP(D18,IMAE!A:C,3,FALSE),0)</f>
        <v>9.9430792346941512</v>
      </c>
    </row>
    <row r="19" spans="1:5" x14ac:dyDescent="0.35">
      <c r="A19">
        <f t="shared" si="2"/>
        <v>18</v>
      </c>
      <c r="B19">
        <f t="shared" si="0"/>
        <v>2021</v>
      </c>
      <c r="C19">
        <f t="shared" si="1"/>
        <v>4</v>
      </c>
      <c r="D19" s="1">
        <f t="shared" si="3"/>
        <v>44287</v>
      </c>
      <c r="E19">
        <f>_xlfn.IFNA(VLOOKUP(D19,IMAE!A:C,3,FALSE),0)</f>
        <v>15.581457180287243</v>
      </c>
    </row>
    <row r="20" spans="1:5" x14ac:dyDescent="0.35">
      <c r="A20">
        <f t="shared" si="2"/>
        <v>19</v>
      </c>
      <c r="B20">
        <f t="shared" si="0"/>
        <v>2021</v>
      </c>
      <c r="C20">
        <f t="shared" si="1"/>
        <v>5</v>
      </c>
      <c r="D20" s="1">
        <f t="shared" si="3"/>
        <v>44317</v>
      </c>
      <c r="E20">
        <f>_xlfn.IFNA(VLOOKUP(D20,IMAE!A:C,3,FALSE),0)</f>
        <v>16.715192056093201</v>
      </c>
    </row>
    <row r="21" spans="1:5" x14ac:dyDescent="0.35">
      <c r="A21">
        <f t="shared" si="2"/>
        <v>20</v>
      </c>
      <c r="B21">
        <f t="shared" si="0"/>
        <v>2021</v>
      </c>
      <c r="C21">
        <f t="shared" si="1"/>
        <v>6</v>
      </c>
      <c r="D21" s="1">
        <f t="shared" si="3"/>
        <v>44348</v>
      </c>
      <c r="E21">
        <f>_xlfn.IFNA(VLOOKUP(D21,IMAE!A:C,3,FALSE),0)</f>
        <v>14.519117399540946</v>
      </c>
    </row>
    <row r="22" spans="1:5" x14ac:dyDescent="0.35">
      <c r="A22">
        <f t="shared" si="2"/>
        <v>21</v>
      </c>
      <c r="B22">
        <f t="shared" si="0"/>
        <v>2021</v>
      </c>
      <c r="C22">
        <f t="shared" si="1"/>
        <v>7</v>
      </c>
      <c r="D22" s="1">
        <f t="shared" si="3"/>
        <v>44378</v>
      </c>
      <c r="E22">
        <f>_xlfn.IFNA(VLOOKUP(D22,IMAE!A:C,3,FALSE),0)</f>
        <v>11.002538277905956</v>
      </c>
    </row>
    <row r="23" spans="1:5" x14ac:dyDescent="0.35">
      <c r="A23">
        <f t="shared" si="2"/>
        <v>22</v>
      </c>
      <c r="B23">
        <f t="shared" si="0"/>
        <v>2021</v>
      </c>
      <c r="C23">
        <f t="shared" si="1"/>
        <v>8</v>
      </c>
      <c r="D23" s="1">
        <f t="shared" si="3"/>
        <v>44409</v>
      </c>
      <c r="E23">
        <f>_xlfn.IFNA(VLOOKUP(D23,IMAE!A:C,3,FALSE),0)</f>
        <v>7.8183845086413868</v>
      </c>
    </row>
    <row r="24" spans="1:5" x14ac:dyDescent="0.35">
      <c r="A24">
        <f t="shared" si="2"/>
        <v>23</v>
      </c>
      <c r="B24">
        <f t="shared" si="0"/>
        <v>2021</v>
      </c>
      <c r="C24">
        <f t="shared" si="1"/>
        <v>9</v>
      </c>
      <c r="D24" s="1">
        <f t="shared" si="3"/>
        <v>44440</v>
      </c>
      <c r="E24">
        <f>_xlfn.IFNA(VLOOKUP(D24,IMAE!A:C,3,FALSE),0)</f>
        <v>5.9078613213125379</v>
      </c>
    </row>
    <row r="25" spans="1:5" x14ac:dyDescent="0.35">
      <c r="A25">
        <f t="shared" si="2"/>
        <v>24</v>
      </c>
      <c r="B25">
        <f t="shared" si="0"/>
        <v>2021</v>
      </c>
      <c r="C25">
        <f t="shared" si="1"/>
        <v>10</v>
      </c>
      <c r="D25" s="1">
        <f t="shared" si="3"/>
        <v>44470</v>
      </c>
      <c r="E25">
        <f>_xlfn.IFNA(VLOOKUP(D25,IMAE!A:C,3,FALSE),0)</f>
        <v>4.4240017946890049</v>
      </c>
    </row>
    <row r="26" spans="1:5" x14ac:dyDescent="0.35">
      <c r="A26">
        <f t="shared" si="2"/>
        <v>25</v>
      </c>
      <c r="B26">
        <f t="shared" si="0"/>
        <v>2021</v>
      </c>
      <c r="C26">
        <f t="shared" si="1"/>
        <v>11</v>
      </c>
      <c r="D26" s="1">
        <f t="shared" si="3"/>
        <v>44501</v>
      </c>
      <c r="E26">
        <f>_xlfn.IFNA(VLOOKUP(D26,IMAE!A:C,3,FALSE),0)</f>
        <v>5.9850015242633958</v>
      </c>
    </row>
    <row r="27" spans="1:5" x14ac:dyDescent="0.35">
      <c r="A27">
        <f t="shared" si="2"/>
        <v>26</v>
      </c>
      <c r="B27">
        <f t="shared" si="0"/>
        <v>2021</v>
      </c>
      <c r="C27">
        <f t="shared" si="1"/>
        <v>12</v>
      </c>
      <c r="D27" s="1">
        <f t="shared" si="3"/>
        <v>44531</v>
      </c>
      <c r="E27">
        <f>_xlfn.IFNA(VLOOKUP(D27,IMAE!A:C,3,FALSE),0)</f>
        <v>3.9769575798181478</v>
      </c>
    </row>
    <row r="28" spans="1:5" x14ac:dyDescent="0.35">
      <c r="A28">
        <f t="shared" si="2"/>
        <v>27</v>
      </c>
      <c r="B28">
        <f t="shared" si="0"/>
        <v>2022</v>
      </c>
      <c r="C28">
        <f t="shared" si="1"/>
        <v>1</v>
      </c>
      <c r="D28" s="1">
        <f t="shared" si="3"/>
        <v>44562</v>
      </c>
      <c r="E28">
        <f>_xlfn.IFNA(VLOOKUP(D28,IMAE!A:C,3,FALSE),0)</f>
        <v>4.6766070207737442</v>
      </c>
    </row>
    <row r="29" spans="1:5" x14ac:dyDescent="0.35">
      <c r="A29">
        <f t="shared" si="2"/>
        <v>28</v>
      </c>
      <c r="B29">
        <f t="shared" si="0"/>
        <v>2022</v>
      </c>
      <c r="C29">
        <f t="shared" si="1"/>
        <v>2</v>
      </c>
      <c r="D29" s="1">
        <f t="shared" si="3"/>
        <v>44593</v>
      </c>
      <c r="E29">
        <f>_xlfn.IFNA(VLOOKUP(D29,IMAE!A:C,3,FALSE),0)</f>
        <v>4.6891675957065928</v>
      </c>
    </row>
    <row r="30" spans="1:5" x14ac:dyDescent="0.35">
      <c r="A30">
        <f t="shared" si="2"/>
        <v>29</v>
      </c>
      <c r="B30">
        <f t="shared" si="0"/>
        <v>2022</v>
      </c>
      <c r="C30">
        <f t="shared" si="1"/>
        <v>3</v>
      </c>
      <c r="D30" s="1">
        <f t="shared" si="3"/>
        <v>44621</v>
      </c>
      <c r="E30">
        <f>_xlfn.IFNA(VLOOKUP(D30,IMAE!A:C,3,FALSE),0)</f>
        <v>4.8316258786557995</v>
      </c>
    </row>
    <row r="31" spans="1:5" x14ac:dyDescent="0.35">
      <c r="A31">
        <f t="shared" si="2"/>
        <v>30</v>
      </c>
      <c r="B31">
        <f t="shared" si="0"/>
        <v>2022</v>
      </c>
      <c r="C31">
        <f t="shared" si="1"/>
        <v>4</v>
      </c>
      <c r="D31" s="1">
        <f t="shared" si="3"/>
        <v>44652</v>
      </c>
      <c r="E31">
        <f>_xlfn.IFNA(VLOOKUP(D31,IMAE!A:C,3,FALSE),0)</f>
        <v>4.93175707352529</v>
      </c>
    </row>
    <row r="32" spans="1:5" x14ac:dyDescent="0.35">
      <c r="A32">
        <f t="shared" si="2"/>
        <v>31</v>
      </c>
      <c r="B32">
        <f t="shared" si="0"/>
        <v>2022</v>
      </c>
      <c r="C32">
        <f t="shared" si="1"/>
        <v>5</v>
      </c>
      <c r="D32" s="1">
        <f t="shared" si="3"/>
        <v>44682</v>
      </c>
      <c r="E32">
        <f>_xlfn.IFNA(VLOOKUP(D32,IMAE!A:C,3,FALSE),0)</f>
        <v>5.0605086711811964</v>
      </c>
    </row>
    <row r="33" spans="1:5" x14ac:dyDescent="0.35">
      <c r="A33">
        <f t="shared" si="2"/>
        <v>32</v>
      </c>
      <c r="B33">
        <f t="shared" si="0"/>
        <v>2022</v>
      </c>
      <c r="C33">
        <f t="shared" si="1"/>
        <v>6</v>
      </c>
      <c r="D33" s="1">
        <f t="shared" si="3"/>
        <v>44713</v>
      </c>
      <c r="E33">
        <f>_xlfn.IFNA(VLOOKUP(D33,IMAE!A:C,3,FALSE),0)</f>
        <v>4.2601857863184591</v>
      </c>
    </row>
    <row r="34" spans="1:5" x14ac:dyDescent="0.35">
      <c r="A34">
        <f t="shared" si="2"/>
        <v>33</v>
      </c>
      <c r="B34">
        <f t="shared" si="0"/>
        <v>2022</v>
      </c>
      <c r="C34">
        <f t="shared" si="1"/>
        <v>7</v>
      </c>
      <c r="D34" s="1">
        <f t="shared" si="3"/>
        <v>44743</v>
      </c>
      <c r="E34">
        <f>_xlfn.IFNA(VLOOKUP(D34,IMAE!A:C,3,FALSE),0)</f>
        <v>3.3019103013086379</v>
      </c>
    </row>
    <row r="35" spans="1:5" x14ac:dyDescent="0.35">
      <c r="A35">
        <f t="shared" si="2"/>
        <v>34</v>
      </c>
      <c r="B35">
        <f t="shared" si="0"/>
        <v>2022</v>
      </c>
      <c r="C35">
        <f t="shared" si="1"/>
        <v>8</v>
      </c>
      <c r="D35" s="1">
        <f t="shared" si="3"/>
        <v>44774</v>
      </c>
      <c r="E35">
        <f>_xlfn.IFNA(VLOOKUP(D35,IMAE!A:C,3,FALSE),0)</f>
        <v>4.6824036143452901</v>
      </c>
    </row>
    <row r="36" spans="1:5" x14ac:dyDescent="0.35">
      <c r="A36">
        <f t="shared" si="2"/>
        <v>35</v>
      </c>
      <c r="B36">
        <f t="shared" si="0"/>
        <v>2022</v>
      </c>
      <c r="C36">
        <f t="shared" si="1"/>
        <v>9</v>
      </c>
      <c r="D36" s="1">
        <f t="shared" si="3"/>
        <v>44805</v>
      </c>
      <c r="E36">
        <f>_xlfn.IFNA(VLOOKUP(D36,IMAE!A:C,3,FALSE),0)</f>
        <v>3.8371940402502527</v>
      </c>
    </row>
    <row r="37" spans="1:5" x14ac:dyDescent="0.35">
      <c r="A37">
        <f t="shared" si="2"/>
        <v>36</v>
      </c>
      <c r="B37">
        <f t="shared" si="0"/>
        <v>2022</v>
      </c>
      <c r="C37">
        <f t="shared" si="1"/>
        <v>10</v>
      </c>
      <c r="D37" s="1">
        <f t="shared" si="3"/>
        <v>44835</v>
      </c>
      <c r="E37">
        <f>_xlfn.IFNA(VLOOKUP(D37,IMAE!A:C,3,FALSE),0)</f>
        <v>3.6068533083749377</v>
      </c>
    </row>
    <row r="38" spans="1:5" x14ac:dyDescent="0.35">
      <c r="A38">
        <f t="shared" si="2"/>
        <v>37</v>
      </c>
      <c r="B38">
        <f t="shared" si="0"/>
        <v>2022</v>
      </c>
      <c r="C38">
        <f t="shared" si="1"/>
        <v>11</v>
      </c>
      <c r="D38" s="1">
        <f t="shared" si="3"/>
        <v>44866</v>
      </c>
      <c r="E38">
        <f>_xlfn.IFNA(VLOOKUP(D38,IMAE!A:C,3,FALSE),0)</f>
        <v>3.3518653298621643</v>
      </c>
    </row>
    <row r="39" spans="1:5" x14ac:dyDescent="0.35">
      <c r="A39">
        <f t="shared" si="2"/>
        <v>38</v>
      </c>
      <c r="B39">
        <f t="shared" si="0"/>
        <v>2022</v>
      </c>
      <c r="C39">
        <f t="shared" si="1"/>
        <v>12</v>
      </c>
      <c r="D39" s="1">
        <f t="shared" si="3"/>
        <v>44896</v>
      </c>
      <c r="E39">
        <f>_xlfn.IFNA(VLOOKUP(D39,IMAE!A:C,3,FALSE),0)</f>
        <v>3.306058544627092</v>
      </c>
    </row>
    <row r="40" spans="1:5" x14ac:dyDescent="0.35">
      <c r="A40">
        <f t="shared" si="2"/>
        <v>39</v>
      </c>
      <c r="B40">
        <f t="shared" si="0"/>
        <v>2023</v>
      </c>
      <c r="C40">
        <f t="shared" si="1"/>
        <v>1</v>
      </c>
      <c r="D40" s="1">
        <f t="shared" si="3"/>
        <v>44927</v>
      </c>
      <c r="E40">
        <f>_xlfn.IFNA(VLOOKUP(D40,IMAE!A:C,3,FALSE),0)</f>
        <v>3.3096608971262782</v>
      </c>
    </row>
    <row r="41" spans="1:5" x14ac:dyDescent="0.35">
      <c r="A41">
        <f t="shared" si="2"/>
        <v>40</v>
      </c>
      <c r="B41">
        <f t="shared" si="0"/>
        <v>2023</v>
      </c>
      <c r="C41">
        <f t="shared" si="1"/>
        <v>2</v>
      </c>
      <c r="D41" s="1">
        <f t="shared" si="3"/>
        <v>44958</v>
      </c>
      <c r="E41">
        <f>_xlfn.IFNA(VLOOKUP(D41,IMAE!A:C,3,FALSE),0)</f>
        <v>4.7411797661980728</v>
      </c>
    </row>
    <row r="42" spans="1:5" x14ac:dyDescent="0.35">
      <c r="A42">
        <f t="shared" si="2"/>
        <v>41</v>
      </c>
      <c r="B42">
        <f t="shared" si="0"/>
        <v>2023</v>
      </c>
      <c r="C42">
        <f t="shared" si="1"/>
        <v>3</v>
      </c>
      <c r="D42" s="1">
        <f t="shared" si="3"/>
        <v>44986</v>
      </c>
      <c r="E42">
        <f>_xlfn.IFNA(VLOOKUP(D42,IMAE!A:C,3,FALSE),0)</f>
        <v>3.9684788405636624</v>
      </c>
    </row>
    <row r="43" spans="1:5" x14ac:dyDescent="0.35">
      <c r="A43">
        <f t="shared" si="2"/>
        <v>42</v>
      </c>
      <c r="B43">
        <f t="shared" si="0"/>
        <v>2023</v>
      </c>
      <c r="C43">
        <f t="shared" si="1"/>
        <v>4</v>
      </c>
      <c r="D43" s="1">
        <f t="shared" si="3"/>
        <v>45017</v>
      </c>
      <c r="E43">
        <f>_xlfn.IFNA(VLOOKUP(D43,IMAE!A:C,3,FALSE),0)</f>
        <v>3.5001929333472219</v>
      </c>
    </row>
    <row r="44" spans="1:5" x14ac:dyDescent="0.35">
      <c r="A44">
        <f t="shared" si="2"/>
        <v>43</v>
      </c>
      <c r="B44">
        <f t="shared" si="0"/>
        <v>2023</v>
      </c>
      <c r="C44">
        <f t="shared" si="1"/>
        <v>5</v>
      </c>
      <c r="D44" s="1">
        <f t="shared" si="3"/>
        <v>45047</v>
      </c>
      <c r="E44">
        <f>_xlfn.IFNA(VLOOKUP(D44,IMAE!A:C,3,FALSE),0)</f>
        <v>3.798525092793255</v>
      </c>
    </row>
    <row r="45" spans="1:5" x14ac:dyDescent="0.35">
      <c r="A45">
        <f t="shared" si="2"/>
        <v>44</v>
      </c>
      <c r="B45">
        <f t="shared" si="0"/>
        <v>2023</v>
      </c>
      <c r="C45">
        <f t="shared" si="1"/>
        <v>6</v>
      </c>
      <c r="D45" s="1">
        <f t="shared" si="3"/>
        <v>45078</v>
      </c>
      <c r="E45">
        <f>_xlfn.IFNA(VLOOKUP(D45,IMAE!A:C,3,FALSE),0)</f>
        <v>5.0768999737620675</v>
      </c>
    </row>
    <row r="46" spans="1:5" x14ac:dyDescent="0.35">
      <c r="A46">
        <f t="shared" si="2"/>
        <v>45</v>
      </c>
      <c r="B46">
        <f t="shared" si="0"/>
        <v>2023</v>
      </c>
      <c r="C46">
        <f t="shared" si="1"/>
        <v>7</v>
      </c>
      <c r="D46" s="1">
        <f t="shared" si="3"/>
        <v>45108</v>
      </c>
      <c r="E46">
        <f>_xlfn.IFNA(VLOOKUP(D46,IMAE!A:C,3,FALSE),0)</f>
        <v>4.9964919289065506</v>
      </c>
    </row>
    <row r="47" spans="1:5" x14ac:dyDescent="0.35">
      <c r="A47">
        <f t="shared" si="2"/>
        <v>46</v>
      </c>
      <c r="B47">
        <f t="shared" si="0"/>
        <v>2023</v>
      </c>
      <c r="C47">
        <f t="shared" si="1"/>
        <v>8</v>
      </c>
      <c r="D47" s="1">
        <f t="shared" si="3"/>
        <v>45139</v>
      </c>
      <c r="E47">
        <f>_xlfn.IFNA(VLOOKUP(D47,IMAE!A:C,3,FALSE),0)</f>
        <v>3.6076543187442529</v>
      </c>
    </row>
    <row r="48" spans="1:5" x14ac:dyDescent="0.35">
      <c r="A48">
        <f t="shared" si="2"/>
        <v>47</v>
      </c>
      <c r="B48">
        <f t="shared" si="0"/>
        <v>2023</v>
      </c>
      <c r="C48">
        <f t="shared" si="1"/>
        <v>9</v>
      </c>
      <c r="D48" s="1">
        <f t="shared" si="3"/>
        <v>45170</v>
      </c>
      <c r="E48">
        <f>_xlfn.IFNA(VLOOKUP(D48,IMAE!A:C,3,FALSE),0)</f>
        <v>3.4590442430412054</v>
      </c>
    </row>
    <row r="49" spans="1:5" x14ac:dyDescent="0.35">
      <c r="A49">
        <f t="shared" si="2"/>
        <v>48</v>
      </c>
      <c r="B49">
        <f t="shared" si="0"/>
        <v>2023</v>
      </c>
      <c r="C49">
        <f t="shared" si="1"/>
        <v>10</v>
      </c>
      <c r="D49" s="1">
        <f t="shared" si="3"/>
        <v>45200</v>
      </c>
      <c r="E49">
        <f>_xlfn.IFNA(VLOOKUP(D49,IMAE!A:C,3,FALSE),0)</f>
        <v>1.3043070174594504</v>
      </c>
    </row>
    <row r="50" spans="1:5" x14ac:dyDescent="0.35">
      <c r="A50">
        <f t="shared" si="2"/>
        <v>49</v>
      </c>
      <c r="B50">
        <f t="shared" si="0"/>
        <v>2023</v>
      </c>
      <c r="C50">
        <f t="shared" si="1"/>
        <v>11</v>
      </c>
      <c r="D50" s="1">
        <f t="shared" si="3"/>
        <v>45231</v>
      </c>
      <c r="E50">
        <f>_xlfn.IFNA(VLOOKUP(D50,IMAE!A:C,3,FALSE),0)</f>
        <v>2.4287453156856178</v>
      </c>
    </row>
    <row r="51" spans="1:5" x14ac:dyDescent="0.35">
      <c r="A51">
        <f t="shared" si="2"/>
        <v>50</v>
      </c>
      <c r="B51">
        <f t="shared" si="0"/>
        <v>2023</v>
      </c>
      <c r="C51">
        <f t="shared" si="1"/>
        <v>12</v>
      </c>
      <c r="D51" s="1">
        <f t="shared" si="3"/>
        <v>45261</v>
      </c>
      <c r="E51">
        <f>_xlfn.IFNA(VLOOKUP(D51,IMAE!A:C,3,FALSE),0)</f>
        <v>2.302652093716091</v>
      </c>
    </row>
    <row r="52" spans="1:5" x14ac:dyDescent="0.35">
      <c r="A52">
        <f t="shared" si="2"/>
        <v>51</v>
      </c>
      <c r="B52">
        <f t="shared" si="0"/>
        <v>2024</v>
      </c>
      <c r="C52">
        <f t="shared" si="1"/>
        <v>1</v>
      </c>
      <c r="D52" s="1">
        <f t="shared" si="3"/>
        <v>45292</v>
      </c>
      <c r="E52">
        <f>_xlfn.IFNA(VLOOKUP(D52,IMAE!A:C,3,FALSE),0)</f>
        <v>4.2697651275661883</v>
      </c>
    </row>
    <row r="53" spans="1:5" x14ac:dyDescent="0.35">
      <c r="A53">
        <f t="shared" si="2"/>
        <v>52</v>
      </c>
      <c r="B53">
        <f t="shared" si="0"/>
        <v>2024</v>
      </c>
      <c r="C53">
        <f t="shared" si="1"/>
        <v>2</v>
      </c>
      <c r="D53" s="1">
        <f t="shared" si="3"/>
        <v>45323</v>
      </c>
      <c r="E53">
        <f>_xlfn.IFNA(VLOOKUP(D53,IMAE!A:C,3,FALSE),0)</f>
        <v>3.0426480900830768</v>
      </c>
    </row>
    <row r="54" spans="1:5" x14ac:dyDescent="0.35">
      <c r="A54">
        <f t="shared" si="2"/>
        <v>53</v>
      </c>
      <c r="B54">
        <f t="shared" si="0"/>
        <v>2024</v>
      </c>
      <c r="C54">
        <f t="shared" si="1"/>
        <v>3</v>
      </c>
      <c r="D54" s="1">
        <f t="shared" si="3"/>
        <v>45352</v>
      </c>
      <c r="E54">
        <f>_xlfn.IFNA(VLOOKUP(D54,IMAE!A:C,3,FALSE),0)</f>
        <v>2.2794774681592003</v>
      </c>
    </row>
    <row r="55" spans="1:5" x14ac:dyDescent="0.35">
      <c r="A55">
        <f t="shared" si="2"/>
        <v>54</v>
      </c>
      <c r="B55">
        <f t="shared" si="0"/>
        <v>2024</v>
      </c>
      <c r="C55">
        <f t="shared" si="1"/>
        <v>4</v>
      </c>
      <c r="D55" s="1">
        <f t="shared" si="3"/>
        <v>45383</v>
      </c>
      <c r="E55">
        <f>_xlfn.IFNA(VLOOKUP(D55,IMAE!A:C,3,FALSE),0)</f>
        <v>4.1528813427639761</v>
      </c>
    </row>
    <row r="56" spans="1:5" x14ac:dyDescent="0.35">
      <c r="A56">
        <f t="shared" si="2"/>
        <v>55</v>
      </c>
      <c r="B56">
        <f t="shared" si="0"/>
        <v>2024</v>
      </c>
      <c r="C56">
        <f t="shared" si="1"/>
        <v>5</v>
      </c>
      <c r="D56" s="1">
        <f t="shared" si="3"/>
        <v>45413</v>
      </c>
      <c r="E56">
        <f>_xlfn.IFNA(VLOOKUP(D56,IMAE!A:C,3,FALSE),0)</f>
        <v>4.3342462576848533</v>
      </c>
    </row>
    <row r="57" spans="1:5" x14ac:dyDescent="0.35">
      <c r="A57">
        <f t="shared" si="2"/>
        <v>56</v>
      </c>
      <c r="B57">
        <f t="shared" si="0"/>
        <v>2024</v>
      </c>
      <c r="C57">
        <f t="shared" si="1"/>
        <v>6</v>
      </c>
      <c r="D57" s="1">
        <f t="shared" si="3"/>
        <v>45444</v>
      </c>
      <c r="E57">
        <f>_xlfn.IFNA(VLOOKUP(D57,IMAE!A:C,3,FALSE),0)</f>
        <v>2.738841829624846</v>
      </c>
    </row>
    <row r="58" spans="1:5" x14ac:dyDescent="0.35">
      <c r="A58">
        <f t="shared" si="2"/>
        <v>57</v>
      </c>
      <c r="B58">
        <f t="shared" si="0"/>
        <v>2024</v>
      </c>
      <c r="C58">
        <f t="shared" si="1"/>
        <v>7</v>
      </c>
      <c r="D58" s="1">
        <f t="shared" si="3"/>
        <v>45474</v>
      </c>
      <c r="E58">
        <f>_xlfn.IFNA(VLOOKUP(D58,IMAE!A:C,3,FALSE),0)</f>
        <v>3.0344176329305697</v>
      </c>
    </row>
    <row r="59" spans="1:5" x14ac:dyDescent="0.35">
      <c r="A59">
        <f t="shared" si="2"/>
        <v>58</v>
      </c>
      <c r="B59">
        <f t="shared" si="0"/>
        <v>2024</v>
      </c>
      <c r="C59">
        <f t="shared" si="1"/>
        <v>8</v>
      </c>
      <c r="D59" s="1">
        <f t="shared" si="3"/>
        <v>45505</v>
      </c>
      <c r="E59">
        <f>_xlfn.IFNA(VLOOKUP(D59,IMAE!A:C,3,FALSE),0)</f>
        <v>3.9625332596977927</v>
      </c>
    </row>
    <row r="60" spans="1:5" x14ac:dyDescent="0.35">
      <c r="A60">
        <f t="shared" si="2"/>
        <v>59</v>
      </c>
      <c r="B60">
        <f t="shared" si="0"/>
        <v>2024</v>
      </c>
      <c r="C60">
        <f t="shared" si="1"/>
        <v>9</v>
      </c>
      <c r="D60" s="1">
        <f t="shared" si="3"/>
        <v>45536</v>
      </c>
      <c r="E60">
        <f>_xlfn.IFNA(VLOOKUP(D60,IMAE!A:C,3,FALSE),0)</f>
        <v>3.6060590869080329</v>
      </c>
    </row>
    <row r="61" spans="1:5" x14ac:dyDescent="0.35">
      <c r="A61">
        <f t="shared" si="2"/>
        <v>60</v>
      </c>
      <c r="B61">
        <f t="shared" si="0"/>
        <v>2024</v>
      </c>
      <c r="C61">
        <f t="shared" si="1"/>
        <v>10</v>
      </c>
      <c r="D61" s="1">
        <f t="shared" si="3"/>
        <v>45566</v>
      </c>
      <c r="E61">
        <f>_xlfn.IFNA(VLOOKUP(D61,IMAE!A:C,3,FALSE),0)</f>
        <v>5.6753723440105404</v>
      </c>
    </row>
    <row r="62" spans="1:5" x14ac:dyDescent="0.35">
      <c r="A62">
        <f t="shared" si="2"/>
        <v>61</v>
      </c>
      <c r="B62">
        <f t="shared" si="0"/>
        <v>2024</v>
      </c>
      <c r="C62">
        <f t="shared" si="1"/>
        <v>11</v>
      </c>
      <c r="D62" s="1">
        <f t="shared" si="3"/>
        <v>45597</v>
      </c>
      <c r="E62">
        <f>_xlfn.IFNA(VLOOKUP(D62,IMAE!A:C,3,FALSE),0)</f>
        <v>0</v>
      </c>
    </row>
    <row r="63" spans="1:5" x14ac:dyDescent="0.35">
      <c r="A63">
        <f t="shared" si="2"/>
        <v>62</v>
      </c>
      <c r="B63">
        <f t="shared" si="0"/>
        <v>2024</v>
      </c>
      <c r="C63">
        <f t="shared" si="1"/>
        <v>12</v>
      </c>
      <c r="D63" s="1">
        <f t="shared" si="3"/>
        <v>45627</v>
      </c>
      <c r="E63">
        <f>_xlfn.IFNA(VLOOKUP(D63,IMAE!A:C,3,FALSE),0)</f>
        <v>0</v>
      </c>
    </row>
    <row r="64" spans="1:5" x14ac:dyDescent="0.35">
      <c r="A64">
        <f t="shared" si="2"/>
        <v>63</v>
      </c>
      <c r="B64">
        <f t="shared" si="0"/>
        <v>2025</v>
      </c>
      <c r="C64">
        <f t="shared" si="1"/>
        <v>1</v>
      </c>
      <c r="D64" s="1">
        <f t="shared" si="3"/>
        <v>45658</v>
      </c>
      <c r="E64">
        <f>_xlfn.IFNA(VLOOKUP(D64,IMAE!A:C,3,FALSE),0)</f>
        <v>0</v>
      </c>
    </row>
    <row r="65" spans="1:5" x14ac:dyDescent="0.35">
      <c r="A65">
        <f t="shared" si="2"/>
        <v>64</v>
      </c>
      <c r="B65">
        <f t="shared" si="0"/>
        <v>2025</v>
      </c>
      <c r="C65">
        <f t="shared" si="1"/>
        <v>2</v>
      </c>
      <c r="D65" s="1">
        <f t="shared" si="3"/>
        <v>45689</v>
      </c>
      <c r="E65">
        <f>_xlfn.IFNA(VLOOKUP(D65,IMAE!A:C,3,FALSE),0)</f>
        <v>0</v>
      </c>
    </row>
    <row r="66" spans="1:5" x14ac:dyDescent="0.35">
      <c r="A66">
        <f t="shared" si="2"/>
        <v>65</v>
      </c>
      <c r="B66">
        <f>+YEAR(D66)</f>
        <v>2025</v>
      </c>
      <c r="C66">
        <f>+MONTH(D66)</f>
        <v>3</v>
      </c>
      <c r="D66" s="1">
        <f t="shared" si="3"/>
        <v>45717</v>
      </c>
      <c r="E66">
        <f>_xlfn.IFNA(VLOOKUP(D66,IMAE!A:C,3,FALSE),0)</f>
        <v>0</v>
      </c>
    </row>
    <row r="67" spans="1:5" x14ac:dyDescent="0.35">
      <c r="A67">
        <f t="shared" si="2"/>
        <v>66</v>
      </c>
      <c r="B67">
        <f>+YEAR(D67)</f>
        <v>2025</v>
      </c>
      <c r="C67">
        <f>+MONTH(D67)</f>
        <v>4</v>
      </c>
      <c r="D67" s="1">
        <f t="shared" si="3"/>
        <v>45748</v>
      </c>
      <c r="E67">
        <f>_xlfn.IFNA(VLOOKUP(D67,IMAE!A:C,3,FALSE),0)</f>
        <v>0</v>
      </c>
    </row>
    <row r="68" spans="1:5" x14ac:dyDescent="0.35">
      <c r="A68">
        <f t="shared" ref="A68:A86" si="4">+A67+1</f>
        <v>67</v>
      </c>
      <c r="B68">
        <f>+YEAR(D68)</f>
        <v>2025</v>
      </c>
      <c r="C68">
        <f>+MONTH(D68)</f>
        <v>5</v>
      </c>
      <c r="D68" s="1">
        <f t="shared" ref="D68:D86" si="5">+EOMONTH(D67,0)+1</f>
        <v>45778</v>
      </c>
      <c r="E68">
        <f>_xlfn.IFNA(VLOOKUP(D68,IMAE!A:C,3,FALSE),0)</f>
        <v>0</v>
      </c>
    </row>
    <row r="69" spans="1:5" x14ac:dyDescent="0.35">
      <c r="A69">
        <f t="shared" si="4"/>
        <v>68</v>
      </c>
      <c r="B69">
        <f>+YEAR(D69)</f>
        <v>2025</v>
      </c>
      <c r="C69">
        <f>+MONTH(D69)</f>
        <v>6</v>
      </c>
      <c r="D69" s="1">
        <f t="shared" si="5"/>
        <v>45809</v>
      </c>
      <c r="E69">
        <f>_xlfn.IFNA(VLOOKUP(D69,IMAE!A:C,3,FALSE),0)</f>
        <v>0</v>
      </c>
    </row>
    <row r="70" spans="1:5" x14ac:dyDescent="0.35">
      <c r="A70">
        <f t="shared" si="4"/>
        <v>69</v>
      </c>
      <c r="B70">
        <f t="shared" ref="B70:B86" si="6">+YEAR(D70)</f>
        <v>2025</v>
      </c>
      <c r="C70">
        <f t="shared" ref="C70:C86" si="7">+MONTH(D70)</f>
        <v>7</v>
      </c>
      <c r="D70" s="1">
        <f t="shared" si="5"/>
        <v>45839</v>
      </c>
      <c r="E70">
        <f>_xlfn.IFNA(VLOOKUP(D70,IMAE!A:C,3,FALSE),0)</f>
        <v>0</v>
      </c>
    </row>
    <row r="71" spans="1:5" x14ac:dyDescent="0.35">
      <c r="A71">
        <f t="shared" si="4"/>
        <v>70</v>
      </c>
      <c r="B71">
        <f t="shared" si="6"/>
        <v>2025</v>
      </c>
      <c r="C71">
        <f t="shared" si="7"/>
        <v>8</v>
      </c>
      <c r="D71" s="1">
        <f t="shared" si="5"/>
        <v>45870</v>
      </c>
      <c r="E71">
        <f>_xlfn.IFNA(VLOOKUP(D71,IMAE!A:C,3,FALSE),0)</f>
        <v>0</v>
      </c>
    </row>
    <row r="72" spans="1:5" x14ac:dyDescent="0.35">
      <c r="A72">
        <f t="shared" si="4"/>
        <v>71</v>
      </c>
      <c r="B72">
        <f t="shared" si="6"/>
        <v>2025</v>
      </c>
      <c r="C72">
        <f t="shared" si="7"/>
        <v>9</v>
      </c>
      <c r="D72" s="1">
        <f t="shared" si="5"/>
        <v>45901</v>
      </c>
      <c r="E72">
        <f>_xlfn.IFNA(VLOOKUP(D72,IMAE!A:C,3,FALSE),0)</f>
        <v>0</v>
      </c>
    </row>
    <row r="73" spans="1:5" x14ac:dyDescent="0.35">
      <c r="A73">
        <f t="shared" si="4"/>
        <v>72</v>
      </c>
      <c r="B73">
        <f t="shared" si="6"/>
        <v>2025</v>
      </c>
      <c r="C73">
        <f t="shared" si="7"/>
        <v>10</v>
      </c>
      <c r="D73" s="1">
        <f t="shared" si="5"/>
        <v>45931</v>
      </c>
      <c r="E73">
        <f>_xlfn.IFNA(VLOOKUP(D73,IMAE!A:C,3,FALSE),0)</f>
        <v>0</v>
      </c>
    </row>
    <row r="74" spans="1:5" x14ac:dyDescent="0.35">
      <c r="A74">
        <f t="shared" si="4"/>
        <v>73</v>
      </c>
      <c r="B74">
        <f t="shared" si="6"/>
        <v>2025</v>
      </c>
      <c r="C74">
        <f t="shared" si="7"/>
        <v>11</v>
      </c>
      <c r="D74" s="1">
        <f t="shared" si="5"/>
        <v>45962</v>
      </c>
      <c r="E74">
        <f>_xlfn.IFNA(VLOOKUP(D74,IMAE!A:C,3,FALSE),0)</f>
        <v>0</v>
      </c>
    </row>
    <row r="75" spans="1:5" x14ac:dyDescent="0.35">
      <c r="A75">
        <f t="shared" si="4"/>
        <v>74</v>
      </c>
      <c r="B75">
        <f t="shared" si="6"/>
        <v>2025</v>
      </c>
      <c r="C75">
        <f t="shared" si="7"/>
        <v>12</v>
      </c>
      <c r="D75" s="1">
        <f t="shared" si="5"/>
        <v>45992</v>
      </c>
      <c r="E75">
        <f>_xlfn.IFNA(VLOOKUP(D75,IMAE!A:C,3,FALSE),0)</f>
        <v>0</v>
      </c>
    </row>
    <row r="76" spans="1:5" x14ac:dyDescent="0.35">
      <c r="A76">
        <f t="shared" si="4"/>
        <v>75</v>
      </c>
      <c r="B76">
        <f t="shared" si="6"/>
        <v>2026</v>
      </c>
      <c r="C76">
        <f t="shared" si="7"/>
        <v>1</v>
      </c>
      <c r="D76" s="1">
        <f t="shared" si="5"/>
        <v>46023</v>
      </c>
      <c r="E76">
        <f>_xlfn.IFNA(VLOOKUP(D76,IMAE!A:C,3,FALSE),0)</f>
        <v>0</v>
      </c>
    </row>
    <row r="77" spans="1:5" x14ac:dyDescent="0.35">
      <c r="A77">
        <f t="shared" si="4"/>
        <v>76</v>
      </c>
      <c r="B77">
        <f t="shared" si="6"/>
        <v>2026</v>
      </c>
      <c r="C77">
        <f t="shared" si="7"/>
        <v>2</v>
      </c>
      <c r="D77" s="1">
        <f t="shared" si="5"/>
        <v>46054</v>
      </c>
      <c r="E77">
        <f>_xlfn.IFNA(VLOOKUP(D77,IMAE!A:C,3,FALSE),0)</f>
        <v>0</v>
      </c>
    </row>
    <row r="78" spans="1:5" x14ac:dyDescent="0.35">
      <c r="A78">
        <f t="shared" si="4"/>
        <v>77</v>
      </c>
      <c r="B78">
        <f t="shared" si="6"/>
        <v>2026</v>
      </c>
      <c r="C78">
        <f t="shared" si="7"/>
        <v>3</v>
      </c>
      <c r="D78" s="1">
        <f t="shared" si="5"/>
        <v>46082</v>
      </c>
      <c r="E78">
        <f>_xlfn.IFNA(VLOOKUP(D78,IMAE!A:C,3,FALSE),0)</f>
        <v>0</v>
      </c>
    </row>
    <row r="79" spans="1:5" x14ac:dyDescent="0.35">
      <c r="A79">
        <f t="shared" si="4"/>
        <v>78</v>
      </c>
      <c r="B79">
        <f t="shared" si="6"/>
        <v>2026</v>
      </c>
      <c r="C79">
        <f t="shared" si="7"/>
        <v>4</v>
      </c>
      <c r="D79" s="1">
        <f t="shared" si="5"/>
        <v>46113</v>
      </c>
      <c r="E79">
        <f>_xlfn.IFNA(VLOOKUP(D79,IMAE!A:C,3,FALSE),0)</f>
        <v>0</v>
      </c>
    </row>
    <row r="80" spans="1:5" x14ac:dyDescent="0.35">
      <c r="A80">
        <f t="shared" si="4"/>
        <v>79</v>
      </c>
      <c r="B80">
        <f t="shared" si="6"/>
        <v>2026</v>
      </c>
      <c r="C80">
        <f t="shared" si="7"/>
        <v>5</v>
      </c>
      <c r="D80" s="1">
        <f t="shared" si="5"/>
        <v>46143</v>
      </c>
      <c r="E80">
        <f>_xlfn.IFNA(VLOOKUP(D80,IMAE!A:C,3,FALSE),0)</f>
        <v>0</v>
      </c>
    </row>
    <row r="81" spans="1:5" x14ac:dyDescent="0.35">
      <c r="A81">
        <f t="shared" si="4"/>
        <v>80</v>
      </c>
      <c r="B81">
        <f t="shared" si="6"/>
        <v>2026</v>
      </c>
      <c r="C81">
        <f t="shared" si="7"/>
        <v>6</v>
      </c>
      <c r="D81" s="1">
        <f t="shared" si="5"/>
        <v>46174</v>
      </c>
      <c r="E81">
        <f>_xlfn.IFNA(VLOOKUP(D81,IMAE!A:C,3,FALSE),0)</f>
        <v>0</v>
      </c>
    </row>
    <row r="82" spans="1:5" x14ac:dyDescent="0.35">
      <c r="A82">
        <f t="shared" si="4"/>
        <v>81</v>
      </c>
      <c r="B82">
        <f t="shared" si="6"/>
        <v>2026</v>
      </c>
      <c r="C82">
        <f t="shared" si="7"/>
        <v>7</v>
      </c>
      <c r="D82" s="1">
        <f t="shared" si="5"/>
        <v>46204</v>
      </c>
      <c r="E82">
        <f>_xlfn.IFNA(VLOOKUP(D82,IMAE!A:C,3,FALSE),0)</f>
        <v>0</v>
      </c>
    </row>
    <row r="83" spans="1:5" x14ac:dyDescent="0.35">
      <c r="A83">
        <f t="shared" si="4"/>
        <v>82</v>
      </c>
      <c r="B83">
        <f t="shared" si="6"/>
        <v>2026</v>
      </c>
      <c r="C83">
        <f t="shared" si="7"/>
        <v>8</v>
      </c>
      <c r="D83" s="1">
        <f t="shared" si="5"/>
        <v>46235</v>
      </c>
      <c r="E83">
        <f>_xlfn.IFNA(VLOOKUP(D83,IMAE!A:C,3,FALSE),0)</f>
        <v>0</v>
      </c>
    </row>
    <row r="84" spans="1:5" x14ac:dyDescent="0.35">
      <c r="A84">
        <f t="shared" si="4"/>
        <v>83</v>
      </c>
      <c r="B84">
        <f t="shared" si="6"/>
        <v>2026</v>
      </c>
      <c r="C84">
        <f t="shared" si="7"/>
        <v>9</v>
      </c>
      <c r="D84" s="1">
        <f t="shared" si="5"/>
        <v>46266</v>
      </c>
      <c r="E84">
        <f>_xlfn.IFNA(VLOOKUP(D84,IMAE!A:C,3,FALSE),0)</f>
        <v>0</v>
      </c>
    </row>
    <row r="85" spans="1:5" x14ac:dyDescent="0.35">
      <c r="A85">
        <f t="shared" si="4"/>
        <v>84</v>
      </c>
      <c r="B85">
        <f t="shared" si="6"/>
        <v>2026</v>
      </c>
      <c r="C85">
        <f t="shared" si="7"/>
        <v>10</v>
      </c>
      <c r="D85" s="1">
        <f t="shared" si="5"/>
        <v>46296</v>
      </c>
      <c r="E85">
        <f>_xlfn.IFNA(VLOOKUP(D85,IMAE!A:C,3,FALSE),0)</f>
        <v>0</v>
      </c>
    </row>
    <row r="86" spans="1:5" x14ac:dyDescent="0.35">
      <c r="A86">
        <f t="shared" si="4"/>
        <v>85</v>
      </c>
      <c r="B86">
        <f t="shared" si="6"/>
        <v>2026</v>
      </c>
      <c r="C86">
        <f t="shared" si="7"/>
        <v>11</v>
      </c>
      <c r="D86" s="1">
        <f t="shared" si="5"/>
        <v>46327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topLeftCell="A42" workbookViewId="0">
      <selection activeCell="B17" sqref="B17"/>
    </sheetView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>
        <f>+INTERCEPT('IMAE para s'!E2:E61,'IMAE para s'!A2:A61)</f>
        <v>2.2178854471489355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>
        <f>+SLOPE('IMAE para s'!E2:E61,'IMAE para s'!A2:A61)</f>
        <v>4.6019697598007163E-2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>
        <f>+$B$17+A25*$B$18</f>
        <v>2.2639051447469427</v>
      </c>
      <c r="C25">
        <f>+'IMAE para s'!E2-'IMAE regresion'!B25</f>
        <v>2.6357384557508965</v>
      </c>
      <c r="D25"/>
      <c r="E25"/>
      <c r="F25"/>
      <c r="G25"/>
      <c r="H25"/>
      <c r="I25"/>
    </row>
    <row r="26" spans="1:9" x14ac:dyDescent="0.35">
      <c r="A26">
        <v>2</v>
      </c>
      <c r="B26">
        <f t="shared" ref="B26:B84" si="0">+$B$17+A26*$B$18</f>
        <v>2.3099248423449499</v>
      </c>
      <c r="C26">
        <f>+'IMAE para s'!E3-'IMAE regresion'!B26</f>
        <v>2.0800310607741945</v>
      </c>
      <c r="D26"/>
      <c r="E26"/>
      <c r="F26"/>
      <c r="G26"/>
      <c r="H26"/>
      <c r="I26"/>
    </row>
    <row r="27" spans="1:9" x14ac:dyDescent="0.35">
      <c r="A27">
        <v>3</v>
      </c>
      <c r="B27">
        <f t="shared" si="0"/>
        <v>2.3559445399429571</v>
      </c>
      <c r="C27">
        <f>+'IMAE para s'!E4-'IMAE regresion'!B27</f>
        <v>1.9269713332571961</v>
      </c>
      <c r="D27"/>
      <c r="E27"/>
      <c r="F27"/>
      <c r="G27"/>
      <c r="H27"/>
      <c r="I27"/>
    </row>
    <row r="28" spans="1:9" x14ac:dyDescent="0.35">
      <c r="A28">
        <v>4</v>
      </c>
      <c r="B28">
        <f t="shared" si="0"/>
        <v>2.4019642375409642</v>
      </c>
      <c r="C28">
        <f>+'IMAE para s'!E5-'IMAE regresion'!B28</f>
        <v>-0.10546629534385765</v>
      </c>
      <c r="D28"/>
      <c r="E28"/>
      <c r="F28"/>
      <c r="G28"/>
      <c r="H28"/>
      <c r="I28"/>
    </row>
    <row r="29" spans="1:9" x14ac:dyDescent="0.35">
      <c r="A29">
        <v>5</v>
      </c>
      <c r="B29">
        <f t="shared" si="0"/>
        <v>2.4479839351389714</v>
      </c>
      <c r="C29">
        <f>+'IMAE para s'!E6-'IMAE regresion'!B29</f>
        <v>-6.4272738041140158</v>
      </c>
      <c r="D29"/>
      <c r="E29"/>
      <c r="F29"/>
      <c r="G29"/>
      <c r="H29"/>
      <c r="I29"/>
    </row>
    <row r="30" spans="1:9" x14ac:dyDescent="0.35">
      <c r="A30">
        <v>6</v>
      </c>
      <c r="B30">
        <f t="shared" si="0"/>
        <v>2.4940036327369786</v>
      </c>
      <c r="C30">
        <f>+'IMAE para s'!E7-'IMAE regresion'!B30</f>
        <v>-12.071279185425185</v>
      </c>
      <c r="D30"/>
      <c r="E30"/>
      <c r="F30"/>
      <c r="G30"/>
      <c r="H30"/>
      <c r="I30"/>
    </row>
    <row r="31" spans="1:9" x14ac:dyDescent="0.35">
      <c r="A31">
        <v>7</v>
      </c>
      <c r="B31">
        <f t="shared" si="0"/>
        <v>2.5400233303349857</v>
      </c>
      <c r="C31">
        <f>+'IMAE para s'!E8-'IMAE regresion'!B31</f>
        <v>-12.819046375741975</v>
      </c>
      <c r="D31"/>
      <c r="E31"/>
      <c r="F31"/>
      <c r="G31"/>
      <c r="H31"/>
      <c r="I31"/>
    </row>
    <row r="32" spans="1:9" x14ac:dyDescent="0.35">
      <c r="A32">
        <v>8</v>
      </c>
      <c r="B32">
        <f t="shared" si="0"/>
        <v>2.5860430279329929</v>
      </c>
      <c r="C32">
        <f>+'IMAE para s'!E9-'IMAE regresion'!B32</f>
        <v>-10.436132258702717</v>
      </c>
      <c r="D32"/>
      <c r="E32"/>
      <c r="F32"/>
      <c r="G32"/>
      <c r="H32"/>
      <c r="I32"/>
    </row>
    <row r="33" spans="1:9" x14ac:dyDescent="0.35">
      <c r="A33">
        <v>9</v>
      </c>
      <c r="B33">
        <f t="shared" si="0"/>
        <v>2.6320627255310001</v>
      </c>
      <c r="C33">
        <f>+'IMAE para s'!E10-'IMAE regresion'!B33</f>
        <v>-6.5041285450732857</v>
      </c>
      <c r="D33"/>
      <c r="E33"/>
      <c r="F33"/>
      <c r="G33"/>
      <c r="H33"/>
      <c r="I33"/>
    </row>
    <row r="34" spans="1:9" x14ac:dyDescent="0.35">
      <c r="A34">
        <v>10</v>
      </c>
      <c r="B34">
        <f t="shared" si="0"/>
        <v>2.6780824231290072</v>
      </c>
      <c r="C34">
        <f>+'IMAE para s'!E11-'IMAE regresion'!B34</f>
        <v>-3.7733360618399221</v>
      </c>
      <c r="D34"/>
      <c r="E34"/>
      <c r="F34"/>
      <c r="G34"/>
      <c r="H34"/>
      <c r="I34"/>
    </row>
    <row r="35" spans="1:9" x14ac:dyDescent="0.35">
      <c r="A35">
        <v>11</v>
      </c>
      <c r="B35">
        <f t="shared" si="0"/>
        <v>2.7241021207270144</v>
      </c>
      <c r="C35">
        <f>+'IMAE para s'!E12-'IMAE regresion'!B35</f>
        <v>-1.9192170845114909</v>
      </c>
      <c r="D35"/>
      <c r="E35"/>
      <c r="F35"/>
      <c r="G35"/>
      <c r="H35"/>
      <c r="I35"/>
    </row>
    <row r="36" spans="1:9" x14ac:dyDescent="0.35">
      <c r="A36">
        <v>12</v>
      </c>
      <c r="B36">
        <f t="shared" si="0"/>
        <v>2.7701218183250216</v>
      </c>
      <c r="C36">
        <f>+'IMAE para s'!E13-'IMAE regresion'!B36</f>
        <v>-0.54739702355081299</v>
      </c>
      <c r="D36"/>
      <c r="E36"/>
      <c r="F36"/>
      <c r="G36"/>
      <c r="H36"/>
      <c r="I36"/>
    </row>
    <row r="37" spans="1:9" x14ac:dyDescent="0.35">
      <c r="A37">
        <v>13</v>
      </c>
      <c r="B37">
        <f t="shared" si="0"/>
        <v>2.8161415159230287</v>
      </c>
      <c r="C37">
        <f>+'IMAE para s'!E14-'IMAE regresion'!B37</f>
        <v>-1.5748580544029309</v>
      </c>
      <c r="D37"/>
      <c r="E37"/>
      <c r="F37"/>
      <c r="G37"/>
      <c r="H37"/>
      <c r="I37"/>
    </row>
    <row r="38" spans="1:9" x14ac:dyDescent="0.35">
      <c r="A38">
        <v>14</v>
      </c>
      <c r="B38">
        <f t="shared" si="0"/>
        <v>2.8621612135210359</v>
      </c>
      <c r="C38">
        <f>+'IMAE para s'!E15-'IMAE regresion'!B38</f>
        <v>1.2036490404542644</v>
      </c>
      <c r="D38"/>
      <c r="E38"/>
      <c r="F38"/>
      <c r="G38"/>
      <c r="H38"/>
      <c r="I38"/>
    </row>
    <row r="39" spans="1:9" x14ac:dyDescent="0.35">
      <c r="A39">
        <v>15</v>
      </c>
      <c r="B39">
        <f t="shared" si="0"/>
        <v>2.9081809111190431</v>
      </c>
      <c r="C39">
        <f>+'IMAE para s'!E16-'IMAE regresion'!B39</f>
        <v>-1.5931429041028871</v>
      </c>
      <c r="D39"/>
      <c r="E39"/>
      <c r="F39"/>
      <c r="G39"/>
      <c r="H39"/>
      <c r="I39"/>
    </row>
    <row r="40" spans="1:9" x14ac:dyDescent="0.35">
      <c r="A40">
        <v>16</v>
      </c>
      <c r="B40">
        <f t="shared" si="0"/>
        <v>2.9542006087170503</v>
      </c>
      <c r="C40">
        <f>+'IMAE para s'!E17-'IMAE regresion'!B40</f>
        <v>-0.53058779479844098</v>
      </c>
      <c r="D40"/>
      <c r="E40"/>
      <c r="F40"/>
      <c r="G40"/>
      <c r="H40"/>
      <c r="I40"/>
    </row>
    <row r="41" spans="1:9" x14ac:dyDescent="0.35">
      <c r="A41">
        <v>17</v>
      </c>
      <c r="B41">
        <f t="shared" si="0"/>
        <v>3.0002203063150574</v>
      </c>
      <c r="C41">
        <f>+'IMAE para s'!E18-'IMAE regresion'!B41</f>
        <v>6.9428589283790938</v>
      </c>
      <c r="D41"/>
      <c r="E41"/>
      <c r="F41"/>
      <c r="G41"/>
      <c r="H41"/>
      <c r="I41"/>
    </row>
    <row r="42" spans="1:9" x14ac:dyDescent="0.35">
      <c r="A42">
        <v>18</v>
      </c>
      <c r="B42">
        <f t="shared" si="0"/>
        <v>3.0462400039130646</v>
      </c>
      <c r="C42">
        <f>+'IMAE para s'!E19-'IMAE regresion'!B42</f>
        <v>12.535217176374179</v>
      </c>
      <c r="D42"/>
      <c r="E42"/>
      <c r="F42"/>
      <c r="G42"/>
      <c r="H42"/>
      <c r="I42"/>
    </row>
    <row r="43" spans="1:9" x14ac:dyDescent="0.35">
      <c r="A43">
        <v>19</v>
      </c>
      <c r="B43">
        <f t="shared" si="0"/>
        <v>3.0922597015110718</v>
      </c>
      <c r="C43">
        <f>+'IMAE para s'!E20-'IMAE regresion'!B43</f>
        <v>13.622932354582129</v>
      </c>
      <c r="D43"/>
      <c r="E43"/>
      <c r="F43"/>
      <c r="G43"/>
      <c r="H43"/>
      <c r="I43"/>
    </row>
    <row r="44" spans="1:9" x14ac:dyDescent="0.35">
      <c r="A44">
        <v>20</v>
      </c>
      <c r="B44">
        <f t="shared" si="0"/>
        <v>3.1382793991090789</v>
      </c>
      <c r="C44">
        <f>+'IMAE para s'!E21-'IMAE regresion'!B44</f>
        <v>11.380838000431867</v>
      </c>
      <c r="D44"/>
      <c r="E44"/>
      <c r="F44"/>
      <c r="G44"/>
      <c r="H44"/>
      <c r="I44"/>
    </row>
    <row r="45" spans="1:9" x14ac:dyDescent="0.35">
      <c r="A45">
        <v>21</v>
      </c>
      <c r="B45">
        <f t="shared" si="0"/>
        <v>3.1842990967070861</v>
      </c>
      <c r="C45">
        <f>+'IMAE para s'!E22-'IMAE regresion'!B45</f>
        <v>7.8182391811988694</v>
      </c>
      <c r="D45"/>
      <c r="E45"/>
      <c r="F45"/>
      <c r="G45"/>
      <c r="H45"/>
      <c r="I45"/>
    </row>
    <row r="46" spans="1:9" x14ac:dyDescent="0.35">
      <c r="A46">
        <v>22</v>
      </c>
      <c r="B46">
        <f t="shared" si="0"/>
        <v>3.2303187943050933</v>
      </c>
      <c r="C46">
        <f>+'IMAE para s'!E23-'IMAE regresion'!B46</f>
        <v>4.5880657143362935</v>
      </c>
      <c r="D46"/>
      <c r="E46"/>
      <c r="F46"/>
      <c r="G46"/>
      <c r="H46"/>
      <c r="I46"/>
    </row>
    <row r="47" spans="1:9" x14ac:dyDescent="0.35">
      <c r="A47">
        <v>23</v>
      </c>
      <c r="B47">
        <f t="shared" si="0"/>
        <v>3.2763384919031004</v>
      </c>
      <c r="C47">
        <f>+'IMAE para s'!E24-'IMAE regresion'!B47</f>
        <v>2.6315228294094375</v>
      </c>
      <c r="D47"/>
      <c r="E47"/>
      <c r="F47"/>
      <c r="G47"/>
      <c r="H47"/>
      <c r="I47"/>
    </row>
    <row r="48" spans="1:9" x14ac:dyDescent="0.35">
      <c r="A48">
        <v>24</v>
      </c>
      <c r="B48">
        <f t="shared" si="0"/>
        <v>3.3223581895011076</v>
      </c>
      <c r="C48">
        <f>+'IMAE para s'!E25-'IMAE regresion'!B48</f>
        <v>1.1016436051878973</v>
      </c>
      <c r="D48"/>
      <c r="E48"/>
      <c r="F48"/>
      <c r="G48"/>
      <c r="H48"/>
      <c r="I48"/>
    </row>
    <row r="49" spans="1:9" x14ac:dyDescent="0.35">
      <c r="A49">
        <v>25</v>
      </c>
      <c r="B49">
        <f t="shared" si="0"/>
        <v>3.3683778870991148</v>
      </c>
      <c r="C49">
        <f>+'IMAE para s'!E26-'IMAE regresion'!B49</f>
        <v>2.616623637164281</v>
      </c>
      <c r="D49"/>
      <c r="E49"/>
      <c r="F49"/>
      <c r="G49"/>
      <c r="H49"/>
      <c r="I49"/>
    </row>
    <row r="50" spans="1:9" x14ac:dyDescent="0.35">
      <c r="A50">
        <v>26</v>
      </c>
      <c r="B50">
        <f t="shared" si="0"/>
        <v>3.414397584697122</v>
      </c>
      <c r="C50">
        <f>+'IMAE para s'!E27-'IMAE regresion'!B50</f>
        <v>0.56255999512102584</v>
      </c>
      <c r="D50"/>
      <c r="E50"/>
      <c r="F50"/>
      <c r="G50"/>
      <c r="H50"/>
      <c r="I50"/>
    </row>
    <row r="51" spans="1:9" x14ac:dyDescent="0.35">
      <c r="A51">
        <v>27</v>
      </c>
      <c r="B51">
        <f t="shared" si="0"/>
        <v>3.4604172822951291</v>
      </c>
      <c r="C51">
        <f>+'IMAE para s'!E28-'IMAE regresion'!B51</f>
        <v>1.2161897384786151</v>
      </c>
      <c r="D51"/>
      <c r="E51"/>
      <c r="F51"/>
      <c r="G51"/>
      <c r="H51"/>
      <c r="I51"/>
    </row>
    <row r="52" spans="1:9" x14ac:dyDescent="0.35">
      <c r="A52">
        <v>28</v>
      </c>
      <c r="B52">
        <f t="shared" si="0"/>
        <v>3.5064369798931363</v>
      </c>
      <c r="C52">
        <f>+'IMAE para s'!E29-'IMAE regresion'!B52</f>
        <v>1.1827306158134565</v>
      </c>
      <c r="D52"/>
      <c r="E52"/>
      <c r="F52"/>
      <c r="G52"/>
      <c r="H52"/>
      <c r="I52"/>
    </row>
    <row r="53" spans="1:9" x14ac:dyDescent="0.35">
      <c r="A53">
        <v>29</v>
      </c>
      <c r="B53">
        <f t="shared" si="0"/>
        <v>3.5524566774911435</v>
      </c>
      <c r="C53">
        <f>+'IMAE para s'!E30-'IMAE regresion'!B53</f>
        <v>1.279169201164656</v>
      </c>
      <c r="D53"/>
      <c r="E53"/>
      <c r="F53"/>
      <c r="G53"/>
      <c r="H53"/>
      <c r="I53"/>
    </row>
    <row r="54" spans="1:9" x14ac:dyDescent="0.35">
      <c r="A54">
        <v>30</v>
      </c>
      <c r="B54">
        <f t="shared" si="0"/>
        <v>3.5984763750891506</v>
      </c>
      <c r="C54">
        <f>+'IMAE para s'!E31-'IMAE regresion'!B54</f>
        <v>1.3332806984361394</v>
      </c>
      <c r="D54"/>
      <c r="E54"/>
      <c r="F54"/>
      <c r="G54"/>
      <c r="H54"/>
      <c r="I54"/>
    </row>
    <row r="55" spans="1:9" x14ac:dyDescent="0.35">
      <c r="A55">
        <v>31</v>
      </c>
      <c r="B55">
        <f t="shared" si="0"/>
        <v>3.6444960726871578</v>
      </c>
      <c r="C55">
        <f>+'IMAE para s'!E32-'IMAE regresion'!B55</f>
        <v>1.4160125984940386</v>
      </c>
      <c r="D55"/>
      <c r="E55"/>
      <c r="F55"/>
      <c r="G55"/>
      <c r="H55"/>
      <c r="I55"/>
    </row>
    <row r="56" spans="1:9" x14ac:dyDescent="0.35">
      <c r="A56">
        <v>32</v>
      </c>
      <c r="B56">
        <f t="shared" si="0"/>
        <v>3.690515770285165</v>
      </c>
      <c r="C56">
        <f>+'IMAE para s'!E33-'IMAE regresion'!B56</f>
        <v>0.56967001603329415</v>
      </c>
      <c r="D56"/>
      <c r="E56"/>
      <c r="F56"/>
      <c r="G56"/>
      <c r="H56"/>
      <c r="I56"/>
    </row>
    <row r="57" spans="1:9" x14ac:dyDescent="0.35">
      <c r="A57">
        <v>33</v>
      </c>
      <c r="B57">
        <f t="shared" si="0"/>
        <v>3.7365354678831721</v>
      </c>
      <c r="C57">
        <f>+'IMAE para s'!E34-'IMAE regresion'!B57</f>
        <v>-0.43462516657453421</v>
      </c>
      <c r="D57"/>
      <c r="E57"/>
      <c r="F57"/>
      <c r="G57"/>
      <c r="H57"/>
      <c r="I57"/>
    </row>
    <row r="58" spans="1:9" x14ac:dyDescent="0.35">
      <c r="A58">
        <v>34</v>
      </c>
      <c r="B58">
        <f t="shared" si="0"/>
        <v>3.7825551654811793</v>
      </c>
      <c r="C58">
        <f>+'IMAE para s'!E35-'IMAE regresion'!B58</f>
        <v>0.89984844886411075</v>
      </c>
      <c r="D58"/>
      <c r="E58"/>
      <c r="F58"/>
      <c r="G58"/>
      <c r="H58"/>
      <c r="I58"/>
    </row>
    <row r="59" spans="1:9" x14ac:dyDescent="0.35">
      <c r="A59">
        <v>35</v>
      </c>
      <c r="B59">
        <f t="shared" si="0"/>
        <v>3.8285748630791865</v>
      </c>
      <c r="C59">
        <f>+'IMAE para s'!E36-'IMAE regresion'!B59</f>
        <v>8.6191771710661946E-3</v>
      </c>
      <c r="D59"/>
      <c r="E59"/>
      <c r="F59"/>
      <c r="G59"/>
      <c r="H59"/>
      <c r="I59"/>
    </row>
    <row r="60" spans="1:9" x14ac:dyDescent="0.35">
      <c r="A60">
        <v>36</v>
      </c>
      <c r="B60">
        <f t="shared" si="0"/>
        <v>3.8745945606771937</v>
      </c>
      <c r="C60">
        <f>+'IMAE para s'!E37-'IMAE regresion'!B60</f>
        <v>-0.26774125230225598</v>
      </c>
      <c r="D60"/>
      <c r="E60"/>
      <c r="F60"/>
      <c r="G60"/>
      <c r="H60"/>
      <c r="I60"/>
    </row>
    <row r="61" spans="1:9" x14ac:dyDescent="0.35">
      <c r="A61">
        <v>37</v>
      </c>
      <c r="B61">
        <f t="shared" si="0"/>
        <v>3.9206142582752008</v>
      </c>
      <c r="C61">
        <f>+'IMAE para s'!E38-'IMAE regresion'!B61</f>
        <v>-0.56874892841303648</v>
      </c>
      <c r="D61"/>
      <c r="E61"/>
      <c r="F61"/>
      <c r="G61"/>
      <c r="H61"/>
      <c r="I61"/>
    </row>
    <row r="62" spans="1:9" x14ac:dyDescent="0.35">
      <c r="A62">
        <v>38</v>
      </c>
      <c r="B62">
        <f t="shared" si="0"/>
        <v>3.966633955873208</v>
      </c>
      <c r="C62">
        <f>+'IMAE para s'!E39-'IMAE regresion'!B62</f>
        <v>-0.66057541124611596</v>
      </c>
      <c r="D62"/>
      <c r="E62"/>
      <c r="F62"/>
      <c r="G62"/>
      <c r="H62"/>
      <c r="I62"/>
    </row>
    <row r="63" spans="1:9" x14ac:dyDescent="0.35">
      <c r="A63">
        <v>39</v>
      </c>
      <c r="B63">
        <f t="shared" si="0"/>
        <v>4.0126536534712152</v>
      </c>
      <c r="C63">
        <f>+'IMAE para s'!E40-'IMAE regresion'!B63</f>
        <v>-0.70299275634493696</v>
      </c>
      <c r="D63"/>
      <c r="E63"/>
      <c r="F63"/>
      <c r="G63"/>
      <c r="H63"/>
      <c r="I63"/>
    </row>
    <row r="64" spans="1:9" x14ac:dyDescent="0.35">
      <c r="A64">
        <v>40</v>
      </c>
      <c r="B64">
        <f t="shared" si="0"/>
        <v>4.0586733510692223</v>
      </c>
      <c r="C64">
        <f>+'IMAE para s'!E41-'IMAE regresion'!B64</f>
        <v>0.68250641512885046</v>
      </c>
      <c r="D64"/>
      <c r="E64"/>
      <c r="F64"/>
      <c r="G64"/>
      <c r="H64"/>
      <c r="I64"/>
    </row>
    <row r="65" spans="1:9" x14ac:dyDescent="0.35">
      <c r="A65">
        <v>41</v>
      </c>
      <c r="B65">
        <f t="shared" si="0"/>
        <v>4.1046930486672295</v>
      </c>
      <c r="C65">
        <f>+'IMAE para s'!E42-'IMAE regresion'!B65</f>
        <v>-0.1362142081035671</v>
      </c>
      <c r="D65"/>
      <c r="E65"/>
      <c r="F65"/>
      <c r="G65"/>
      <c r="H65"/>
      <c r="I65"/>
    </row>
    <row r="66" spans="1:9" x14ac:dyDescent="0.35">
      <c r="A66">
        <v>42</v>
      </c>
      <c r="B66">
        <f t="shared" si="0"/>
        <v>4.1507127462652367</v>
      </c>
      <c r="C66">
        <f>+'IMAE para s'!E43-'IMAE regresion'!B66</f>
        <v>-0.65051981291801475</v>
      </c>
      <c r="D66"/>
      <c r="E66"/>
      <c r="F66"/>
      <c r="G66"/>
      <c r="H66"/>
      <c r="I66"/>
    </row>
    <row r="67" spans="1:9" x14ac:dyDescent="0.35">
      <c r="A67">
        <v>43</v>
      </c>
      <c r="B67">
        <f t="shared" si="0"/>
        <v>4.1967324438632438</v>
      </c>
      <c r="C67">
        <f>+'IMAE para s'!E44-'IMAE regresion'!B67</f>
        <v>-0.39820735106998884</v>
      </c>
      <c r="D67"/>
      <c r="E67"/>
      <c r="F67"/>
      <c r="G67"/>
      <c r="H67"/>
      <c r="I67"/>
    </row>
    <row r="68" spans="1:9" x14ac:dyDescent="0.35">
      <c r="A68">
        <v>44</v>
      </c>
      <c r="B68">
        <f t="shared" si="0"/>
        <v>4.242752141461251</v>
      </c>
      <c r="C68">
        <f>+'IMAE para s'!E45-'IMAE regresion'!B68</f>
        <v>0.83414783230081646</v>
      </c>
      <c r="D68"/>
      <c r="E68"/>
      <c r="F68"/>
      <c r="G68"/>
      <c r="H68"/>
      <c r="I68"/>
    </row>
    <row r="69" spans="1:9" x14ac:dyDescent="0.35">
      <c r="A69">
        <v>45</v>
      </c>
      <c r="B69">
        <f t="shared" si="0"/>
        <v>4.2887718390592582</v>
      </c>
      <c r="C69">
        <f>+'IMAE para s'!E46-'IMAE regresion'!B69</f>
        <v>0.7077200898472924</v>
      </c>
      <c r="D69"/>
      <c r="E69"/>
      <c r="F69"/>
      <c r="G69"/>
      <c r="H69"/>
      <c r="I69"/>
    </row>
    <row r="70" spans="1:9" x14ac:dyDescent="0.35">
      <c r="A70">
        <v>46</v>
      </c>
      <c r="B70">
        <f t="shared" si="0"/>
        <v>4.3347915366572654</v>
      </c>
      <c r="C70">
        <f>+'IMAE para s'!E47-'IMAE regresion'!B70</f>
        <v>-0.72713721791301245</v>
      </c>
      <c r="D70"/>
      <c r="E70"/>
      <c r="F70"/>
      <c r="G70"/>
      <c r="H70"/>
      <c r="I70"/>
    </row>
    <row r="71" spans="1:9" x14ac:dyDescent="0.35">
      <c r="A71">
        <v>47</v>
      </c>
      <c r="B71">
        <f t="shared" si="0"/>
        <v>4.3808112342552725</v>
      </c>
      <c r="C71">
        <f>+'IMAE para s'!E48-'IMAE regresion'!B71</f>
        <v>-0.92176699121406713</v>
      </c>
      <c r="D71"/>
      <c r="E71"/>
      <c r="F71"/>
      <c r="G71"/>
      <c r="H71"/>
      <c r="I71"/>
    </row>
    <row r="72" spans="1:9" x14ac:dyDescent="0.35">
      <c r="A72">
        <v>48</v>
      </c>
      <c r="B72">
        <f t="shared" si="0"/>
        <v>4.4268309318532797</v>
      </c>
      <c r="C72">
        <f>+'IMAE para s'!E49-'IMAE regresion'!B72</f>
        <v>-3.1225239143938293</v>
      </c>
      <c r="D72"/>
      <c r="E72"/>
      <c r="F72"/>
      <c r="G72"/>
      <c r="H72"/>
      <c r="I72"/>
    </row>
    <row r="73" spans="1:9" x14ac:dyDescent="0.35">
      <c r="A73">
        <v>49</v>
      </c>
      <c r="B73">
        <f t="shared" si="0"/>
        <v>4.4728506294512869</v>
      </c>
      <c r="C73">
        <f>+'IMAE para s'!E50-'IMAE regresion'!B73</f>
        <v>-2.0441053137656691</v>
      </c>
      <c r="D73"/>
      <c r="E73"/>
      <c r="F73"/>
      <c r="G73"/>
      <c r="H73"/>
      <c r="I73"/>
    </row>
    <row r="74" spans="1:9" x14ac:dyDescent="0.35">
      <c r="A74">
        <v>50</v>
      </c>
      <c r="B74">
        <f t="shared" si="0"/>
        <v>4.518870327049294</v>
      </c>
      <c r="C74">
        <f>+'IMAE para s'!E51-'IMAE regresion'!B74</f>
        <v>-2.216218233333203</v>
      </c>
      <c r="D74"/>
      <c r="E74"/>
      <c r="F74"/>
      <c r="G74"/>
      <c r="H74"/>
      <c r="I74"/>
    </row>
    <row r="75" spans="1:9" x14ac:dyDescent="0.35">
      <c r="A75">
        <v>51</v>
      </c>
      <c r="B75">
        <f t="shared" si="0"/>
        <v>4.5648900246473012</v>
      </c>
      <c r="C75">
        <f>+'IMAE para s'!E52-'IMAE regresion'!B75</f>
        <v>-0.29512489708111289</v>
      </c>
      <c r="D75"/>
      <c r="E75"/>
      <c r="F75"/>
      <c r="G75"/>
      <c r="H75"/>
      <c r="I75"/>
    </row>
    <row r="76" spans="1:9" x14ac:dyDescent="0.35">
      <c r="A76">
        <v>52</v>
      </c>
      <c r="B76">
        <f t="shared" si="0"/>
        <v>4.6109097222453084</v>
      </c>
      <c r="C76">
        <f>+'IMAE para s'!E53-'IMAE regresion'!B76</f>
        <v>-1.5682616321622316</v>
      </c>
      <c r="D76"/>
      <c r="E76"/>
      <c r="F76"/>
      <c r="G76"/>
      <c r="H76"/>
      <c r="I76"/>
    </row>
    <row r="77" spans="1:9" x14ac:dyDescent="0.35">
      <c r="A77">
        <v>53</v>
      </c>
      <c r="B77">
        <f t="shared" si="0"/>
        <v>4.6569294198433155</v>
      </c>
      <c r="C77">
        <f>+'IMAE para s'!E54-'IMAE regresion'!B77</f>
        <v>-2.3774519516841153</v>
      </c>
      <c r="D77"/>
      <c r="E77"/>
      <c r="F77"/>
      <c r="G77"/>
      <c r="H77"/>
      <c r="I77"/>
    </row>
    <row r="78" spans="1:9" x14ac:dyDescent="0.35">
      <c r="A78">
        <v>54</v>
      </c>
      <c r="B78">
        <f t="shared" si="0"/>
        <v>4.7029491174413227</v>
      </c>
      <c r="C78">
        <f>+'IMAE para s'!E55-'IMAE regresion'!B78</f>
        <v>-0.55006777467734658</v>
      </c>
      <c r="D78"/>
      <c r="E78"/>
      <c r="F78"/>
      <c r="G78"/>
      <c r="H78"/>
      <c r="I78"/>
    </row>
    <row r="79" spans="1:9" x14ac:dyDescent="0.35">
      <c r="A79">
        <v>55</v>
      </c>
      <c r="B79">
        <f t="shared" si="0"/>
        <v>4.7489688150393299</v>
      </c>
      <c r="C79">
        <f>+'IMAE para s'!E56-'IMAE regresion'!B79</f>
        <v>-0.41472255735447661</v>
      </c>
      <c r="D79"/>
      <c r="E79"/>
      <c r="F79"/>
      <c r="G79"/>
      <c r="H79"/>
      <c r="I79"/>
    </row>
    <row r="80" spans="1:9" x14ac:dyDescent="0.35">
      <c r="A80">
        <v>56</v>
      </c>
      <c r="B80">
        <f t="shared" si="0"/>
        <v>4.7949885126373371</v>
      </c>
      <c r="C80">
        <f>+'IMAE para s'!E57-'IMAE regresion'!B80</f>
        <v>-2.056146683012491</v>
      </c>
      <c r="D80"/>
      <c r="E80"/>
      <c r="F80"/>
      <c r="G80"/>
      <c r="H80"/>
      <c r="I80"/>
    </row>
    <row r="81" spans="1:9" x14ac:dyDescent="0.35">
      <c r="A81">
        <v>57</v>
      </c>
      <c r="B81">
        <f t="shared" si="0"/>
        <v>4.8410082102353442</v>
      </c>
      <c r="C81">
        <f>+'IMAE para s'!E58-'IMAE regresion'!B81</f>
        <v>-1.8065905773047746</v>
      </c>
      <c r="D81"/>
      <c r="E81"/>
      <c r="F81"/>
      <c r="G81"/>
      <c r="H81"/>
      <c r="I81"/>
    </row>
    <row r="82" spans="1:9" x14ac:dyDescent="0.35">
      <c r="A82">
        <v>58</v>
      </c>
      <c r="B82">
        <f t="shared" si="0"/>
        <v>4.8870279078333514</v>
      </c>
      <c r="C82">
        <f>+'IMAE para s'!E59-'IMAE regresion'!B82</f>
        <v>-0.92449464813555871</v>
      </c>
      <c r="D82"/>
      <c r="E82"/>
      <c r="F82"/>
      <c r="G82"/>
      <c r="H82"/>
      <c r="I82"/>
    </row>
    <row r="83" spans="1:9" x14ac:dyDescent="0.35">
      <c r="A83">
        <v>59</v>
      </c>
      <c r="B83">
        <f t="shared" si="0"/>
        <v>4.9330476054313586</v>
      </c>
      <c r="C83">
        <f>+'IMAE para s'!E60-'IMAE regresion'!B83</f>
        <v>-1.3269885185233257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>
        <f t="shared" si="0"/>
        <v>4.9790673030293657</v>
      </c>
      <c r="C84">
        <f>+'IMAE para s'!E61-'IMAE regresion'!B84</f>
        <v>0.69630504098117463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topLeftCell="A68" zoomScale="85" zoomScaleNormal="85" workbookViewId="0">
      <selection activeCell="L84" sqref="L84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>
        <f>+AVERAGE(L5:L63)</f>
        <v>1.5350079473954943</v>
      </c>
      <c r="M2" s="10">
        <f>+(L2*2.66)/3</f>
        <v>1.361040380024005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>
        <f>+'IMAE para s'!E2</f>
        <v>4.8996436004978392</v>
      </c>
      <c r="C4" s="12">
        <f>+'IMAE para s'!D2</f>
        <v>43770</v>
      </c>
      <c r="D4" s="10">
        <f>+YEAR(C4)</f>
        <v>2019</v>
      </c>
      <c r="E4" s="10">
        <f>+MONTH(C4)</f>
        <v>11</v>
      </c>
      <c r="F4" s="10" t="str">
        <f>+_xlfn.CONCAT(D4,E4)</f>
        <v>201911</v>
      </c>
      <c r="G4" s="10">
        <f>+'IMAE regresion'!B25</f>
        <v>2.2639051447469427</v>
      </c>
      <c r="H4" s="10">
        <f>+'IMAE regresion'!C25</f>
        <v>2.6357384557508965</v>
      </c>
      <c r="I4" s="10">
        <f>+AVERAGE(H4,H16,H28,H40,H64,H52)</f>
        <v>0.21292995926670821</v>
      </c>
      <c r="J4" s="10">
        <f>+G4+I4</f>
        <v>2.4768351040136509</v>
      </c>
      <c r="K4" s="13">
        <f>+B4-J4</f>
        <v>2.4228084964841883</v>
      </c>
      <c r="M4" s="21">
        <f t="shared" ref="M4:R19" si="0">($J4)+(M$1*$M$2)</f>
        <v>-1.6062860360583637</v>
      </c>
      <c r="N4" s="21">
        <f t="shared" si="0"/>
        <v>6.5599562440856651</v>
      </c>
      <c r="O4" s="21">
        <f t="shared" si="0"/>
        <v>-0.24524565603435899</v>
      </c>
      <c r="P4" s="21">
        <f t="shared" si="0"/>
        <v>5.1989158640616608</v>
      </c>
      <c r="Q4" s="21">
        <f t="shared" si="0"/>
        <v>1.115794723989646</v>
      </c>
      <c r="R4" s="21">
        <f t="shared" si="0"/>
        <v>3.8378754840376557</v>
      </c>
      <c r="S4" s="13">
        <f>+IF(B4=0,NA(),B4)</f>
        <v>4.8996436004978392</v>
      </c>
      <c r="T4" s="21">
        <f>+IF(B5=0,NA(),J4)</f>
        <v>2.4768351040136509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35">
      <c r="A5" s="10">
        <f>+A4+1</f>
        <v>2</v>
      </c>
      <c r="B5" s="10">
        <f>+'IMAE para s'!E3</f>
        <v>4.3899559031191444</v>
      </c>
      <c r="C5" s="12">
        <f>+EOMONTH(C4,1)</f>
        <v>43830</v>
      </c>
      <c r="D5" s="10">
        <f t="shared" ref="D5:D68" si="1">+YEAR(C5)</f>
        <v>2019</v>
      </c>
      <c r="E5" s="10">
        <f t="shared" ref="E5:E68" si="2">+MONTH(C5)</f>
        <v>12</v>
      </c>
      <c r="F5" s="10" t="str">
        <f t="shared" ref="F5:F68" si="3">+_xlfn.CONCAT(D5,E5)</f>
        <v>201912</v>
      </c>
      <c r="G5" s="10">
        <f>+'IMAE regresion'!B26</f>
        <v>2.3099248423449499</v>
      </c>
      <c r="H5" s="10">
        <f>+'IMAE regresion'!C26</f>
        <v>2.0800310607741945</v>
      </c>
      <c r="I5" s="10">
        <f>+AVERAGE(H5,H17,H29,H41,H65,H53)</f>
        <v>0.19388929035403316</v>
      </c>
      <c r="J5" s="10">
        <f t="shared" ref="J5:J68" si="4">+G5+I5</f>
        <v>2.5038141326989831</v>
      </c>
      <c r="K5" s="13">
        <f t="shared" ref="K5:K68" si="5">+B5-J5</f>
        <v>1.8861417704201613</v>
      </c>
      <c r="L5" s="10">
        <f>+ABS(K5-K4)</f>
        <v>0.53666672606402699</v>
      </c>
      <c r="M5" s="21">
        <f t="shared" si="0"/>
        <v>-1.5793070073730315</v>
      </c>
      <c r="N5" s="21">
        <f t="shared" si="0"/>
        <v>6.5869352727709973</v>
      </c>
      <c r="O5" s="21">
        <f t="shared" si="0"/>
        <v>-0.2182666273490268</v>
      </c>
      <c r="P5" s="21">
        <f t="shared" si="0"/>
        <v>5.225894892746993</v>
      </c>
      <c r="Q5" s="21">
        <f t="shared" si="0"/>
        <v>1.1427737526749782</v>
      </c>
      <c r="R5" s="21">
        <f t="shared" si="0"/>
        <v>3.8648545127229879</v>
      </c>
      <c r="S5" s="13">
        <f t="shared" ref="S5:S68" si="6">+IF(B5=0,NA(),B5)</f>
        <v>4.3899559031191444</v>
      </c>
      <c r="T5" s="21">
        <f t="shared" ref="T5:T68" si="7">+IF(B6=0,NA(),J5)</f>
        <v>2.5038141326989831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35">
      <c r="A6" s="10">
        <f t="shared" ref="A6:A69" si="9">+A5+1</f>
        <v>3</v>
      </c>
      <c r="B6" s="10">
        <f>+'IMAE para s'!E4</f>
        <v>4.2829158732001531</v>
      </c>
      <c r="C6" s="12">
        <f t="shared" ref="C6:C69" si="10">+EOMONTH(C5,1)</f>
        <v>43861</v>
      </c>
      <c r="D6" s="10">
        <f t="shared" si="1"/>
        <v>2020</v>
      </c>
      <c r="E6" s="10">
        <f t="shared" si="2"/>
        <v>1</v>
      </c>
      <c r="F6" s="10" t="str">
        <f t="shared" si="3"/>
        <v>20201</v>
      </c>
      <c r="G6" s="10">
        <f>+'IMAE regresion'!B27</f>
        <v>2.3559445399429571</v>
      </c>
      <c r="H6" s="10">
        <f>+'IMAE regresion'!C27</f>
        <v>1.9269713332571961</v>
      </c>
      <c r="I6" s="10">
        <f>+AVERAGE(H6,H18,H30,H42,H66,H54)</f>
        <v>0.11038010284137485</v>
      </c>
      <c r="J6" s="10">
        <f t="shared" si="4"/>
        <v>2.4663246427843317</v>
      </c>
      <c r="K6" s="13">
        <f t="shared" si="5"/>
        <v>1.8165912304158214</v>
      </c>
      <c r="L6" s="10">
        <f t="shared" ref="L6:L69" si="11">+ABS(K6-K5)</f>
        <v>6.9550540004339911E-2</v>
      </c>
      <c r="M6" s="21">
        <f t="shared" si="0"/>
        <v>-1.6167964972876829</v>
      </c>
      <c r="N6" s="21">
        <f t="shared" si="0"/>
        <v>6.5494457828563464</v>
      </c>
      <c r="O6" s="21">
        <f t="shared" si="0"/>
        <v>-0.2557561172636782</v>
      </c>
      <c r="P6" s="21">
        <f t="shared" si="0"/>
        <v>5.1884054028323412</v>
      </c>
      <c r="Q6" s="21">
        <f t="shared" si="0"/>
        <v>1.1052842627603268</v>
      </c>
      <c r="R6" s="21">
        <f t="shared" si="0"/>
        <v>3.8273650228083369</v>
      </c>
      <c r="S6" s="13">
        <f t="shared" si="6"/>
        <v>4.2829158732001531</v>
      </c>
      <c r="T6" s="21">
        <f t="shared" si="7"/>
        <v>2.4663246427843317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35">
      <c r="A7" s="10">
        <f t="shared" si="9"/>
        <v>4</v>
      </c>
      <c r="B7" s="10">
        <f>+'IMAE para s'!E5</f>
        <v>2.2964979421971066</v>
      </c>
      <c r="C7" s="12">
        <f t="shared" si="10"/>
        <v>43890</v>
      </c>
      <c r="D7" s="10">
        <f t="shared" si="1"/>
        <v>2020</v>
      </c>
      <c r="E7" s="10">
        <f t="shared" si="2"/>
        <v>2</v>
      </c>
      <c r="F7" s="10" t="str">
        <f t="shared" si="3"/>
        <v>20202</v>
      </c>
      <c r="G7" s="10">
        <f>+'IMAE regresion'!B28</f>
        <v>2.4019642375409642</v>
      </c>
      <c r="H7" s="10">
        <f>+'IMAE regresion'!C28</f>
        <v>-0.10546629534385765</v>
      </c>
      <c r="I7" s="10">
        <f t="shared" ref="I7:I15" si="12">+AVERAGE(H7,H19,H31,H43,H55,H67)</f>
        <v>-6.7815738272444651E-2</v>
      </c>
      <c r="J7" s="10">
        <f t="shared" si="4"/>
        <v>2.3341484992685197</v>
      </c>
      <c r="K7" s="13">
        <f t="shared" si="5"/>
        <v>-3.7650557071413182E-2</v>
      </c>
      <c r="L7" s="10">
        <f t="shared" si="11"/>
        <v>1.8542417874872346</v>
      </c>
      <c r="M7" s="21">
        <f t="shared" si="0"/>
        <v>-1.7489726408034949</v>
      </c>
      <c r="N7" s="21">
        <f t="shared" si="0"/>
        <v>6.4172696393405344</v>
      </c>
      <c r="O7" s="21">
        <f t="shared" si="0"/>
        <v>-0.38793226077949017</v>
      </c>
      <c r="P7" s="21">
        <f t="shared" si="0"/>
        <v>5.0562292593165292</v>
      </c>
      <c r="Q7" s="21">
        <f t="shared" si="0"/>
        <v>0.97310811924451479</v>
      </c>
      <c r="R7" s="21">
        <f t="shared" si="0"/>
        <v>3.6951888792925249</v>
      </c>
      <c r="S7" s="13">
        <f t="shared" si="6"/>
        <v>2.2964979421971066</v>
      </c>
      <c r="T7" s="21">
        <f t="shared" si="7"/>
        <v>2.3341484992685197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35">
      <c r="A8" s="10">
        <f t="shared" si="9"/>
        <v>5</v>
      </c>
      <c r="B8" s="10">
        <f>+'IMAE para s'!E6</f>
        <v>-3.9792898689750449</v>
      </c>
      <c r="C8" s="12">
        <f t="shared" si="10"/>
        <v>43921</v>
      </c>
      <c r="D8" s="10">
        <f t="shared" si="1"/>
        <v>2020</v>
      </c>
      <c r="E8" s="10">
        <f t="shared" si="2"/>
        <v>3</v>
      </c>
      <c r="F8" s="10" t="str">
        <f t="shared" si="3"/>
        <v>20203</v>
      </c>
      <c r="G8" s="10">
        <f>+'IMAE regresion'!B29</f>
        <v>2.4479839351389714</v>
      </c>
      <c r="H8" s="10">
        <f>+'IMAE regresion'!C29</f>
        <v>-6.4272738041140158</v>
      </c>
      <c r="I8" s="10">
        <f t="shared" si="12"/>
        <v>-0.14378236687158968</v>
      </c>
      <c r="J8" s="10">
        <f t="shared" si="4"/>
        <v>2.3042015682673815</v>
      </c>
      <c r="K8" s="13">
        <f t="shared" si="5"/>
        <v>-6.2834914372424269</v>
      </c>
      <c r="L8" s="10">
        <f t="shared" si="11"/>
        <v>6.2458408801710137</v>
      </c>
      <c r="M8" s="21">
        <f t="shared" si="0"/>
        <v>-1.7789195718046331</v>
      </c>
      <c r="N8" s="21">
        <f t="shared" si="0"/>
        <v>6.3873227083393962</v>
      </c>
      <c r="O8" s="21">
        <f t="shared" si="0"/>
        <v>-0.41787919178062838</v>
      </c>
      <c r="P8" s="21">
        <f t="shared" si="0"/>
        <v>5.026282328315391</v>
      </c>
      <c r="Q8" s="21">
        <f t="shared" si="0"/>
        <v>0.94316118824337658</v>
      </c>
      <c r="R8" s="21">
        <f t="shared" si="0"/>
        <v>3.6652419482913867</v>
      </c>
      <c r="S8" s="13">
        <f t="shared" si="6"/>
        <v>-3.9792898689750449</v>
      </c>
      <c r="T8" s="21">
        <f t="shared" si="7"/>
        <v>2.3042015682673815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35">
      <c r="A9" s="10">
        <f t="shared" si="9"/>
        <v>6</v>
      </c>
      <c r="B9" s="10">
        <f>+'IMAE para s'!E7</f>
        <v>-9.5772755526882065</v>
      </c>
      <c r="C9" s="12">
        <f t="shared" si="10"/>
        <v>43951</v>
      </c>
      <c r="D9" s="10">
        <f t="shared" si="1"/>
        <v>2020</v>
      </c>
      <c r="E9" s="10">
        <f t="shared" si="2"/>
        <v>4</v>
      </c>
      <c r="F9" s="10" t="str">
        <f t="shared" si="3"/>
        <v>20204</v>
      </c>
      <c r="G9" s="10">
        <f>+'IMAE regresion'!B30</f>
        <v>2.4940036327369786</v>
      </c>
      <c r="H9" s="10">
        <f>+'IMAE regresion'!C30</f>
        <v>-12.071279185425185</v>
      </c>
      <c r="I9" s="10">
        <f t="shared" si="12"/>
        <v>0.11932622035795433</v>
      </c>
      <c r="J9" s="10">
        <f t="shared" si="4"/>
        <v>2.6133298530949327</v>
      </c>
      <c r="K9" s="13">
        <f t="shared" si="5"/>
        <v>-12.190605405783138</v>
      </c>
      <c r="L9" s="10">
        <f t="shared" si="11"/>
        <v>5.9071139685407115</v>
      </c>
      <c r="M9" s="21">
        <f t="shared" si="0"/>
        <v>-1.4697912869770819</v>
      </c>
      <c r="N9" s="21">
        <f t="shared" si="0"/>
        <v>6.6964509931669474</v>
      </c>
      <c r="O9" s="21">
        <f t="shared" si="0"/>
        <v>-0.10875090695307721</v>
      </c>
      <c r="P9" s="21">
        <f t="shared" si="0"/>
        <v>5.3354106131429422</v>
      </c>
      <c r="Q9" s="21">
        <f t="shared" si="0"/>
        <v>1.2522894730709277</v>
      </c>
      <c r="R9" s="21">
        <f t="shared" si="0"/>
        <v>3.9743702331189379</v>
      </c>
      <c r="S9" s="13">
        <f t="shared" si="6"/>
        <v>-9.5772755526882065</v>
      </c>
      <c r="T9" s="21">
        <f t="shared" si="7"/>
        <v>2.6133298530949327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35">
      <c r="A10" s="10">
        <f t="shared" si="9"/>
        <v>7</v>
      </c>
      <c r="B10" s="10">
        <f>+'IMAE para s'!E8</f>
        <v>-10.279023045406989</v>
      </c>
      <c r="C10" s="12">
        <f t="shared" si="10"/>
        <v>43982</v>
      </c>
      <c r="D10" s="10">
        <f t="shared" si="1"/>
        <v>2020</v>
      </c>
      <c r="E10" s="10">
        <f t="shared" si="2"/>
        <v>5</v>
      </c>
      <c r="F10" s="10" t="str">
        <f t="shared" si="3"/>
        <v>20205</v>
      </c>
      <c r="G10" s="10">
        <f>+'IMAE regresion'!B31</f>
        <v>2.5400233303349857</v>
      </c>
      <c r="H10" s="10">
        <f>+'IMAE regresion'!C31</f>
        <v>-12.819046375741975</v>
      </c>
      <c r="I10" s="10">
        <f t="shared" si="12"/>
        <v>0.2813937337819456</v>
      </c>
      <c r="J10" s="10">
        <f t="shared" si="4"/>
        <v>2.8214170641169312</v>
      </c>
      <c r="K10" s="13">
        <f t="shared" si="5"/>
        <v>-13.10044010952392</v>
      </c>
      <c r="L10" s="10">
        <f t="shared" si="11"/>
        <v>0.90983470374078124</v>
      </c>
      <c r="M10" s="21">
        <f t="shared" si="0"/>
        <v>-1.2617040759550835</v>
      </c>
      <c r="N10" s="21">
        <f t="shared" si="0"/>
        <v>6.9045382041889454</v>
      </c>
      <c r="O10" s="21">
        <f t="shared" si="0"/>
        <v>9.9336304068921244E-2</v>
      </c>
      <c r="P10" s="21">
        <f t="shared" si="0"/>
        <v>5.5434978241649411</v>
      </c>
      <c r="Q10" s="21">
        <f t="shared" si="0"/>
        <v>1.4603766840929262</v>
      </c>
      <c r="R10" s="21">
        <f t="shared" si="0"/>
        <v>4.1824574441409359</v>
      </c>
      <c r="S10" s="13">
        <f t="shared" si="6"/>
        <v>-10.279023045406989</v>
      </c>
      <c r="T10" s="21">
        <f t="shared" si="7"/>
        <v>2.8214170641169312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35">
      <c r="A11" s="10">
        <f t="shared" si="9"/>
        <v>8</v>
      </c>
      <c r="B11" s="10">
        <f>+'IMAE para s'!E9</f>
        <v>-7.8500892307697248</v>
      </c>
      <c r="C11" s="12">
        <f t="shared" si="10"/>
        <v>44012</v>
      </c>
      <c r="D11" s="10">
        <f t="shared" si="1"/>
        <v>2020</v>
      </c>
      <c r="E11" s="10">
        <f t="shared" si="2"/>
        <v>6</v>
      </c>
      <c r="F11" s="10" t="str">
        <f t="shared" si="3"/>
        <v>20206</v>
      </c>
      <c r="G11" s="10">
        <f>+'IMAE regresion'!B32</f>
        <v>2.5860430279329929</v>
      </c>
      <c r="H11" s="10">
        <f>+'IMAE regresion'!C32</f>
        <v>-10.436132258702717</v>
      </c>
      <c r="I11" s="10">
        <f t="shared" si="12"/>
        <v>5.8475381410153918E-2</v>
      </c>
      <c r="J11" s="10">
        <f t="shared" si="4"/>
        <v>2.6445184093431466</v>
      </c>
      <c r="K11" s="13">
        <f t="shared" si="5"/>
        <v>-10.494607640112871</v>
      </c>
      <c r="L11" s="10">
        <f t="shared" si="11"/>
        <v>2.6058324694110482</v>
      </c>
      <c r="M11" s="21">
        <f t="shared" si="0"/>
        <v>-1.438602730728868</v>
      </c>
      <c r="N11" s="21">
        <f t="shared" si="0"/>
        <v>6.7276395494151613</v>
      </c>
      <c r="O11" s="21">
        <f t="shared" si="0"/>
        <v>-7.7562350704863281E-2</v>
      </c>
      <c r="P11" s="21">
        <f t="shared" si="0"/>
        <v>5.3665991693911561</v>
      </c>
      <c r="Q11" s="21">
        <f t="shared" si="0"/>
        <v>1.2834780293191417</v>
      </c>
      <c r="R11" s="21">
        <f t="shared" si="0"/>
        <v>4.0055587893671518</v>
      </c>
      <c r="S11" s="13">
        <f t="shared" si="6"/>
        <v>-7.8500892307697248</v>
      </c>
      <c r="T11" s="21">
        <f t="shared" si="7"/>
        <v>2.6445184093431466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35">
      <c r="A12" s="10">
        <f t="shared" si="9"/>
        <v>9</v>
      </c>
      <c r="B12" s="10">
        <f>+'IMAE para s'!E10</f>
        <v>-3.8720658195422857</v>
      </c>
      <c r="C12" s="12">
        <f t="shared" si="10"/>
        <v>44043</v>
      </c>
      <c r="D12" s="10">
        <f t="shared" si="1"/>
        <v>2020</v>
      </c>
      <c r="E12" s="10">
        <f t="shared" si="2"/>
        <v>7</v>
      </c>
      <c r="F12" s="10" t="str">
        <f t="shared" si="3"/>
        <v>20207</v>
      </c>
      <c r="G12" s="10">
        <f>+'IMAE regresion'!B33</f>
        <v>2.6320627255310001</v>
      </c>
      <c r="H12" s="10">
        <f>+'IMAE regresion'!C33</f>
        <v>-6.5041285450732857</v>
      </c>
      <c r="I12" s="10">
        <f t="shared" si="12"/>
        <v>-4.3877003581286544E-2</v>
      </c>
      <c r="J12" s="10">
        <f t="shared" si="4"/>
        <v>2.5881857219497135</v>
      </c>
      <c r="K12" s="13">
        <f t="shared" si="5"/>
        <v>-6.4602515414919992</v>
      </c>
      <c r="L12" s="10">
        <f t="shared" si="11"/>
        <v>4.0343560986208722</v>
      </c>
      <c r="M12" s="21">
        <f t="shared" si="0"/>
        <v>-1.4949354181223011</v>
      </c>
      <c r="N12" s="21">
        <f t="shared" si="0"/>
        <v>6.6713068620217282</v>
      </c>
      <c r="O12" s="21">
        <f t="shared" si="0"/>
        <v>-0.13389503809829639</v>
      </c>
      <c r="P12" s="21">
        <f t="shared" si="0"/>
        <v>5.3102664819977239</v>
      </c>
      <c r="Q12" s="21">
        <f t="shared" si="0"/>
        <v>1.2271453419257086</v>
      </c>
      <c r="R12" s="21">
        <f t="shared" si="0"/>
        <v>3.9492261019737187</v>
      </c>
      <c r="S12" s="13">
        <f t="shared" si="6"/>
        <v>-3.8720658195422857</v>
      </c>
      <c r="T12" s="21">
        <f t="shared" si="7"/>
        <v>2.5881857219497135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35">
      <c r="A13" s="10">
        <f t="shared" si="9"/>
        <v>10</v>
      </c>
      <c r="B13" s="10">
        <f>+'IMAE para s'!E11</f>
        <v>-1.0952536387109149</v>
      </c>
      <c r="C13" s="12">
        <f t="shared" si="10"/>
        <v>44074</v>
      </c>
      <c r="D13" s="10">
        <f t="shared" si="1"/>
        <v>2020</v>
      </c>
      <c r="E13" s="10">
        <f t="shared" si="2"/>
        <v>8</v>
      </c>
      <c r="F13" s="10" t="str">
        <f t="shared" si="3"/>
        <v>20208</v>
      </c>
      <c r="G13" s="10">
        <f>+'IMAE regresion'!B34</f>
        <v>2.6780824231290072</v>
      </c>
      <c r="H13" s="10">
        <f>+'IMAE regresion'!C34</f>
        <v>-3.7733360618399221</v>
      </c>
      <c r="I13" s="10">
        <f t="shared" si="12"/>
        <v>1.2589247062382203E-2</v>
      </c>
      <c r="J13" s="10">
        <f t="shared" si="4"/>
        <v>2.6906716701913895</v>
      </c>
      <c r="K13" s="13">
        <f t="shared" si="5"/>
        <v>-3.7859253089023044</v>
      </c>
      <c r="L13" s="10">
        <f t="shared" si="11"/>
        <v>2.6743262325896948</v>
      </c>
      <c r="M13" s="21">
        <f t="shared" si="0"/>
        <v>-1.3924494698806251</v>
      </c>
      <c r="N13" s="21">
        <f t="shared" si="0"/>
        <v>6.7737928102634042</v>
      </c>
      <c r="O13" s="21">
        <f t="shared" si="0"/>
        <v>-3.1409089856620387E-2</v>
      </c>
      <c r="P13" s="21">
        <f t="shared" si="0"/>
        <v>5.412752430239399</v>
      </c>
      <c r="Q13" s="21">
        <f t="shared" si="0"/>
        <v>1.3296312901673846</v>
      </c>
      <c r="R13" s="21">
        <f t="shared" si="0"/>
        <v>4.0517120502153947</v>
      </c>
      <c r="S13" s="13">
        <f t="shared" si="6"/>
        <v>-1.0952536387109149</v>
      </c>
      <c r="T13" s="21">
        <f t="shared" si="7"/>
        <v>2.6906716701913895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35">
      <c r="A14" s="10">
        <f t="shared" si="9"/>
        <v>11</v>
      </c>
      <c r="B14" s="10">
        <f>+'IMAE para s'!E12</f>
        <v>0.80488503621552354</v>
      </c>
      <c r="C14" s="12">
        <f t="shared" si="10"/>
        <v>44104</v>
      </c>
      <c r="D14" s="10">
        <f t="shared" si="1"/>
        <v>2020</v>
      </c>
      <c r="E14" s="10">
        <f t="shared" si="2"/>
        <v>9</v>
      </c>
      <c r="F14" s="10" t="str">
        <f t="shared" si="3"/>
        <v>20209</v>
      </c>
      <c r="G14" s="10">
        <f>+'IMAE regresion'!B35</f>
        <v>2.7241021207270144</v>
      </c>
      <c r="H14" s="10">
        <f>+'IMAE regresion'!C35</f>
        <v>-1.9192170845114909</v>
      </c>
      <c r="I14" s="10">
        <f t="shared" si="12"/>
        <v>-0.30556611753367602</v>
      </c>
      <c r="J14" s="10">
        <f t="shared" si="4"/>
        <v>2.4185360031933385</v>
      </c>
      <c r="K14" s="13">
        <f t="shared" si="5"/>
        <v>-1.613650966977815</v>
      </c>
      <c r="L14" s="10">
        <f t="shared" si="11"/>
        <v>2.1722743419244894</v>
      </c>
      <c r="M14" s="21">
        <f t="shared" si="0"/>
        <v>-1.6645851368786762</v>
      </c>
      <c r="N14" s="21">
        <f t="shared" si="0"/>
        <v>6.5016571432653532</v>
      </c>
      <c r="O14" s="21">
        <f t="shared" si="0"/>
        <v>-0.30354475685467142</v>
      </c>
      <c r="P14" s="21">
        <f t="shared" si="0"/>
        <v>5.1406167632413489</v>
      </c>
      <c r="Q14" s="21">
        <f t="shared" si="0"/>
        <v>1.0574956231693335</v>
      </c>
      <c r="R14" s="21">
        <f t="shared" si="0"/>
        <v>3.7795763832173437</v>
      </c>
      <c r="S14" s="13">
        <f t="shared" si="6"/>
        <v>0.80488503621552354</v>
      </c>
      <c r="T14" s="21">
        <f t="shared" si="7"/>
        <v>2.4185360031933385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35">
      <c r="A15" s="10">
        <f t="shared" si="9"/>
        <v>12</v>
      </c>
      <c r="B15" s="10">
        <f>+'IMAE para s'!E13</f>
        <v>2.2227247947742086</v>
      </c>
      <c r="C15" s="12">
        <f t="shared" si="10"/>
        <v>44135</v>
      </c>
      <c r="D15" s="10">
        <f t="shared" si="1"/>
        <v>2020</v>
      </c>
      <c r="E15" s="10">
        <f t="shared" si="2"/>
        <v>10</v>
      </c>
      <c r="F15" s="10" t="str">
        <f t="shared" si="3"/>
        <v>202010</v>
      </c>
      <c r="G15" s="10">
        <f>+'IMAE regresion'!B36</f>
        <v>2.7701218183250216</v>
      </c>
      <c r="H15" s="10">
        <f>+'IMAE regresion'!C36</f>
        <v>-0.54739702355081299</v>
      </c>
      <c r="I15" s="10">
        <f t="shared" si="12"/>
        <v>-0.42794270881556529</v>
      </c>
      <c r="J15" s="10">
        <f t="shared" si="4"/>
        <v>2.3421791095094564</v>
      </c>
      <c r="K15" s="13">
        <f t="shared" si="5"/>
        <v>-0.11945431473524781</v>
      </c>
      <c r="L15" s="10">
        <f t="shared" si="11"/>
        <v>1.4941966522425671</v>
      </c>
      <c r="M15" s="21">
        <f t="shared" si="0"/>
        <v>-1.7409420305625583</v>
      </c>
      <c r="N15" s="21">
        <f t="shared" si="0"/>
        <v>6.4253002495814711</v>
      </c>
      <c r="O15" s="21">
        <f t="shared" si="0"/>
        <v>-0.37990165053855351</v>
      </c>
      <c r="P15" s="21">
        <f t="shared" si="0"/>
        <v>5.0642598695574659</v>
      </c>
      <c r="Q15" s="21">
        <f t="shared" si="0"/>
        <v>0.98113872948545144</v>
      </c>
      <c r="R15" s="21">
        <f t="shared" si="0"/>
        <v>3.7032194895334616</v>
      </c>
      <c r="S15" s="13">
        <f t="shared" si="6"/>
        <v>2.2227247947742086</v>
      </c>
      <c r="T15" s="21">
        <f t="shared" si="7"/>
        <v>2.3421791095094564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35">
      <c r="A16" s="10">
        <f t="shared" si="9"/>
        <v>13</v>
      </c>
      <c r="B16" s="10">
        <f>+'IMAE para s'!E14</f>
        <v>1.2412834615200978</v>
      </c>
      <c r="C16" s="12">
        <f t="shared" si="10"/>
        <v>44165</v>
      </c>
      <c r="D16" s="10">
        <f t="shared" si="1"/>
        <v>2020</v>
      </c>
      <c r="E16" s="10">
        <f t="shared" si="2"/>
        <v>11</v>
      </c>
      <c r="F16" s="10" t="str">
        <f t="shared" si="3"/>
        <v>202011</v>
      </c>
      <c r="G16" s="10">
        <f>+'IMAE regresion'!B37</f>
        <v>2.8161415159230287</v>
      </c>
      <c r="H16" s="10">
        <f>+'IMAE regresion'!C37</f>
        <v>-1.5748580544029309</v>
      </c>
      <c r="I16" s="10">
        <f>+I4</f>
        <v>0.21292995926670821</v>
      </c>
      <c r="J16" s="10">
        <f t="shared" si="4"/>
        <v>3.029071475189737</v>
      </c>
      <c r="K16" s="13">
        <f t="shared" si="5"/>
        <v>-1.7877880136696391</v>
      </c>
      <c r="L16" s="10">
        <f t="shared" si="11"/>
        <v>1.6683336989343913</v>
      </c>
      <c r="M16" s="21">
        <f t="shared" si="0"/>
        <v>-1.0540496648822777</v>
      </c>
      <c r="N16" s="21">
        <f t="shared" si="0"/>
        <v>7.1121926152617512</v>
      </c>
      <c r="O16" s="21">
        <f t="shared" si="0"/>
        <v>0.30699071514172704</v>
      </c>
      <c r="P16" s="21">
        <f t="shared" si="0"/>
        <v>5.7511522352377469</v>
      </c>
      <c r="Q16" s="21">
        <f t="shared" si="0"/>
        <v>1.668031095165732</v>
      </c>
      <c r="R16" s="21">
        <f t="shared" si="0"/>
        <v>4.3901118552137417</v>
      </c>
      <c r="S16" s="13">
        <f t="shared" si="6"/>
        <v>1.2412834615200978</v>
      </c>
      <c r="T16" s="21">
        <f t="shared" si="7"/>
        <v>3.029071475189737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35">
      <c r="A17" s="10">
        <f t="shared" si="9"/>
        <v>14</v>
      </c>
      <c r="B17" s="10">
        <f>+'IMAE para s'!E15</f>
        <v>4.0658102539753003</v>
      </c>
      <c r="C17" s="12">
        <f t="shared" si="10"/>
        <v>44196</v>
      </c>
      <c r="D17" s="10">
        <f t="shared" si="1"/>
        <v>2020</v>
      </c>
      <c r="E17" s="10">
        <f t="shared" si="2"/>
        <v>12</v>
      </c>
      <c r="F17" s="10" t="str">
        <f t="shared" si="3"/>
        <v>202012</v>
      </c>
      <c r="G17" s="10">
        <f>+'IMAE regresion'!B38</f>
        <v>2.8621612135210359</v>
      </c>
      <c r="H17" s="10">
        <f>+'IMAE regresion'!C38</f>
        <v>1.2036490404542644</v>
      </c>
      <c r="I17" s="10">
        <f t="shared" ref="I17:I80" si="13">+I5</f>
        <v>0.19388929035403316</v>
      </c>
      <c r="J17" s="10">
        <f t="shared" si="4"/>
        <v>3.0560505038750692</v>
      </c>
      <c r="K17" s="13">
        <f t="shared" si="5"/>
        <v>1.0097597501002311</v>
      </c>
      <c r="L17" s="10">
        <f t="shared" si="11"/>
        <v>2.7975477637698702</v>
      </c>
      <c r="M17" s="21">
        <f t="shared" si="0"/>
        <v>-1.0270706361969455</v>
      </c>
      <c r="N17" s="21">
        <f t="shared" si="0"/>
        <v>7.1391716439470834</v>
      </c>
      <c r="O17" s="21">
        <f t="shared" si="0"/>
        <v>0.33396974382705924</v>
      </c>
      <c r="P17" s="21">
        <f t="shared" si="0"/>
        <v>5.7781312639230791</v>
      </c>
      <c r="Q17" s="21">
        <f t="shared" si="0"/>
        <v>1.6950101238510642</v>
      </c>
      <c r="R17" s="21">
        <f t="shared" si="0"/>
        <v>4.4170908838990739</v>
      </c>
      <c r="S17" s="13">
        <f t="shared" si="6"/>
        <v>4.0658102539753003</v>
      </c>
      <c r="T17" s="21">
        <f t="shared" si="7"/>
        <v>3.0560505038750692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35">
      <c r="A18" s="10">
        <f t="shared" si="9"/>
        <v>15</v>
      </c>
      <c r="B18" s="10">
        <f>+'IMAE para s'!E16</f>
        <v>1.315038007016156</v>
      </c>
      <c r="C18" s="12">
        <f t="shared" si="10"/>
        <v>44227</v>
      </c>
      <c r="D18" s="10">
        <f t="shared" si="1"/>
        <v>2021</v>
      </c>
      <c r="E18" s="10">
        <f t="shared" si="2"/>
        <v>1</v>
      </c>
      <c r="F18" s="10" t="str">
        <f t="shared" si="3"/>
        <v>20211</v>
      </c>
      <c r="G18" s="10">
        <f>+'IMAE regresion'!B39</f>
        <v>2.9081809111190431</v>
      </c>
      <c r="H18" s="10">
        <f>+'IMAE regresion'!C39</f>
        <v>-1.5931429041028871</v>
      </c>
      <c r="I18" s="10">
        <f t="shared" si="13"/>
        <v>0.11038010284137485</v>
      </c>
      <c r="J18" s="10">
        <f t="shared" si="4"/>
        <v>3.0185610139604178</v>
      </c>
      <c r="K18" s="13">
        <f t="shared" si="5"/>
        <v>-1.7035230069442617</v>
      </c>
      <c r="L18" s="10">
        <f t="shared" si="11"/>
        <v>2.7132827570444928</v>
      </c>
      <c r="M18" s="21">
        <f t="shared" si="0"/>
        <v>-1.0645601261115969</v>
      </c>
      <c r="N18" s="21">
        <f t="shared" si="0"/>
        <v>7.1016821540324324</v>
      </c>
      <c r="O18" s="21">
        <f t="shared" si="0"/>
        <v>0.29648025391240784</v>
      </c>
      <c r="P18" s="21">
        <f t="shared" si="0"/>
        <v>5.7406417740084272</v>
      </c>
      <c r="Q18" s="21">
        <f t="shared" si="0"/>
        <v>1.6575206339364128</v>
      </c>
      <c r="R18" s="21">
        <f t="shared" si="0"/>
        <v>4.3796013939844229</v>
      </c>
      <c r="S18" s="13">
        <f t="shared" si="6"/>
        <v>1.315038007016156</v>
      </c>
      <c r="T18" s="21">
        <f t="shared" si="7"/>
        <v>3.0185610139604178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35">
      <c r="A19" s="10">
        <f t="shared" si="9"/>
        <v>16</v>
      </c>
      <c r="B19" s="10">
        <f>+'IMAE para s'!E17</f>
        <v>2.4236128139186093</v>
      </c>
      <c r="C19" s="12">
        <f t="shared" si="10"/>
        <v>44255</v>
      </c>
      <c r="D19" s="10">
        <f t="shared" si="1"/>
        <v>2021</v>
      </c>
      <c r="E19" s="10">
        <f t="shared" si="2"/>
        <v>2</v>
      </c>
      <c r="F19" s="10" t="str">
        <f t="shared" si="3"/>
        <v>20212</v>
      </c>
      <c r="G19" s="10">
        <f>+'IMAE regresion'!B40</f>
        <v>2.9542006087170503</v>
      </c>
      <c r="H19" s="10">
        <f>+'IMAE regresion'!C40</f>
        <v>-0.53058779479844098</v>
      </c>
      <c r="I19" s="10">
        <f t="shared" si="13"/>
        <v>-6.7815738272444651E-2</v>
      </c>
      <c r="J19" s="10">
        <f t="shared" si="4"/>
        <v>2.8863848704446058</v>
      </c>
      <c r="K19" s="13">
        <f t="shared" si="5"/>
        <v>-0.46277205652599651</v>
      </c>
      <c r="L19" s="10">
        <f t="shared" si="11"/>
        <v>1.2407509504182652</v>
      </c>
      <c r="M19" s="21">
        <f t="shared" si="0"/>
        <v>-1.1967362696274089</v>
      </c>
      <c r="N19" s="21">
        <f t="shared" si="0"/>
        <v>6.9695060105166204</v>
      </c>
      <c r="O19" s="21">
        <f t="shared" si="0"/>
        <v>0.16430411039659587</v>
      </c>
      <c r="P19" s="21">
        <f t="shared" si="0"/>
        <v>5.6084656304926153</v>
      </c>
      <c r="Q19" s="21">
        <f t="shared" si="0"/>
        <v>1.5253444904206008</v>
      </c>
      <c r="R19" s="21">
        <f t="shared" si="0"/>
        <v>4.247425250468611</v>
      </c>
      <c r="S19" s="13">
        <f t="shared" si="6"/>
        <v>2.4236128139186093</v>
      </c>
      <c r="T19" s="21">
        <f t="shared" si="7"/>
        <v>2.8863848704446058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35">
      <c r="A20" s="10">
        <f t="shared" si="9"/>
        <v>17</v>
      </c>
      <c r="B20" s="10">
        <f>+'IMAE para s'!E18</f>
        <v>9.9430792346941512</v>
      </c>
      <c r="C20" s="12">
        <f t="shared" si="10"/>
        <v>44286</v>
      </c>
      <c r="D20" s="10">
        <f t="shared" si="1"/>
        <v>2021</v>
      </c>
      <c r="E20" s="10">
        <f t="shared" si="2"/>
        <v>3</v>
      </c>
      <c r="F20" s="10" t="str">
        <f t="shared" si="3"/>
        <v>20213</v>
      </c>
      <c r="G20" s="10">
        <f>+'IMAE regresion'!B41</f>
        <v>3.0002203063150574</v>
      </c>
      <c r="H20" s="10">
        <f>+'IMAE regresion'!C41</f>
        <v>6.9428589283790938</v>
      </c>
      <c r="I20" s="10">
        <f t="shared" si="13"/>
        <v>-0.14378236687158968</v>
      </c>
      <c r="J20" s="10">
        <f t="shared" si="4"/>
        <v>2.8564379394434676</v>
      </c>
      <c r="K20" s="13">
        <f t="shared" si="5"/>
        <v>7.0866412952506836</v>
      </c>
      <c r="L20" s="10">
        <f t="shared" si="11"/>
        <v>7.5494133517766802</v>
      </c>
      <c r="M20" s="21">
        <f t="shared" ref="M20:R51" si="14">($J20)+(M$1*$M$2)</f>
        <v>-1.2266832006285471</v>
      </c>
      <c r="N20" s="21">
        <f t="shared" si="14"/>
        <v>6.9395590795154822</v>
      </c>
      <c r="O20" s="21">
        <f t="shared" si="14"/>
        <v>0.13435717939545766</v>
      </c>
      <c r="P20" s="21">
        <f t="shared" si="14"/>
        <v>5.5785186994914771</v>
      </c>
      <c r="Q20" s="21">
        <f t="shared" si="14"/>
        <v>1.4953975594194626</v>
      </c>
      <c r="R20" s="21">
        <f t="shared" si="14"/>
        <v>4.2174783194674728</v>
      </c>
      <c r="S20" s="13">
        <f t="shared" si="6"/>
        <v>9.9430792346941512</v>
      </c>
      <c r="T20" s="21">
        <f t="shared" si="7"/>
        <v>2.8564379394434676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35">
      <c r="A21" s="10">
        <f t="shared" si="9"/>
        <v>18</v>
      </c>
      <c r="B21" s="10">
        <f>+'IMAE para s'!E19</f>
        <v>15.581457180287243</v>
      </c>
      <c r="C21" s="12">
        <f t="shared" si="10"/>
        <v>44316</v>
      </c>
      <c r="D21" s="10">
        <f t="shared" si="1"/>
        <v>2021</v>
      </c>
      <c r="E21" s="10">
        <f t="shared" si="2"/>
        <v>4</v>
      </c>
      <c r="F21" s="10" t="str">
        <f t="shared" si="3"/>
        <v>20214</v>
      </c>
      <c r="G21" s="10">
        <f>+'IMAE regresion'!B42</f>
        <v>3.0462400039130646</v>
      </c>
      <c r="H21" s="10">
        <f>+'IMAE regresion'!C42</f>
        <v>12.535217176374179</v>
      </c>
      <c r="I21" s="10">
        <f t="shared" si="13"/>
        <v>0.11932622035795433</v>
      </c>
      <c r="J21" s="10">
        <f t="shared" si="4"/>
        <v>3.1655662242710187</v>
      </c>
      <c r="K21" s="13">
        <f t="shared" si="5"/>
        <v>12.415890956016224</v>
      </c>
      <c r="L21" s="10">
        <f t="shared" si="11"/>
        <v>5.32924966076554</v>
      </c>
      <c r="M21" s="21">
        <f t="shared" si="14"/>
        <v>-0.91755491580099591</v>
      </c>
      <c r="N21" s="21">
        <f t="shared" si="14"/>
        <v>7.2486873643430334</v>
      </c>
      <c r="O21" s="21">
        <f t="shared" si="14"/>
        <v>0.44348546422300883</v>
      </c>
      <c r="P21" s="21">
        <f t="shared" si="14"/>
        <v>5.8876469843190282</v>
      </c>
      <c r="Q21" s="21">
        <f t="shared" si="14"/>
        <v>1.8045258442470138</v>
      </c>
      <c r="R21" s="21">
        <f t="shared" si="14"/>
        <v>4.5266066042950239</v>
      </c>
      <c r="S21" s="13">
        <f t="shared" si="6"/>
        <v>15.581457180287243</v>
      </c>
      <c r="T21" s="21">
        <f t="shared" si="7"/>
        <v>3.1655662242710187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35">
      <c r="A22" s="10">
        <f t="shared" si="9"/>
        <v>19</v>
      </c>
      <c r="B22" s="10">
        <f>+'IMAE para s'!E20</f>
        <v>16.715192056093201</v>
      </c>
      <c r="C22" s="12">
        <f t="shared" si="10"/>
        <v>44347</v>
      </c>
      <c r="D22" s="10">
        <f t="shared" si="1"/>
        <v>2021</v>
      </c>
      <c r="E22" s="10">
        <f t="shared" si="2"/>
        <v>5</v>
      </c>
      <c r="F22" s="10" t="str">
        <f t="shared" si="3"/>
        <v>20215</v>
      </c>
      <c r="G22" s="10">
        <f>+'IMAE regresion'!B43</f>
        <v>3.0922597015110718</v>
      </c>
      <c r="H22" s="10">
        <f>+'IMAE regresion'!C43</f>
        <v>13.622932354582129</v>
      </c>
      <c r="I22" s="10">
        <f t="shared" si="13"/>
        <v>0.2813937337819456</v>
      </c>
      <c r="J22" s="10">
        <f t="shared" si="4"/>
        <v>3.3736534352930172</v>
      </c>
      <c r="K22" s="13">
        <f t="shared" si="5"/>
        <v>13.341538620800184</v>
      </c>
      <c r="L22" s="10">
        <f t="shared" si="11"/>
        <v>0.92564766478396088</v>
      </c>
      <c r="M22" s="21">
        <f t="shared" si="14"/>
        <v>-0.70946770477899745</v>
      </c>
      <c r="N22" s="21">
        <f t="shared" si="14"/>
        <v>7.4567745753650314</v>
      </c>
      <c r="O22" s="21">
        <f t="shared" si="14"/>
        <v>0.65157267524500728</v>
      </c>
      <c r="P22" s="21">
        <f t="shared" si="14"/>
        <v>6.0957341953410271</v>
      </c>
      <c r="Q22" s="21">
        <f t="shared" si="14"/>
        <v>2.0126130552690125</v>
      </c>
      <c r="R22" s="21">
        <f t="shared" si="14"/>
        <v>4.7346938153170219</v>
      </c>
      <c r="S22" s="13">
        <f t="shared" si="6"/>
        <v>16.715192056093201</v>
      </c>
      <c r="T22" s="21">
        <f t="shared" si="7"/>
        <v>3.3736534352930172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35">
      <c r="A23" s="10">
        <f t="shared" si="9"/>
        <v>20</v>
      </c>
      <c r="B23" s="10">
        <f>+'IMAE para s'!E21</f>
        <v>14.519117399540946</v>
      </c>
      <c r="C23" s="12">
        <f t="shared" si="10"/>
        <v>44377</v>
      </c>
      <c r="D23" s="10">
        <f t="shared" si="1"/>
        <v>2021</v>
      </c>
      <c r="E23" s="10">
        <f t="shared" si="2"/>
        <v>6</v>
      </c>
      <c r="F23" s="10" t="str">
        <f t="shared" si="3"/>
        <v>20216</v>
      </c>
      <c r="G23" s="10">
        <f>+'IMAE regresion'!B44</f>
        <v>3.1382793991090789</v>
      </c>
      <c r="H23" s="10">
        <f>+'IMAE regresion'!C44</f>
        <v>11.380838000431867</v>
      </c>
      <c r="I23" s="10">
        <f t="shared" si="13"/>
        <v>5.8475381410153918E-2</v>
      </c>
      <c r="J23" s="10">
        <f t="shared" si="4"/>
        <v>3.1967547805192327</v>
      </c>
      <c r="K23" s="13">
        <f t="shared" si="5"/>
        <v>11.322362619021714</v>
      </c>
      <c r="L23" s="10">
        <f t="shared" si="11"/>
        <v>2.0191760017784706</v>
      </c>
      <c r="M23" s="21">
        <f t="shared" si="14"/>
        <v>-0.88636635955278198</v>
      </c>
      <c r="N23" s="21">
        <f t="shared" si="14"/>
        <v>7.2798759205912473</v>
      </c>
      <c r="O23" s="21">
        <f t="shared" si="14"/>
        <v>0.47467402047122276</v>
      </c>
      <c r="P23" s="21">
        <f t="shared" si="14"/>
        <v>5.9188355405672421</v>
      </c>
      <c r="Q23" s="21">
        <f t="shared" si="14"/>
        <v>1.8357144004952277</v>
      </c>
      <c r="R23" s="21">
        <f t="shared" si="14"/>
        <v>4.5577951605432379</v>
      </c>
      <c r="S23" s="13">
        <f t="shared" si="6"/>
        <v>14.519117399540946</v>
      </c>
      <c r="T23" s="21">
        <f t="shared" si="7"/>
        <v>3.1967547805192327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35">
      <c r="A24" s="10">
        <f t="shared" si="9"/>
        <v>21</v>
      </c>
      <c r="B24" s="10">
        <f>+'IMAE para s'!E22</f>
        <v>11.002538277905956</v>
      </c>
      <c r="C24" s="12">
        <f t="shared" si="10"/>
        <v>44408</v>
      </c>
      <c r="D24" s="10">
        <f t="shared" si="1"/>
        <v>2021</v>
      </c>
      <c r="E24" s="10">
        <f t="shared" si="2"/>
        <v>7</v>
      </c>
      <c r="F24" s="10" t="str">
        <f t="shared" si="3"/>
        <v>20217</v>
      </c>
      <c r="G24" s="10">
        <f>+'IMAE regresion'!B45</f>
        <v>3.1842990967070861</v>
      </c>
      <c r="H24" s="10">
        <f>+'IMAE regresion'!C45</f>
        <v>7.8182391811988694</v>
      </c>
      <c r="I24" s="10">
        <f t="shared" si="13"/>
        <v>-4.3877003581286544E-2</v>
      </c>
      <c r="J24" s="10">
        <f t="shared" si="4"/>
        <v>3.1404220931257996</v>
      </c>
      <c r="K24" s="13">
        <f t="shared" si="5"/>
        <v>7.8621161847801559</v>
      </c>
      <c r="L24" s="10">
        <f t="shared" si="11"/>
        <v>3.460246434241558</v>
      </c>
      <c r="M24" s="21">
        <f t="shared" si="14"/>
        <v>-0.94269904694621509</v>
      </c>
      <c r="N24" s="21">
        <f t="shared" si="14"/>
        <v>7.2235432331978142</v>
      </c>
      <c r="O24" s="21">
        <f t="shared" si="14"/>
        <v>0.41834133307778965</v>
      </c>
      <c r="P24" s="21">
        <f t="shared" si="14"/>
        <v>5.8625028531738099</v>
      </c>
      <c r="Q24" s="21">
        <f t="shared" si="14"/>
        <v>1.7793817131017946</v>
      </c>
      <c r="R24" s="21">
        <f t="shared" si="14"/>
        <v>4.5014624731498047</v>
      </c>
      <c r="S24" s="13">
        <f t="shared" si="6"/>
        <v>11.002538277905956</v>
      </c>
      <c r="T24" s="21">
        <f t="shared" si="7"/>
        <v>3.1404220931257996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35">
      <c r="A25" s="10">
        <f t="shared" si="9"/>
        <v>22</v>
      </c>
      <c r="B25" s="10">
        <f>+'IMAE para s'!E23</f>
        <v>7.8183845086413868</v>
      </c>
      <c r="C25" s="12">
        <f t="shared" si="10"/>
        <v>44439</v>
      </c>
      <c r="D25" s="10">
        <f t="shared" si="1"/>
        <v>2021</v>
      </c>
      <c r="E25" s="10">
        <f t="shared" si="2"/>
        <v>8</v>
      </c>
      <c r="F25" s="10" t="str">
        <f t="shared" si="3"/>
        <v>20218</v>
      </c>
      <c r="G25" s="10">
        <f>+'IMAE regresion'!B46</f>
        <v>3.2303187943050933</v>
      </c>
      <c r="H25" s="10">
        <f>+'IMAE regresion'!C46</f>
        <v>4.5880657143362935</v>
      </c>
      <c r="I25" s="10">
        <f t="shared" si="13"/>
        <v>1.2589247062382203E-2</v>
      </c>
      <c r="J25" s="10">
        <f t="shared" si="4"/>
        <v>3.2429080413674756</v>
      </c>
      <c r="K25" s="13">
        <f t="shared" si="5"/>
        <v>4.5754764672739112</v>
      </c>
      <c r="L25" s="10">
        <f t="shared" si="11"/>
        <v>3.2866397175062447</v>
      </c>
      <c r="M25" s="21">
        <f t="shared" si="14"/>
        <v>-0.84021309870453909</v>
      </c>
      <c r="N25" s="21">
        <f t="shared" si="14"/>
        <v>7.3260291814394902</v>
      </c>
      <c r="O25" s="21">
        <f t="shared" si="14"/>
        <v>0.52082728131946565</v>
      </c>
      <c r="P25" s="21">
        <f t="shared" si="14"/>
        <v>5.964988801415485</v>
      </c>
      <c r="Q25" s="21">
        <f t="shared" si="14"/>
        <v>1.8818676613434706</v>
      </c>
      <c r="R25" s="21">
        <f t="shared" si="14"/>
        <v>4.6039484213914807</v>
      </c>
      <c r="S25" s="13">
        <f t="shared" si="6"/>
        <v>7.8183845086413868</v>
      </c>
      <c r="T25" s="21">
        <f t="shared" si="7"/>
        <v>3.2429080413674756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35">
      <c r="A26" s="10">
        <f t="shared" si="9"/>
        <v>23</v>
      </c>
      <c r="B26" s="10">
        <f>+'IMAE para s'!E24</f>
        <v>5.9078613213125379</v>
      </c>
      <c r="C26" s="12">
        <f t="shared" si="10"/>
        <v>44469</v>
      </c>
      <c r="D26" s="10">
        <f t="shared" si="1"/>
        <v>2021</v>
      </c>
      <c r="E26" s="10">
        <f t="shared" si="2"/>
        <v>9</v>
      </c>
      <c r="F26" s="10" t="str">
        <f t="shared" si="3"/>
        <v>20219</v>
      </c>
      <c r="G26" s="10">
        <f>+'IMAE regresion'!B47</f>
        <v>3.2763384919031004</v>
      </c>
      <c r="H26" s="10">
        <f>+'IMAE regresion'!C47</f>
        <v>2.6315228294094375</v>
      </c>
      <c r="I26" s="10">
        <f t="shared" si="13"/>
        <v>-0.30556611753367602</v>
      </c>
      <c r="J26" s="10">
        <f t="shared" si="4"/>
        <v>2.9707723743694245</v>
      </c>
      <c r="K26" s="13">
        <f t="shared" si="5"/>
        <v>2.9370889469431134</v>
      </c>
      <c r="L26" s="10">
        <f t="shared" si="11"/>
        <v>1.6383875203307978</v>
      </c>
      <c r="M26" s="21">
        <f t="shared" si="14"/>
        <v>-1.1123487657025901</v>
      </c>
      <c r="N26" s="21">
        <f t="shared" si="14"/>
        <v>7.0538935144414392</v>
      </c>
      <c r="O26" s="21">
        <f t="shared" si="14"/>
        <v>0.24869161432141462</v>
      </c>
      <c r="P26" s="21">
        <f t="shared" si="14"/>
        <v>5.6928531344174349</v>
      </c>
      <c r="Q26" s="21">
        <f t="shared" si="14"/>
        <v>1.6097319943454196</v>
      </c>
      <c r="R26" s="21">
        <f t="shared" si="14"/>
        <v>4.3318127543934297</v>
      </c>
      <c r="S26" s="13">
        <f t="shared" si="6"/>
        <v>5.9078613213125379</v>
      </c>
      <c r="T26" s="21">
        <f t="shared" si="7"/>
        <v>2.9707723743694245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35">
      <c r="A27" s="10">
        <f t="shared" si="9"/>
        <v>24</v>
      </c>
      <c r="B27" s="10">
        <f>+'IMAE para s'!E25</f>
        <v>4.4240017946890049</v>
      </c>
      <c r="C27" s="12">
        <f t="shared" si="10"/>
        <v>44500</v>
      </c>
      <c r="D27" s="10">
        <f t="shared" si="1"/>
        <v>2021</v>
      </c>
      <c r="E27" s="10">
        <f t="shared" si="2"/>
        <v>10</v>
      </c>
      <c r="F27" s="10" t="str">
        <f t="shared" si="3"/>
        <v>202110</v>
      </c>
      <c r="G27" s="10">
        <f>+'IMAE regresion'!B48</f>
        <v>3.3223581895011076</v>
      </c>
      <c r="H27" s="10">
        <f>+'IMAE regresion'!C48</f>
        <v>1.1016436051878973</v>
      </c>
      <c r="I27" s="10">
        <f t="shared" si="13"/>
        <v>-0.42794270881556529</v>
      </c>
      <c r="J27" s="10">
        <f t="shared" si="4"/>
        <v>2.8944154806855424</v>
      </c>
      <c r="K27" s="13">
        <f t="shared" si="5"/>
        <v>1.5295863140034625</v>
      </c>
      <c r="L27" s="10">
        <f t="shared" si="11"/>
        <v>1.4075026329396509</v>
      </c>
      <c r="M27" s="21">
        <f t="shared" si="14"/>
        <v>-1.1887056593864722</v>
      </c>
      <c r="N27" s="21">
        <f t="shared" si="14"/>
        <v>6.9775366207575571</v>
      </c>
      <c r="O27" s="21">
        <f t="shared" si="14"/>
        <v>0.17233472063753252</v>
      </c>
      <c r="P27" s="21">
        <f t="shared" si="14"/>
        <v>5.6164962407335519</v>
      </c>
      <c r="Q27" s="21">
        <f t="shared" si="14"/>
        <v>1.5333751006615375</v>
      </c>
      <c r="R27" s="21">
        <f t="shared" si="14"/>
        <v>4.2554558607095476</v>
      </c>
      <c r="S27" s="13">
        <f t="shared" si="6"/>
        <v>4.4240017946890049</v>
      </c>
      <c r="T27" s="21">
        <f t="shared" si="7"/>
        <v>2.8944154806855424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35">
      <c r="A28" s="10">
        <f t="shared" si="9"/>
        <v>25</v>
      </c>
      <c r="B28" s="10">
        <f>+'IMAE para s'!E26</f>
        <v>5.9850015242633958</v>
      </c>
      <c r="C28" s="12">
        <f t="shared" si="10"/>
        <v>44530</v>
      </c>
      <c r="D28" s="10">
        <f t="shared" si="1"/>
        <v>2021</v>
      </c>
      <c r="E28" s="10">
        <f t="shared" si="2"/>
        <v>11</v>
      </c>
      <c r="F28" s="10" t="str">
        <f t="shared" si="3"/>
        <v>202111</v>
      </c>
      <c r="G28" s="10">
        <f>+'IMAE regresion'!B49</f>
        <v>3.3683778870991148</v>
      </c>
      <c r="H28" s="10">
        <f>+'IMAE regresion'!C49</f>
        <v>2.616623637164281</v>
      </c>
      <c r="I28" s="10">
        <f t="shared" si="13"/>
        <v>0.21292995926670821</v>
      </c>
      <c r="J28" s="10">
        <f t="shared" si="4"/>
        <v>3.581307846365823</v>
      </c>
      <c r="K28" s="13">
        <f t="shared" si="5"/>
        <v>2.4036936778975728</v>
      </c>
      <c r="L28" s="10">
        <f t="shared" si="11"/>
        <v>0.87410736389411037</v>
      </c>
      <c r="M28" s="21">
        <f t="shared" si="14"/>
        <v>-0.50181329370619165</v>
      </c>
      <c r="N28" s="21">
        <f t="shared" si="14"/>
        <v>7.6644289864378372</v>
      </c>
      <c r="O28" s="21">
        <f t="shared" si="14"/>
        <v>0.85922708631781308</v>
      </c>
      <c r="P28" s="21">
        <f t="shared" si="14"/>
        <v>6.3033886064138329</v>
      </c>
      <c r="Q28" s="21">
        <f t="shared" si="14"/>
        <v>2.2202674663418183</v>
      </c>
      <c r="R28" s="21">
        <f t="shared" si="14"/>
        <v>4.9423482263898277</v>
      </c>
      <c r="S28" s="13">
        <f t="shared" si="6"/>
        <v>5.9850015242633958</v>
      </c>
      <c r="T28" s="21">
        <f t="shared" si="7"/>
        <v>3.581307846365823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35">
      <c r="A29" s="10">
        <f t="shared" si="9"/>
        <v>26</v>
      </c>
      <c r="B29" s="10">
        <f>+'IMAE para s'!E27</f>
        <v>3.9769575798181478</v>
      </c>
      <c r="C29" s="12">
        <f t="shared" si="10"/>
        <v>44561</v>
      </c>
      <c r="D29" s="10">
        <f t="shared" si="1"/>
        <v>2021</v>
      </c>
      <c r="E29" s="10">
        <f t="shared" si="2"/>
        <v>12</v>
      </c>
      <c r="F29" s="10" t="str">
        <f t="shared" si="3"/>
        <v>202112</v>
      </c>
      <c r="G29" s="10">
        <f>+'IMAE regresion'!B50</f>
        <v>3.414397584697122</v>
      </c>
      <c r="H29" s="10">
        <f>+'IMAE regresion'!C50</f>
        <v>0.56255999512102584</v>
      </c>
      <c r="I29" s="10">
        <f t="shared" si="13"/>
        <v>0.19388929035403316</v>
      </c>
      <c r="J29" s="10">
        <f t="shared" si="4"/>
        <v>3.6082868750511552</v>
      </c>
      <c r="K29" s="13">
        <f t="shared" si="5"/>
        <v>0.3686707047669926</v>
      </c>
      <c r="L29" s="10">
        <f t="shared" si="11"/>
        <v>2.0350229731305802</v>
      </c>
      <c r="M29" s="21">
        <f t="shared" si="14"/>
        <v>-0.47483426502085946</v>
      </c>
      <c r="N29" s="21">
        <f t="shared" si="14"/>
        <v>7.6914080151231694</v>
      </c>
      <c r="O29" s="21">
        <f t="shared" si="14"/>
        <v>0.88620611500314528</v>
      </c>
      <c r="P29" s="21">
        <f t="shared" si="14"/>
        <v>6.3303676350991651</v>
      </c>
      <c r="Q29" s="21">
        <f t="shared" si="14"/>
        <v>2.2472464950271505</v>
      </c>
      <c r="R29" s="21">
        <f t="shared" si="14"/>
        <v>4.9693272550751599</v>
      </c>
      <c r="S29" s="13">
        <f t="shared" si="6"/>
        <v>3.9769575798181478</v>
      </c>
      <c r="T29" s="21">
        <f t="shared" si="7"/>
        <v>3.6082868750511552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35">
      <c r="A30" s="10">
        <f t="shared" si="9"/>
        <v>27</v>
      </c>
      <c r="B30" s="10">
        <f>+'IMAE para s'!E28</f>
        <v>4.6766070207737442</v>
      </c>
      <c r="C30" s="12">
        <f t="shared" si="10"/>
        <v>44592</v>
      </c>
      <c r="D30" s="10">
        <f t="shared" si="1"/>
        <v>2022</v>
      </c>
      <c r="E30" s="10">
        <f t="shared" si="2"/>
        <v>1</v>
      </c>
      <c r="F30" s="10" t="str">
        <f t="shared" si="3"/>
        <v>20221</v>
      </c>
      <c r="G30" s="10">
        <f>+'IMAE regresion'!B51</f>
        <v>3.4604172822951291</v>
      </c>
      <c r="H30" s="10">
        <f>+'IMAE regresion'!C51</f>
        <v>1.2161897384786151</v>
      </c>
      <c r="I30" s="10">
        <f t="shared" si="13"/>
        <v>0.11038010284137485</v>
      </c>
      <c r="J30" s="10">
        <f t="shared" si="4"/>
        <v>3.5707973851365038</v>
      </c>
      <c r="K30" s="13">
        <f t="shared" si="5"/>
        <v>1.1058096356372404</v>
      </c>
      <c r="L30" s="10">
        <f t="shared" si="11"/>
        <v>0.73713893087024784</v>
      </c>
      <c r="M30" s="21">
        <f t="shared" si="14"/>
        <v>-0.51232375493551086</v>
      </c>
      <c r="N30" s="21">
        <f t="shared" si="14"/>
        <v>7.6539185252085185</v>
      </c>
      <c r="O30" s="21">
        <f t="shared" si="14"/>
        <v>0.84871662508849388</v>
      </c>
      <c r="P30" s="21">
        <f t="shared" si="14"/>
        <v>6.2928781451845133</v>
      </c>
      <c r="Q30" s="21">
        <f t="shared" si="14"/>
        <v>2.2097570051124986</v>
      </c>
      <c r="R30" s="21">
        <f t="shared" si="14"/>
        <v>4.931837765160509</v>
      </c>
      <c r="S30" s="13">
        <f t="shared" si="6"/>
        <v>4.6766070207737442</v>
      </c>
      <c r="T30" s="21">
        <f t="shared" si="7"/>
        <v>3.5707973851365038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35">
      <c r="A31" s="10">
        <f t="shared" si="9"/>
        <v>28</v>
      </c>
      <c r="B31" s="10">
        <f>+'IMAE para s'!E29</f>
        <v>4.6891675957065928</v>
      </c>
      <c r="C31" s="12">
        <f t="shared" si="10"/>
        <v>44620</v>
      </c>
      <c r="D31" s="10">
        <f t="shared" si="1"/>
        <v>2022</v>
      </c>
      <c r="E31" s="10">
        <f t="shared" si="2"/>
        <v>2</v>
      </c>
      <c r="F31" s="10" t="str">
        <f t="shared" si="3"/>
        <v>20222</v>
      </c>
      <c r="G31" s="10">
        <f>+'IMAE regresion'!B52</f>
        <v>3.5064369798931363</v>
      </c>
      <c r="H31" s="10">
        <f>+'IMAE regresion'!C52</f>
        <v>1.1827306158134565</v>
      </c>
      <c r="I31" s="10">
        <f t="shared" si="13"/>
        <v>-6.7815738272444651E-2</v>
      </c>
      <c r="J31" s="10">
        <f t="shared" si="4"/>
        <v>3.4386212416206918</v>
      </c>
      <c r="K31" s="13">
        <f t="shared" si="5"/>
        <v>1.250546354085901</v>
      </c>
      <c r="L31" s="10">
        <f t="shared" si="11"/>
        <v>0.14473671844866054</v>
      </c>
      <c r="M31" s="21">
        <f t="shared" si="14"/>
        <v>-0.64449989845132283</v>
      </c>
      <c r="N31" s="21">
        <f t="shared" si="14"/>
        <v>7.5217423816927065</v>
      </c>
      <c r="O31" s="21">
        <f t="shared" si="14"/>
        <v>0.71654048157268191</v>
      </c>
      <c r="P31" s="21">
        <f t="shared" si="14"/>
        <v>6.1607020016687013</v>
      </c>
      <c r="Q31" s="21">
        <f t="shared" si="14"/>
        <v>2.0775808615966866</v>
      </c>
      <c r="R31" s="21">
        <f t="shared" si="14"/>
        <v>4.799661621644697</v>
      </c>
      <c r="S31" s="13">
        <f t="shared" si="6"/>
        <v>4.6891675957065928</v>
      </c>
      <c r="T31" s="21">
        <f t="shared" si="7"/>
        <v>3.4386212416206918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35">
      <c r="A32" s="10">
        <f t="shared" si="9"/>
        <v>29</v>
      </c>
      <c r="B32" s="10">
        <f>+'IMAE para s'!E30</f>
        <v>4.8316258786557995</v>
      </c>
      <c r="C32" s="12">
        <f t="shared" si="10"/>
        <v>44651</v>
      </c>
      <c r="D32" s="10">
        <f t="shared" si="1"/>
        <v>2022</v>
      </c>
      <c r="E32" s="10">
        <f t="shared" si="2"/>
        <v>3</v>
      </c>
      <c r="F32" s="10" t="str">
        <f t="shared" si="3"/>
        <v>20223</v>
      </c>
      <c r="G32" s="10">
        <f>+'IMAE regresion'!B53</f>
        <v>3.5524566774911435</v>
      </c>
      <c r="H32" s="10">
        <f>+'IMAE regresion'!C53</f>
        <v>1.279169201164656</v>
      </c>
      <c r="I32" s="10">
        <f t="shared" si="13"/>
        <v>-0.14378236687158968</v>
      </c>
      <c r="J32" s="10">
        <f t="shared" si="4"/>
        <v>3.4086743106195536</v>
      </c>
      <c r="K32" s="13">
        <f t="shared" si="5"/>
        <v>1.4229515680362459</v>
      </c>
      <c r="L32" s="10">
        <f t="shared" si="11"/>
        <v>0.17240521395034492</v>
      </c>
      <c r="M32" s="21">
        <f t="shared" si="14"/>
        <v>-0.67444682945246104</v>
      </c>
      <c r="N32" s="21">
        <f t="shared" si="14"/>
        <v>7.4917954506915683</v>
      </c>
      <c r="O32" s="21">
        <f t="shared" si="14"/>
        <v>0.6865935505715437</v>
      </c>
      <c r="P32" s="21">
        <f t="shared" si="14"/>
        <v>6.1307550706675631</v>
      </c>
      <c r="Q32" s="21">
        <f t="shared" si="14"/>
        <v>2.0476339305955484</v>
      </c>
      <c r="R32" s="21">
        <f t="shared" si="14"/>
        <v>4.7697146906435588</v>
      </c>
      <c r="S32" s="13">
        <f t="shared" si="6"/>
        <v>4.8316258786557995</v>
      </c>
      <c r="T32" s="21">
        <f t="shared" si="7"/>
        <v>3.4086743106195536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35">
      <c r="A33" s="10">
        <f t="shared" si="9"/>
        <v>30</v>
      </c>
      <c r="B33" s="10">
        <f>+'IMAE para s'!E31</f>
        <v>4.93175707352529</v>
      </c>
      <c r="C33" s="12">
        <f t="shared" si="10"/>
        <v>44681</v>
      </c>
      <c r="D33" s="10">
        <f t="shared" si="1"/>
        <v>2022</v>
      </c>
      <c r="E33" s="10">
        <f t="shared" si="2"/>
        <v>4</v>
      </c>
      <c r="F33" s="10" t="str">
        <f t="shared" si="3"/>
        <v>20224</v>
      </c>
      <c r="G33" s="10">
        <f>+'IMAE regresion'!B54</f>
        <v>3.5984763750891506</v>
      </c>
      <c r="H33" s="10">
        <f>+'IMAE regresion'!C54</f>
        <v>1.3332806984361394</v>
      </c>
      <c r="I33" s="10">
        <f t="shared" si="13"/>
        <v>0.11932622035795433</v>
      </c>
      <c r="J33" s="10">
        <f t="shared" si="4"/>
        <v>3.7178025954471048</v>
      </c>
      <c r="K33" s="13">
        <f t="shared" si="5"/>
        <v>1.2139544780781852</v>
      </c>
      <c r="L33" s="10">
        <f t="shared" si="11"/>
        <v>0.20899708995806066</v>
      </c>
      <c r="M33" s="21">
        <f t="shared" si="14"/>
        <v>-0.36531854462490987</v>
      </c>
      <c r="N33" s="21">
        <f t="shared" si="14"/>
        <v>7.8009237355191194</v>
      </c>
      <c r="O33" s="21">
        <f t="shared" si="14"/>
        <v>0.99572183539909487</v>
      </c>
      <c r="P33" s="21">
        <f t="shared" si="14"/>
        <v>6.4398833554951143</v>
      </c>
      <c r="Q33" s="21">
        <f t="shared" si="14"/>
        <v>2.3567622154230996</v>
      </c>
      <c r="R33" s="21">
        <f t="shared" si="14"/>
        <v>5.07884297547111</v>
      </c>
      <c r="S33" s="13">
        <f t="shared" si="6"/>
        <v>4.93175707352529</v>
      </c>
      <c r="T33" s="21">
        <f t="shared" si="7"/>
        <v>3.7178025954471048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35">
      <c r="A34" s="10">
        <f t="shared" si="9"/>
        <v>31</v>
      </c>
      <c r="B34" s="10">
        <f>+'IMAE para s'!E32</f>
        <v>5.0605086711811964</v>
      </c>
      <c r="C34" s="12">
        <f t="shared" si="10"/>
        <v>44712</v>
      </c>
      <c r="D34" s="10">
        <f t="shared" si="1"/>
        <v>2022</v>
      </c>
      <c r="E34" s="10">
        <f t="shared" si="2"/>
        <v>5</v>
      </c>
      <c r="F34" s="10" t="str">
        <f t="shared" si="3"/>
        <v>20225</v>
      </c>
      <c r="G34" s="10">
        <f>+'IMAE regresion'!B55</f>
        <v>3.6444960726871578</v>
      </c>
      <c r="H34" s="10">
        <f>+'IMAE regresion'!C55</f>
        <v>1.4160125984940386</v>
      </c>
      <c r="I34" s="10">
        <f t="shared" si="13"/>
        <v>0.2813937337819456</v>
      </c>
      <c r="J34" s="10">
        <f t="shared" si="4"/>
        <v>3.9258898064691032</v>
      </c>
      <c r="K34" s="13">
        <f t="shared" si="5"/>
        <v>1.1346188647120932</v>
      </c>
      <c r="L34" s="10">
        <f t="shared" si="11"/>
        <v>7.9335613366092073E-2</v>
      </c>
      <c r="M34" s="21">
        <f t="shared" si="14"/>
        <v>-0.15723133360291142</v>
      </c>
      <c r="N34" s="21">
        <f t="shared" si="14"/>
        <v>8.0090109465411174</v>
      </c>
      <c r="O34" s="21">
        <f t="shared" si="14"/>
        <v>1.2038090464210933</v>
      </c>
      <c r="P34" s="21">
        <f t="shared" si="14"/>
        <v>6.6479705665171132</v>
      </c>
      <c r="Q34" s="21">
        <f t="shared" si="14"/>
        <v>2.5648494264450985</v>
      </c>
      <c r="R34" s="21">
        <f t="shared" si="14"/>
        <v>5.286930186493108</v>
      </c>
      <c r="S34" s="13">
        <f t="shared" si="6"/>
        <v>5.0605086711811964</v>
      </c>
      <c r="T34" s="21">
        <f t="shared" si="7"/>
        <v>3.9258898064691032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35">
      <c r="A35" s="10">
        <f t="shared" si="9"/>
        <v>32</v>
      </c>
      <c r="B35" s="10">
        <f>+'IMAE para s'!E33</f>
        <v>4.2601857863184591</v>
      </c>
      <c r="C35" s="12">
        <f t="shared" si="10"/>
        <v>44742</v>
      </c>
      <c r="D35" s="10">
        <f t="shared" si="1"/>
        <v>2022</v>
      </c>
      <c r="E35" s="10">
        <f t="shared" si="2"/>
        <v>6</v>
      </c>
      <c r="F35" s="10" t="str">
        <f t="shared" si="3"/>
        <v>20226</v>
      </c>
      <c r="G35" s="10">
        <f>+'IMAE regresion'!B56</f>
        <v>3.690515770285165</v>
      </c>
      <c r="H35" s="10">
        <f>+'IMAE regresion'!C56</f>
        <v>0.56967001603329415</v>
      </c>
      <c r="I35" s="10">
        <f t="shared" si="13"/>
        <v>5.8475381410153918E-2</v>
      </c>
      <c r="J35" s="10">
        <f t="shared" si="4"/>
        <v>3.7489911516953187</v>
      </c>
      <c r="K35" s="13">
        <f t="shared" si="5"/>
        <v>0.51119463462314041</v>
      </c>
      <c r="L35" s="10">
        <f t="shared" si="11"/>
        <v>0.62342423008895276</v>
      </c>
      <c r="M35" s="21">
        <f t="shared" si="14"/>
        <v>-0.33412998837669594</v>
      </c>
      <c r="N35" s="21">
        <f t="shared" si="14"/>
        <v>7.8321122917673334</v>
      </c>
      <c r="O35" s="21">
        <f t="shared" si="14"/>
        <v>1.0269103916473088</v>
      </c>
      <c r="P35" s="21">
        <f t="shared" si="14"/>
        <v>6.4710719117433282</v>
      </c>
      <c r="Q35" s="21">
        <f t="shared" si="14"/>
        <v>2.3879507716713135</v>
      </c>
      <c r="R35" s="21">
        <f t="shared" si="14"/>
        <v>5.1100315317193239</v>
      </c>
      <c r="S35" s="13">
        <f t="shared" si="6"/>
        <v>4.2601857863184591</v>
      </c>
      <c r="T35" s="21">
        <f t="shared" si="7"/>
        <v>3.7489911516953187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35">
      <c r="A36" s="10">
        <f t="shared" si="9"/>
        <v>33</v>
      </c>
      <c r="B36" s="10">
        <f>+'IMAE para s'!E34</f>
        <v>3.3019103013086379</v>
      </c>
      <c r="C36" s="12">
        <f t="shared" si="10"/>
        <v>44773</v>
      </c>
      <c r="D36" s="10">
        <f t="shared" si="1"/>
        <v>2022</v>
      </c>
      <c r="E36" s="10">
        <f t="shared" si="2"/>
        <v>7</v>
      </c>
      <c r="F36" s="10" t="str">
        <f t="shared" si="3"/>
        <v>20227</v>
      </c>
      <c r="G36" s="10">
        <f>+'IMAE regresion'!B57</f>
        <v>3.7365354678831721</v>
      </c>
      <c r="H36" s="10">
        <f>+'IMAE regresion'!C57</f>
        <v>-0.43462516657453421</v>
      </c>
      <c r="I36" s="10">
        <f t="shared" si="13"/>
        <v>-4.3877003581286544E-2</v>
      </c>
      <c r="J36" s="10">
        <f t="shared" si="4"/>
        <v>3.6926584643018856</v>
      </c>
      <c r="K36" s="13">
        <f t="shared" si="5"/>
        <v>-0.39074816299324766</v>
      </c>
      <c r="L36" s="10">
        <f t="shared" si="11"/>
        <v>0.90194279761638807</v>
      </c>
      <c r="M36" s="21">
        <f t="shared" si="14"/>
        <v>-0.39046267577012905</v>
      </c>
      <c r="N36" s="21">
        <f t="shared" si="14"/>
        <v>7.7757796043739003</v>
      </c>
      <c r="O36" s="21">
        <f t="shared" si="14"/>
        <v>0.97057770425387568</v>
      </c>
      <c r="P36" s="21">
        <f t="shared" si="14"/>
        <v>6.414739224349896</v>
      </c>
      <c r="Q36" s="21">
        <f t="shared" si="14"/>
        <v>2.3316180842778804</v>
      </c>
      <c r="R36" s="21">
        <f t="shared" si="14"/>
        <v>5.0536988443258908</v>
      </c>
      <c r="S36" s="13">
        <f t="shared" si="6"/>
        <v>3.3019103013086379</v>
      </c>
      <c r="T36" s="21">
        <f t="shared" si="7"/>
        <v>3.6926584643018856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35">
      <c r="A37" s="10">
        <f t="shared" si="9"/>
        <v>34</v>
      </c>
      <c r="B37" s="10">
        <f>+'IMAE para s'!E35</f>
        <v>4.6824036143452901</v>
      </c>
      <c r="C37" s="12">
        <f t="shared" si="10"/>
        <v>44804</v>
      </c>
      <c r="D37" s="10">
        <f t="shared" si="1"/>
        <v>2022</v>
      </c>
      <c r="E37" s="10">
        <f t="shared" si="2"/>
        <v>8</v>
      </c>
      <c r="F37" s="10" t="str">
        <f t="shared" si="3"/>
        <v>20228</v>
      </c>
      <c r="G37" s="10">
        <f>+'IMAE regresion'!B58</f>
        <v>3.7825551654811793</v>
      </c>
      <c r="H37" s="10">
        <f>+'IMAE regresion'!C58</f>
        <v>0.89984844886411075</v>
      </c>
      <c r="I37" s="10">
        <f t="shared" si="13"/>
        <v>1.2589247062382203E-2</v>
      </c>
      <c r="J37" s="10">
        <f t="shared" si="4"/>
        <v>3.7951444125435616</v>
      </c>
      <c r="K37" s="13">
        <f t="shared" si="5"/>
        <v>0.88725920180172846</v>
      </c>
      <c r="L37" s="10">
        <f t="shared" si="11"/>
        <v>1.2780073647949761</v>
      </c>
      <c r="M37" s="21">
        <f t="shared" si="14"/>
        <v>-0.28797672752845305</v>
      </c>
      <c r="N37" s="21">
        <f t="shared" si="14"/>
        <v>7.8782655526155763</v>
      </c>
      <c r="O37" s="21">
        <f t="shared" si="14"/>
        <v>1.0730636524955517</v>
      </c>
      <c r="P37" s="21">
        <f t="shared" si="14"/>
        <v>6.5172251725915711</v>
      </c>
      <c r="Q37" s="21">
        <f t="shared" si="14"/>
        <v>2.4341040325195564</v>
      </c>
      <c r="R37" s="21">
        <f t="shared" si="14"/>
        <v>5.1561847925675668</v>
      </c>
      <c r="S37" s="13">
        <f t="shared" si="6"/>
        <v>4.6824036143452901</v>
      </c>
      <c r="T37" s="21">
        <f t="shared" si="7"/>
        <v>3.7951444125435616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35">
      <c r="A38" s="10">
        <f t="shared" si="9"/>
        <v>35</v>
      </c>
      <c r="B38" s="10">
        <f>+'IMAE para s'!E36</f>
        <v>3.8371940402502527</v>
      </c>
      <c r="C38" s="12">
        <f t="shared" si="10"/>
        <v>44834</v>
      </c>
      <c r="D38" s="10">
        <f t="shared" si="1"/>
        <v>2022</v>
      </c>
      <c r="E38" s="10">
        <f t="shared" si="2"/>
        <v>9</v>
      </c>
      <c r="F38" s="10" t="str">
        <f t="shared" si="3"/>
        <v>20229</v>
      </c>
      <c r="G38" s="10">
        <f>+'IMAE regresion'!B59</f>
        <v>3.8285748630791865</v>
      </c>
      <c r="H38" s="10">
        <f>+'IMAE regresion'!C59</f>
        <v>8.6191771710661946E-3</v>
      </c>
      <c r="I38" s="10">
        <f t="shared" si="13"/>
        <v>-0.30556611753367602</v>
      </c>
      <c r="J38" s="10">
        <f t="shared" si="4"/>
        <v>3.5230087455455106</v>
      </c>
      <c r="K38" s="13">
        <f t="shared" si="5"/>
        <v>0.3141852947047421</v>
      </c>
      <c r="L38" s="10">
        <f t="shared" si="11"/>
        <v>0.57307390709698636</v>
      </c>
      <c r="M38" s="21">
        <f t="shared" si="14"/>
        <v>-0.56011239452650408</v>
      </c>
      <c r="N38" s="21">
        <f t="shared" si="14"/>
        <v>7.6061298856175252</v>
      </c>
      <c r="O38" s="21">
        <f t="shared" si="14"/>
        <v>0.80092798549750066</v>
      </c>
      <c r="P38" s="21">
        <f t="shared" si="14"/>
        <v>6.2450895055935209</v>
      </c>
      <c r="Q38" s="21">
        <f t="shared" si="14"/>
        <v>2.1619683655215054</v>
      </c>
      <c r="R38" s="21">
        <f t="shared" si="14"/>
        <v>4.8840491255695158</v>
      </c>
      <c r="S38" s="13">
        <f t="shared" si="6"/>
        <v>3.8371940402502527</v>
      </c>
      <c r="T38" s="21">
        <f t="shared" si="7"/>
        <v>3.5230087455455106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35">
      <c r="A39" s="10">
        <f t="shared" si="9"/>
        <v>36</v>
      </c>
      <c r="B39" s="10">
        <f>+'IMAE para s'!E37</f>
        <v>3.6068533083749377</v>
      </c>
      <c r="C39" s="12">
        <f t="shared" si="10"/>
        <v>44865</v>
      </c>
      <c r="D39" s="10">
        <f t="shared" si="1"/>
        <v>2022</v>
      </c>
      <c r="E39" s="10">
        <f t="shared" si="2"/>
        <v>10</v>
      </c>
      <c r="F39" s="10" t="str">
        <f t="shared" si="3"/>
        <v>202210</v>
      </c>
      <c r="G39" s="10">
        <f>+'IMAE regresion'!B60</f>
        <v>3.8745945606771937</v>
      </c>
      <c r="H39" s="10">
        <f>+'IMAE regresion'!C60</f>
        <v>-0.26774125230225598</v>
      </c>
      <c r="I39" s="10">
        <f t="shared" si="13"/>
        <v>-0.42794270881556529</v>
      </c>
      <c r="J39" s="10">
        <f t="shared" si="4"/>
        <v>3.4466518518616285</v>
      </c>
      <c r="K39" s="13">
        <f t="shared" si="5"/>
        <v>0.16020145651330919</v>
      </c>
      <c r="L39" s="10">
        <f t="shared" si="11"/>
        <v>0.15398383819143291</v>
      </c>
      <c r="M39" s="21">
        <f t="shared" si="14"/>
        <v>-0.63646928821038617</v>
      </c>
      <c r="N39" s="21">
        <f t="shared" si="14"/>
        <v>7.5297729919336431</v>
      </c>
      <c r="O39" s="21">
        <f t="shared" si="14"/>
        <v>0.72457109181361856</v>
      </c>
      <c r="P39" s="21">
        <f t="shared" si="14"/>
        <v>6.168732611909638</v>
      </c>
      <c r="Q39" s="21">
        <f t="shared" si="14"/>
        <v>2.0856114718376233</v>
      </c>
      <c r="R39" s="21">
        <f t="shared" si="14"/>
        <v>4.8076922318856337</v>
      </c>
      <c r="S39" s="13">
        <f t="shared" si="6"/>
        <v>3.6068533083749377</v>
      </c>
      <c r="T39" s="21">
        <f t="shared" si="7"/>
        <v>3.4466518518616285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35">
      <c r="A40" s="10">
        <f t="shared" si="9"/>
        <v>37</v>
      </c>
      <c r="B40" s="10">
        <f>+'IMAE para s'!E38</f>
        <v>3.3518653298621643</v>
      </c>
      <c r="C40" s="12">
        <f t="shared" si="10"/>
        <v>44895</v>
      </c>
      <c r="D40" s="10">
        <f t="shared" si="1"/>
        <v>2022</v>
      </c>
      <c r="E40" s="10">
        <f t="shared" si="2"/>
        <v>11</v>
      </c>
      <c r="F40" s="10" t="str">
        <f t="shared" si="3"/>
        <v>202211</v>
      </c>
      <c r="G40" s="10">
        <f>+'IMAE regresion'!B61</f>
        <v>3.9206142582752008</v>
      </c>
      <c r="H40" s="10">
        <f>+'IMAE regresion'!C61</f>
        <v>-0.56874892841303648</v>
      </c>
      <c r="I40" s="10">
        <f t="shared" si="13"/>
        <v>0.21292995926670821</v>
      </c>
      <c r="J40" s="10">
        <f t="shared" si="4"/>
        <v>4.1335442175419086</v>
      </c>
      <c r="K40" s="13">
        <f t="shared" si="5"/>
        <v>-0.78167888767974425</v>
      </c>
      <c r="L40" s="10">
        <f t="shared" si="11"/>
        <v>0.94188034419305344</v>
      </c>
      <c r="M40" s="21">
        <f t="shared" si="14"/>
        <v>5.042307746989394E-2</v>
      </c>
      <c r="N40" s="21">
        <f t="shared" si="14"/>
        <v>8.2166653576139232</v>
      </c>
      <c r="O40" s="21">
        <f t="shared" si="14"/>
        <v>1.4114634574938987</v>
      </c>
      <c r="P40" s="21">
        <f t="shared" si="14"/>
        <v>6.855624977589919</v>
      </c>
      <c r="Q40" s="21">
        <f t="shared" si="14"/>
        <v>2.7725038375179034</v>
      </c>
      <c r="R40" s="21">
        <f t="shared" si="14"/>
        <v>5.4945845975659138</v>
      </c>
      <c r="S40" s="13">
        <f t="shared" si="6"/>
        <v>3.3518653298621643</v>
      </c>
      <c r="T40" s="21">
        <f t="shared" si="7"/>
        <v>4.1335442175419086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35">
      <c r="A41" s="10">
        <f t="shared" si="9"/>
        <v>38</v>
      </c>
      <c r="B41" s="10">
        <f>+'IMAE para s'!E39</f>
        <v>3.306058544627092</v>
      </c>
      <c r="C41" s="12">
        <f t="shared" si="10"/>
        <v>44926</v>
      </c>
      <c r="D41" s="10">
        <f t="shared" si="1"/>
        <v>2022</v>
      </c>
      <c r="E41" s="10">
        <f t="shared" si="2"/>
        <v>12</v>
      </c>
      <c r="F41" s="10" t="str">
        <f t="shared" si="3"/>
        <v>202212</v>
      </c>
      <c r="G41" s="10">
        <f>+'IMAE regresion'!B62</f>
        <v>3.966633955873208</v>
      </c>
      <c r="H41" s="10">
        <f>+'IMAE regresion'!C62</f>
        <v>-0.66057541124611596</v>
      </c>
      <c r="I41" s="10">
        <f t="shared" si="13"/>
        <v>0.19388929035403316</v>
      </c>
      <c r="J41" s="10">
        <f t="shared" si="4"/>
        <v>4.1605232462272408</v>
      </c>
      <c r="K41" s="13">
        <f t="shared" si="5"/>
        <v>-0.85446470160014876</v>
      </c>
      <c r="L41" s="10">
        <f t="shared" si="11"/>
        <v>7.2785813920404507E-2</v>
      </c>
      <c r="M41" s="21">
        <f t="shared" si="14"/>
        <v>7.7402106155226136E-2</v>
      </c>
      <c r="N41" s="21">
        <f t="shared" si="14"/>
        <v>8.2436443862992554</v>
      </c>
      <c r="O41" s="21">
        <f t="shared" si="14"/>
        <v>1.4384424861792309</v>
      </c>
      <c r="P41" s="21">
        <f t="shared" si="14"/>
        <v>6.8826040062752512</v>
      </c>
      <c r="Q41" s="21">
        <f t="shared" si="14"/>
        <v>2.7994828662032356</v>
      </c>
      <c r="R41" s="21">
        <f t="shared" si="14"/>
        <v>5.521563626251246</v>
      </c>
      <c r="S41" s="13">
        <f t="shared" si="6"/>
        <v>3.306058544627092</v>
      </c>
      <c r="T41" s="21">
        <f t="shared" si="7"/>
        <v>4.1605232462272408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35">
      <c r="A42" s="10">
        <f t="shared" si="9"/>
        <v>39</v>
      </c>
      <c r="B42" s="10">
        <f>+'IMAE para s'!E40</f>
        <v>3.3096608971262782</v>
      </c>
      <c r="C42" s="12">
        <f t="shared" si="10"/>
        <v>44957</v>
      </c>
      <c r="D42" s="10">
        <f t="shared" si="1"/>
        <v>2023</v>
      </c>
      <c r="E42" s="10">
        <f t="shared" si="2"/>
        <v>1</v>
      </c>
      <c r="F42" s="10" t="str">
        <f t="shared" si="3"/>
        <v>20231</v>
      </c>
      <c r="G42" s="10">
        <f>+'IMAE regresion'!B63</f>
        <v>4.0126536534712152</v>
      </c>
      <c r="H42" s="10">
        <f>+'IMAE regresion'!C63</f>
        <v>-0.70299275634493696</v>
      </c>
      <c r="I42" s="10">
        <f t="shared" si="13"/>
        <v>0.11038010284137485</v>
      </c>
      <c r="J42" s="10">
        <f t="shared" si="4"/>
        <v>4.1230337563125898</v>
      </c>
      <c r="K42" s="13">
        <f t="shared" si="5"/>
        <v>-0.81337285918631164</v>
      </c>
      <c r="L42" s="10">
        <f t="shared" si="11"/>
        <v>4.1091842413837121E-2</v>
      </c>
      <c r="M42" s="21">
        <f t="shared" si="14"/>
        <v>3.9912616240575183E-2</v>
      </c>
      <c r="N42" s="21">
        <f t="shared" si="14"/>
        <v>8.2061548963846036</v>
      </c>
      <c r="O42" s="21">
        <f t="shared" si="14"/>
        <v>1.4009529962645799</v>
      </c>
      <c r="P42" s="21">
        <f t="shared" si="14"/>
        <v>6.8451145163605993</v>
      </c>
      <c r="Q42" s="21">
        <f t="shared" si="14"/>
        <v>2.7619933762885847</v>
      </c>
      <c r="R42" s="21">
        <f t="shared" si="14"/>
        <v>5.484074136336595</v>
      </c>
      <c r="S42" s="13">
        <f t="shared" si="6"/>
        <v>3.3096608971262782</v>
      </c>
      <c r="T42" s="21">
        <f t="shared" si="7"/>
        <v>4.1230337563125898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35">
      <c r="A43" s="10">
        <f t="shared" si="9"/>
        <v>40</v>
      </c>
      <c r="B43" s="10">
        <f>+'IMAE para s'!E41</f>
        <v>4.7411797661980728</v>
      </c>
      <c r="C43" s="12">
        <f t="shared" si="10"/>
        <v>44985</v>
      </c>
      <c r="D43" s="10">
        <f t="shared" si="1"/>
        <v>2023</v>
      </c>
      <c r="E43" s="10">
        <f t="shared" si="2"/>
        <v>2</v>
      </c>
      <c r="F43" s="10" t="str">
        <f t="shared" si="3"/>
        <v>20232</v>
      </c>
      <c r="G43" s="10">
        <f>+'IMAE regresion'!B64</f>
        <v>4.0586733510692223</v>
      </c>
      <c r="H43" s="10">
        <f>+'IMAE regresion'!C64</f>
        <v>0.68250641512885046</v>
      </c>
      <c r="I43" s="10">
        <f t="shared" si="13"/>
        <v>-6.7815738272444651E-2</v>
      </c>
      <c r="J43" s="10">
        <f t="shared" si="4"/>
        <v>3.9908576127967779</v>
      </c>
      <c r="K43" s="13">
        <f t="shared" si="5"/>
        <v>0.75032215340129493</v>
      </c>
      <c r="L43" s="10">
        <f t="shared" si="11"/>
        <v>1.5636950125876066</v>
      </c>
      <c r="M43" s="21">
        <f t="shared" si="14"/>
        <v>-9.226352727523679E-2</v>
      </c>
      <c r="N43" s="21">
        <f t="shared" si="14"/>
        <v>8.0739787528687934</v>
      </c>
      <c r="O43" s="21">
        <f t="shared" si="14"/>
        <v>1.2687768527487679</v>
      </c>
      <c r="P43" s="21">
        <f t="shared" si="14"/>
        <v>6.7129383728447873</v>
      </c>
      <c r="Q43" s="21">
        <f t="shared" si="14"/>
        <v>2.6298172327727727</v>
      </c>
      <c r="R43" s="21">
        <f t="shared" si="14"/>
        <v>5.351897992820783</v>
      </c>
      <c r="S43" s="13">
        <f t="shared" si="6"/>
        <v>4.7411797661980728</v>
      </c>
      <c r="T43" s="21">
        <f t="shared" si="7"/>
        <v>3.9908576127967779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35">
      <c r="A44" s="10">
        <f t="shared" si="9"/>
        <v>41</v>
      </c>
      <c r="B44" s="10">
        <f>+'IMAE para s'!E42</f>
        <v>3.9684788405636624</v>
      </c>
      <c r="C44" s="12">
        <f t="shared" si="10"/>
        <v>45016</v>
      </c>
      <c r="D44" s="10">
        <f t="shared" si="1"/>
        <v>2023</v>
      </c>
      <c r="E44" s="10">
        <f t="shared" si="2"/>
        <v>3</v>
      </c>
      <c r="F44" s="10" t="str">
        <f t="shared" si="3"/>
        <v>20233</v>
      </c>
      <c r="G44" s="10">
        <f>+'IMAE regresion'!B65</f>
        <v>4.1046930486672295</v>
      </c>
      <c r="H44" s="10">
        <f>+'IMAE regresion'!C65</f>
        <v>-0.1362142081035671</v>
      </c>
      <c r="I44" s="10">
        <f t="shared" si="13"/>
        <v>-0.14378236687158968</v>
      </c>
      <c r="J44" s="10">
        <f t="shared" si="4"/>
        <v>3.9609106817956397</v>
      </c>
      <c r="K44" s="13">
        <f t="shared" si="5"/>
        <v>7.568158768022748E-3</v>
      </c>
      <c r="L44" s="10">
        <f t="shared" si="11"/>
        <v>0.74275399463327219</v>
      </c>
      <c r="M44" s="21">
        <f t="shared" si="14"/>
        <v>-0.122210458276375</v>
      </c>
      <c r="N44" s="21">
        <f t="shared" si="14"/>
        <v>8.0440318218676552</v>
      </c>
      <c r="O44" s="21">
        <f t="shared" si="14"/>
        <v>1.2388299217476297</v>
      </c>
      <c r="P44" s="21">
        <f t="shared" si="14"/>
        <v>6.6829914418436491</v>
      </c>
      <c r="Q44" s="21">
        <f t="shared" si="14"/>
        <v>2.5998703017716345</v>
      </c>
      <c r="R44" s="21">
        <f t="shared" si="14"/>
        <v>5.3219510618196448</v>
      </c>
      <c r="S44" s="13">
        <f t="shared" si="6"/>
        <v>3.9684788405636624</v>
      </c>
      <c r="T44" s="21">
        <f t="shared" si="7"/>
        <v>3.9609106817956397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35">
      <c r="A45" s="10">
        <f t="shared" si="9"/>
        <v>42</v>
      </c>
      <c r="B45" s="10">
        <f>+'IMAE para s'!E43</f>
        <v>3.5001929333472219</v>
      </c>
      <c r="C45" s="12">
        <f t="shared" si="10"/>
        <v>45046</v>
      </c>
      <c r="D45" s="10">
        <f t="shared" si="1"/>
        <v>2023</v>
      </c>
      <c r="E45" s="10">
        <f t="shared" si="2"/>
        <v>4</v>
      </c>
      <c r="F45" s="10" t="str">
        <f t="shared" si="3"/>
        <v>20234</v>
      </c>
      <c r="G45" s="10">
        <f>+'IMAE regresion'!B66</f>
        <v>4.1507127462652367</v>
      </c>
      <c r="H45" s="10">
        <f>+'IMAE regresion'!C66</f>
        <v>-0.65051981291801475</v>
      </c>
      <c r="I45" s="10">
        <f t="shared" si="13"/>
        <v>0.11932622035795433</v>
      </c>
      <c r="J45" s="10">
        <f t="shared" si="4"/>
        <v>4.2700389666231908</v>
      </c>
      <c r="K45" s="13">
        <f t="shared" si="5"/>
        <v>-0.7698460332759689</v>
      </c>
      <c r="L45" s="10">
        <f t="shared" si="11"/>
        <v>0.77741419204399165</v>
      </c>
      <c r="M45" s="21">
        <f t="shared" si="14"/>
        <v>0.18691782655117617</v>
      </c>
      <c r="N45" s="21">
        <f t="shared" si="14"/>
        <v>8.3531601066952064</v>
      </c>
      <c r="O45" s="21">
        <f t="shared" si="14"/>
        <v>1.5479582065751809</v>
      </c>
      <c r="P45" s="21">
        <f t="shared" si="14"/>
        <v>6.9921197266712003</v>
      </c>
      <c r="Q45" s="21">
        <f t="shared" si="14"/>
        <v>2.9089985865991856</v>
      </c>
      <c r="R45" s="21">
        <f t="shared" si="14"/>
        <v>5.631079346647196</v>
      </c>
      <c r="S45" s="13">
        <f t="shared" si="6"/>
        <v>3.5001929333472219</v>
      </c>
      <c r="T45" s="21">
        <f t="shared" si="7"/>
        <v>4.2700389666231908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35">
      <c r="A46" s="10">
        <f t="shared" si="9"/>
        <v>43</v>
      </c>
      <c r="B46" s="10">
        <f>+'IMAE para s'!E44</f>
        <v>3.798525092793255</v>
      </c>
      <c r="C46" s="12">
        <f t="shared" si="10"/>
        <v>45077</v>
      </c>
      <c r="D46" s="10">
        <f t="shared" si="1"/>
        <v>2023</v>
      </c>
      <c r="E46" s="10">
        <f t="shared" si="2"/>
        <v>5</v>
      </c>
      <c r="F46" s="10" t="str">
        <f t="shared" si="3"/>
        <v>20235</v>
      </c>
      <c r="G46" s="10">
        <f>+'IMAE regresion'!B67</f>
        <v>4.1967324438632438</v>
      </c>
      <c r="H46" s="10">
        <f>+'IMAE regresion'!C67</f>
        <v>-0.39820735106998884</v>
      </c>
      <c r="I46" s="10">
        <f t="shared" si="13"/>
        <v>0.2813937337819456</v>
      </c>
      <c r="J46" s="10">
        <f t="shared" si="4"/>
        <v>4.4781261776451897</v>
      </c>
      <c r="K46" s="13">
        <f t="shared" si="5"/>
        <v>-0.67960108485193471</v>
      </c>
      <c r="L46" s="10">
        <f t="shared" si="11"/>
        <v>9.0244948424034188E-2</v>
      </c>
      <c r="M46" s="21">
        <f t="shared" si="14"/>
        <v>0.39500503757317507</v>
      </c>
      <c r="N46" s="21">
        <f t="shared" si="14"/>
        <v>8.5612473177172035</v>
      </c>
      <c r="O46" s="21">
        <f t="shared" si="14"/>
        <v>1.7560454175971798</v>
      </c>
      <c r="P46" s="21">
        <f t="shared" si="14"/>
        <v>7.2002069376931992</v>
      </c>
      <c r="Q46" s="21">
        <f t="shared" si="14"/>
        <v>3.1170857976211845</v>
      </c>
      <c r="R46" s="21">
        <f t="shared" si="14"/>
        <v>5.8391665576691949</v>
      </c>
      <c r="S46" s="13">
        <f t="shared" si="6"/>
        <v>3.798525092793255</v>
      </c>
      <c r="T46" s="21">
        <f t="shared" si="7"/>
        <v>4.4781261776451897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35">
      <c r="A47" s="10">
        <f t="shared" si="9"/>
        <v>44</v>
      </c>
      <c r="B47" s="10">
        <f>+'IMAE para s'!E45</f>
        <v>5.0768999737620675</v>
      </c>
      <c r="C47" s="12">
        <f t="shared" si="10"/>
        <v>45107</v>
      </c>
      <c r="D47" s="10">
        <f t="shared" si="1"/>
        <v>2023</v>
      </c>
      <c r="E47" s="10">
        <f t="shared" si="2"/>
        <v>6</v>
      </c>
      <c r="F47" s="10" t="str">
        <f t="shared" si="3"/>
        <v>20236</v>
      </c>
      <c r="G47" s="10">
        <f>+'IMAE regresion'!B68</f>
        <v>4.242752141461251</v>
      </c>
      <c r="H47" s="10">
        <f>+'IMAE regresion'!C68</f>
        <v>0.83414783230081646</v>
      </c>
      <c r="I47" s="10">
        <f t="shared" si="13"/>
        <v>5.8475381410153918E-2</v>
      </c>
      <c r="J47" s="10">
        <f t="shared" si="4"/>
        <v>4.3012275228714048</v>
      </c>
      <c r="K47" s="13">
        <f t="shared" si="5"/>
        <v>0.77567245089066272</v>
      </c>
      <c r="L47" s="10">
        <f t="shared" si="11"/>
        <v>1.4552735357425974</v>
      </c>
      <c r="M47" s="21">
        <f t="shared" si="14"/>
        <v>0.2181063827993901</v>
      </c>
      <c r="N47" s="21">
        <f t="shared" si="14"/>
        <v>8.3843486629434203</v>
      </c>
      <c r="O47" s="21">
        <f t="shared" si="14"/>
        <v>1.5791467628233948</v>
      </c>
      <c r="P47" s="21">
        <f t="shared" si="14"/>
        <v>7.0233082829194142</v>
      </c>
      <c r="Q47" s="21">
        <f t="shared" si="14"/>
        <v>2.9401871428473996</v>
      </c>
      <c r="R47" s="21">
        <f t="shared" si="14"/>
        <v>5.6622679028954099</v>
      </c>
      <c r="S47" s="13">
        <f t="shared" si="6"/>
        <v>5.0768999737620675</v>
      </c>
      <c r="T47" s="21">
        <f t="shared" si="7"/>
        <v>4.3012275228714048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35">
      <c r="A48" s="10">
        <f t="shared" si="9"/>
        <v>45</v>
      </c>
      <c r="B48" s="10">
        <f>+'IMAE para s'!E46</f>
        <v>4.9964919289065506</v>
      </c>
      <c r="C48" s="12">
        <f t="shared" si="10"/>
        <v>45138</v>
      </c>
      <c r="D48" s="10">
        <f t="shared" si="1"/>
        <v>2023</v>
      </c>
      <c r="E48" s="10">
        <f t="shared" si="2"/>
        <v>7</v>
      </c>
      <c r="F48" s="10" t="str">
        <f t="shared" si="3"/>
        <v>20237</v>
      </c>
      <c r="G48" s="10">
        <f>+'IMAE regresion'!B69</f>
        <v>4.2887718390592582</v>
      </c>
      <c r="H48" s="10">
        <f>+'IMAE regresion'!C69</f>
        <v>0.7077200898472924</v>
      </c>
      <c r="I48" s="10">
        <f t="shared" si="13"/>
        <v>-4.3877003581286544E-2</v>
      </c>
      <c r="J48" s="10">
        <f t="shared" si="4"/>
        <v>4.2448948354779716</v>
      </c>
      <c r="K48" s="13">
        <f t="shared" si="5"/>
        <v>0.75159709342857894</v>
      </c>
      <c r="L48" s="10">
        <f t="shared" si="11"/>
        <v>2.407535746208378E-2</v>
      </c>
      <c r="M48" s="21">
        <f t="shared" si="14"/>
        <v>0.16177369540595699</v>
      </c>
      <c r="N48" s="21">
        <f t="shared" si="14"/>
        <v>8.3280159755499863</v>
      </c>
      <c r="O48" s="21">
        <f t="shared" si="14"/>
        <v>1.5228140754299617</v>
      </c>
      <c r="P48" s="21">
        <f t="shared" si="14"/>
        <v>6.966975595525982</v>
      </c>
      <c r="Q48" s="21">
        <f t="shared" si="14"/>
        <v>2.8838544554539665</v>
      </c>
      <c r="R48" s="21">
        <f t="shared" si="14"/>
        <v>5.6059352155019768</v>
      </c>
      <c r="S48" s="13">
        <f t="shared" si="6"/>
        <v>4.9964919289065506</v>
      </c>
      <c r="T48" s="21">
        <f t="shared" si="7"/>
        <v>4.2448948354779716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35">
      <c r="A49" s="10">
        <f t="shared" si="9"/>
        <v>46</v>
      </c>
      <c r="B49" s="10">
        <f>+'IMAE para s'!E47</f>
        <v>3.6076543187442529</v>
      </c>
      <c r="C49" s="12">
        <f t="shared" si="10"/>
        <v>45169</v>
      </c>
      <c r="D49" s="10">
        <f t="shared" si="1"/>
        <v>2023</v>
      </c>
      <c r="E49" s="10">
        <f t="shared" si="2"/>
        <v>8</v>
      </c>
      <c r="F49" s="10" t="str">
        <f t="shared" si="3"/>
        <v>20238</v>
      </c>
      <c r="G49" s="10">
        <f>+'IMAE regresion'!B70</f>
        <v>4.3347915366572654</v>
      </c>
      <c r="H49" s="10">
        <f>+'IMAE regresion'!C70</f>
        <v>-0.72713721791301245</v>
      </c>
      <c r="I49" s="10">
        <f t="shared" si="13"/>
        <v>1.2589247062382203E-2</v>
      </c>
      <c r="J49" s="10">
        <f t="shared" si="4"/>
        <v>4.3473807837196476</v>
      </c>
      <c r="K49" s="13">
        <f t="shared" si="5"/>
        <v>-0.73972646497539474</v>
      </c>
      <c r="L49" s="10">
        <f t="shared" si="11"/>
        <v>1.4913235584039737</v>
      </c>
      <c r="M49" s="21">
        <f t="shared" si="14"/>
        <v>0.26425964364763299</v>
      </c>
      <c r="N49" s="21">
        <f t="shared" si="14"/>
        <v>8.4305019237916632</v>
      </c>
      <c r="O49" s="21">
        <f t="shared" si="14"/>
        <v>1.6253000236716377</v>
      </c>
      <c r="P49" s="21">
        <f t="shared" si="14"/>
        <v>7.0694615437676571</v>
      </c>
      <c r="Q49" s="21">
        <f t="shared" si="14"/>
        <v>2.9863404036956425</v>
      </c>
      <c r="R49" s="21">
        <f t="shared" si="14"/>
        <v>5.7084211637436528</v>
      </c>
      <c r="S49" s="13">
        <f t="shared" si="6"/>
        <v>3.6076543187442529</v>
      </c>
      <c r="T49" s="21">
        <f t="shared" si="7"/>
        <v>4.3473807837196476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35">
      <c r="A50" s="10">
        <f t="shared" si="9"/>
        <v>47</v>
      </c>
      <c r="B50" s="10">
        <f>+'IMAE para s'!E48</f>
        <v>3.4590442430412054</v>
      </c>
      <c r="C50" s="12">
        <f t="shared" si="10"/>
        <v>45199</v>
      </c>
      <c r="D50" s="10">
        <f t="shared" si="1"/>
        <v>2023</v>
      </c>
      <c r="E50" s="10">
        <f t="shared" si="2"/>
        <v>9</v>
      </c>
      <c r="F50" s="10" t="str">
        <f t="shared" si="3"/>
        <v>20239</v>
      </c>
      <c r="G50" s="10">
        <f>+'IMAE regresion'!B71</f>
        <v>4.3808112342552725</v>
      </c>
      <c r="H50" s="10">
        <f>+'IMAE regresion'!C71</f>
        <v>-0.92176699121406713</v>
      </c>
      <c r="I50" s="10">
        <f t="shared" si="13"/>
        <v>-0.30556611753367602</v>
      </c>
      <c r="J50" s="10">
        <f t="shared" si="4"/>
        <v>4.0752451167215966</v>
      </c>
      <c r="K50" s="13">
        <f t="shared" si="5"/>
        <v>-0.61620087368039123</v>
      </c>
      <c r="L50" s="10">
        <f t="shared" si="11"/>
        <v>0.12352559129500351</v>
      </c>
      <c r="M50" s="21">
        <f t="shared" si="14"/>
        <v>-7.8760233504180377E-3</v>
      </c>
      <c r="N50" s="21">
        <f t="shared" si="14"/>
        <v>8.1583662567936113</v>
      </c>
      <c r="O50" s="21">
        <f t="shared" si="14"/>
        <v>1.3531643566735867</v>
      </c>
      <c r="P50" s="21">
        <f t="shared" si="14"/>
        <v>6.797325876769607</v>
      </c>
      <c r="Q50" s="21">
        <f t="shared" si="14"/>
        <v>2.7142047366975914</v>
      </c>
      <c r="R50" s="21">
        <f t="shared" si="14"/>
        <v>5.4362854967456018</v>
      </c>
      <c r="S50" s="13">
        <f t="shared" si="6"/>
        <v>3.4590442430412054</v>
      </c>
      <c r="T50" s="21">
        <f t="shared" si="7"/>
        <v>4.0752451167215966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35">
      <c r="A51" s="10">
        <f t="shared" si="9"/>
        <v>48</v>
      </c>
      <c r="B51" s="10">
        <f>+'IMAE para s'!E49</f>
        <v>1.3043070174594504</v>
      </c>
      <c r="C51" s="12">
        <f t="shared" si="10"/>
        <v>45230</v>
      </c>
      <c r="D51" s="10">
        <f t="shared" si="1"/>
        <v>2023</v>
      </c>
      <c r="E51" s="10">
        <f t="shared" si="2"/>
        <v>10</v>
      </c>
      <c r="F51" s="10" t="str">
        <f t="shared" si="3"/>
        <v>202310</v>
      </c>
      <c r="G51" s="10">
        <f>+'IMAE regresion'!B72</f>
        <v>4.4268309318532797</v>
      </c>
      <c r="H51" s="10">
        <f>+'IMAE regresion'!C72</f>
        <v>-3.1225239143938293</v>
      </c>
      <c r="I51" s="10">
        <f t="shared" si="13"/>
        <v>-0.42794270881556529</v>
      </c>
      <c r="J51" s="10">
        <f t="shared" si="4"/>
        <v>3.9988882230377145</v>
      </c>
      <c r="K51" s="13">
        <f t="shared" si="5"/>
        <v>-2.6945812055782641</v>
      </c>
      <c r="L51" s="10">
        <f t="shared" si="11"/>
        <v>2.0783803318978729</v>
      </c>
      <c r="M51" s="21">
        <f t="shared" si="14"/>
        <v>-8.4232917034300137E-2</v>
      </c>
      <c r="N51" s="21">
        <f t="shared" si="14"/>
        <v>8.0820093631097301</v>
      </c>
      <c r="O51" s="21">
        <f t="shared" si="14"/>
        <v>1.2768074629897046</v>
      </c>
      <c r="P51" s="21">
        <f t="shared" si="14"/>
        <v>6.720968983085724</v>
      </c>
      <c r="Q51" s="21">
        <f t="shared" si="14"/>
        <v>2.6378478430137093</v>
      </c>
      <c r="R51" s="21">
        <f t="shared" si="14"/>
        <v>5.3599286030617197</v>
      </c>
      <c r="S51" s="13">
        <f t="shared" si="6"/>
        <v>1.3043070174594504</v>
      </c>
      <c r="T51" s="21">
        <f t="shared" si="7"/>
        <v>3.9988882230377145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35">
      <c r="A52" s="10">
        <f t="shared" si="9"/>
        <v>49</v>
      </c>
      <c r="B52" s="10">
        <f>+'IMAE para s'!E50</f>
        <v>2.4287453156856178</v>
      </c>
      <c r="C52" s="12">
        <f t="shared" si="10"/>
        <v>45260</v>
      </c>
      <c r="D52" s="10">
        <f t="shared" si="1"/>
        <v>2023</v>
      </c>
      <c r="E52" s="10">
        <f t="shared" si="2"/>
        <v>11</v>
      </c>
      <c r="F52" s="10" t="str">
        <f t="shared" si="3"/>
        <v>202311</v>
      </c>
      <c r="G52" s="10">
        <f>+'IMAE regresion'!B73</f>
        <v>4.4728506294512869</v>
      </c>
      <c r="H52" s="10">
        <f>+'IMAE regresion'!C73</f>
        <v>-2.0441053137656691</v>
      </c>
      <c r="I52" s="10">
        <f t="shared" si="13"/>
        <v>0.21292995926670821</v>
      </c>
      <c r="J52" s="10">
        <f t="shared" si="4"/>
        <v>4.6857805887179946</v>
      </c>
      <c r="K52" s="13">
        <f t="shared" si="5"/>
        <v>-2.2570352730323768</v>
      </c>
      <c r="L52" s="10">
        <f t="shared" si="11"/>
        <v>0.43754593254588725</v>
      </c>
      <c r="M52" s="21">
        <f t="shared" ref="M52:R79" si="15">($J52)+(M$1*$M$2)</f>
        <v>0.60265944864597998</v>
      </c>
      <c r="N52" s="21">
        <f t="shared" si="15"/>
        <v>8.7689017287900093</v>
      </c>
      <c r="O52" s="21">
        <f t="shared" si="15"/>
        <v>1.9636998286699847</v>
      </c>
      <c r="P52" s="21">
        <f t="shared" si="15"/>
        <v>7.407861348766005</v>
      </c>
      <c r="Q52" s="21">
        <f t="shared" si="15"/>
        <v>3.3247402086939895</v>
      </c>
      <c r="R52" s="21">
        <f t="shared" si="15"/>
        <v>6.0468209687419998</v>
      </c>
      <c r="S52" s="13">
        <f t="shared" si="6"/>
        <v>2.4287453156856178</v>
      </c>
      <c r="T52" s="21">
        <f t="shared" si="7"/>
        <v>4.6857805887179946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35">
      <c r="A53" s="10">
        <f t="shared" si="9"/>
        <v>50</v>
      </c>
      <c r="B53" s="10">
        <f>+'IMAE para s'!E51</f>
        <v>2.302652093716091</v>
      </c>
      <c r="C53" s="12">
        <f t="shared" si="10"/>
        <v>45291</v>
      </c>
      <c r="D53" s="10">
        <f t="shared" si="1"/>
        <v>2023</v>
      </c>
      <c r="E53" s="10">
        <f t="shared" si="2"/>
        <v>12</v>
      </c>
      <c r="F53" s="10" t="str">
        <f t="shared" si="3"/>
        <v>202312</v>
      </c>
      <c r="G53" s="10">
        <f>+'IMAE regresion'!B74</f>
        <v>4.518870327049294</v>
      </c>
      <c r="H53" s="10">
        <f>+'IMAE regresion'!C74</f>
        <v>-2.216218233333203</v>
      </c>
      <c r="I53" s="10">
        <f t="shared" si="13"/>
        <v>0.19388929035403316</v>
      </c>
      <c r="J53" s="10">
        <f t="shared" si="4"/>
        <v>4.7127596174033268</v>
      </c>
      <c r="K53" s="13">
        <f t="shared" si="5"/>
        <v>-2.4101075236872358</v>
      </c>
      <c r="L53" s="10">
        <f t="shared" si="11"/>
        <v>0.15307225065485897</v>
      </c>
      <c r="M53" s="21">
        <f t="shared" si="15"/>
        <v>0.62963847733131217</v>
      </c>
      <c r="N53" s="21">
        <f t="shared" si="15"/>
        <v>8.7958807574753415</v>
      </c>
      <c r="O53" s="21">
        <f t="shared" si="15"/>
        <v>1.9906788573553169</v>
      </c>
      <c r="P53" s="21">
        <f t="shared" si="15"/>
        <v>7.4348403774513372</v>
      </c>
      <c r="Q53" s="21">
        <f t="shared" si="15"/>
        <v>3.3517192373793216</v>
      </c>
      <c r="R53" s="21">
        <f t="shared" si="15"/>
        <v>6.073799997427332</v>
      </c>
      <c r="S53" s="13">
        <f t="shared" si="6"/>
        <v>2.302652093716091</v>
      </c>
      <c r="T53" s="21">
        <f t="shared" si="7"/>
        <v>4.7127596174033268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35">
      <c r="A54" s="10">
        <f t="shared" si="9"/>
        <v>51</v>
      </c>
      <c r="B54" s="10">
        <f>+'IMAE para s'!E52</f>
        <v>4.2697651275661883</v>
      </c>
      <c r="C54" s="12">
        <f t="shared" si="10"/>
        <v>45322</v>
      </c>
      <c r="D54" s="10">
        <f t="shared" si="1"/>
        <v>2024</v>
      </c>
      <c r="E54" s="10">
        <f t="shared" si="2"/>
        <v>1</v>
      </c>
      <c r="F54" s="10" t="str">
        <f t="shared" si="3"/>
        <v>20241</v>
      </c>
      <c r="G54" s="10">
        <f>+'IMAE regresion'!B75</f>
        <v>4.5648900246473012</v>
      </c>
      <c r="H54" s="10">
        <f>+'IMAE regresion'!C75</f>
        <v>-0.29512489708111289</v>
      </c>
      <c r="I54" s="10">
        <f t="shared" si="13"/>
        <v>0.11038010284137485</v>
      </c>
      <c r="J54" s="10">
        <f t="shared" si="4"/>
        <v>4.6752701274886759</v>
      </c>
      <c r="K54" s="13">
        <f t="shared" si="5"/>
        <v>-0.40550499992248756</v>
      </c>
      <c r="L54" s="10">
        <f t="shared" si="11"/>
        <v>2.0046025237647482</v>
      </c>
      <c r="M54" s="21">
        <f t="shared" si="15"/>
        <v>0.59214898741666122</v>
      </c>
      <c r="N54" s="21">
        <f t="shared" si="15"/>
        <v>8.7583912675606896</v>
      </c>
      <c r="O54" s="21">
        <f t="shared" si="15"/>
        <v>1.953189367440666</v>
      </c>
      <c r="P54" s="21">
        <f t="shared" si="15"/>
        <v>7.3973508875366853</v>
      </c>
      <c r="Q54" s="21">
        <f t="shared" si="15"/>
        <v>3.3142297474646707</v>
      </c>
      <c r="R54" s="21">
        <f t="shared" si="15"/>
        <v>6.0363105075126811</v>
      </c>
      <c r="S54" s="13">
        <f t="shared" si="6"/>
        <v>4.2697651275661883</v>
      </c>
      <c r="T54" s="21">
        <f t="shared" si="7"/>
        <v>4.6752701274886759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35">
      <c r="A55" s="10">
        <f t="shared" si="9"/>
        <v>52</v>
      </c>
      <c r="B55" s="10">
        <f>+'IMAE para s'!E53</f>
        <v>3.0426480900830768</v>
      </c>
      <c r="C55" s="12">
        <f t="shared" si="10"/>
        <v>45351</v>
      </c>
      <c r="D55" s="10">
        <f t="shared" si="1"/>
        <v>2024</v>
      </c>
      <c r="E55" s="10">
        <f t="shared" si="2"/>
        <v>2</v>
      </c>
      <c r="F55" s="10" t="str">
        <f t="shared" si="3"/>
        <v>20242</v>
      </c>
      <c r="G55" s="10">
        <f>+'IMAE regresion'!B76</f>
        <v>4.6109097222453084</v>
      </c>
      <c r="H55" s="10">
        <f>+'IMAE regresion'!C76</f>
        <v>-1.5682616321622316</v>
      </c>
      <c r="I55" s="10">
        <f t="shared" si="13"/>
        <v>-6.7815738272444651E-2</v>
      </c>
      <c r="J55" s="10">
        <f t="shared" si="4"/>
        <v>4.5430939839728639</v>
      </c>
      <c r="K55" s="13">
        <f t="shared" si="5"/>
        <v>-1.5004458938897871</v>
      </c>
      <c r="L55" s="10">
        <f t="shared" si="11"/>
        <v>1.0949408939672995</v>
      </c>
      <c r="M55" s="21">
        <f t="shared" si="15"/>
        <v>0.45997284390084925</v>
      </c>
      <c r="N55" s="21">
        <f t="shared" si="15"/>
        <v>8.6262151240448794</v>
      </c>
      <c r="O55" s="21">
        <f t="shared" si="15"/>
        <v>1.821013223924854</v>
      </c>
      <c r="P55" s="21">
        <f t="shared" si="15"/>
        <v>7.2651747440208734</v>
      </c>
      <c r="Q55" s="21">
        <f t="shared" si="15"/>
        <v>3.1820536039488587</v>
      </c>
      <c r="R55" s="21">
        <f t="shared" si="15"/>
        <v>5.9041343639968691</v>
      </c>
      <c r="S55" s="13">
        <f t="shared" si="6"/>
        <v>3.0426480900830768</v>
      </c>
      <c r="T55" s="21">
        <f t="shared" si="7"/>
        <v>4.5430939839728639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35">
      <c r="A56" s="10">
        <f t="shared" si="9"/>
        <v>53</v>
      </c>
      <c r="B56" s="10">
        <f>+'IMAE para s'!E54</f>
        <v>2.2794774681592003</v>
      </c>
      <c r="C56" s="12">
        <f t="shared" si="10"/>
        <v>45382</v>
      </c>
      <c r="D56" s="10">
        <f t="shared" si="1"/>
        <v>2024</v>
      </c>
      <c r="E56" s="10">
        <f t="shared" si="2"/>
        <v>3</v>
      </c>
      <c r="F56" s="10" t="str">
        <f t="shared" si="3"/>
        <v>20243</v>
      </c>
      <c r="G56" s="10">
        <f>+'IMAE regresion'!B77</f>
        <v>4.6569294198433155</v>
      </c>
      <c r="H56" s="10">
        <f>+'IMAE regresion'!C77</f>
        <v>-2.3774519516841153</v>
      </c>
      <c r="I56" s="10">
        <f t="shared" si="13"/>
        <v>-0.14378236687158968</v>
      </c>
      <c r="J56" s="10">
        <f t="shared" si="4"/>
        <v>4.5131470529717257</v>
      </c>
      <c r="K56" s="13">
        <f t="shared" si="5"/>
        <v>-2.2336695848125254</v>
      </c>
      <c r="L56" s="10">
        <f t="shared" si="11"/>
        <v>0.73322369092273831</v>
      </c>
      <c r="M56" s="21">
        <f t="shared" si="15"/>
        <v>0.43002591289971104</v>
      </c>
      <c r="N56" s="21">
        <f t="shared" si="15"/>
        <v>8.5962681930437412</v>
      </c>
      <c r="O56" s="21">
        <f t="shared" si="15"/>
        <v>1.7910662929237158</v>
      </c>
      <c r="P56" s="21">
        <f t="shared" si="15"/>
        <v>7.2352278130197352</v>
      </c>
      <c r="Q56" s="21">
        <f t="shared" si="15"/>
        <v>3.1521066729477205</v>
      </c>
      <c r="R56" s="21">
        <f t="shared" si="15"/>
        <v>5.8741874329957309</v>
      </c>
      <c r="S56" s="13">
        <f t="shared" si="6"/>
        <v>2.2794774681592003</v>
      </c>
      <c r="T56" s="21">
        <f t="shared" si="7"/>
        <v>4.5131470529717257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35">
      <c r="A57" s="10">
        <f t="shared" si="9"/>
        <v>54</v>
      </c>
      <c r="B57" s="10">
        <f>+'IMAE para s'!E55</f>
        <v>4.1528813427639761</v>
      </c>
      <c r="C57" s="12">
        <f t="shared" si="10"/>
        <v>45412</v>
      </c>
      <c r="D57" s="10">
        <f t="shared" si="1"/>
        <v>2024</v>
      </c>
      <c r="E57" s="10">
        <f t="shared" si="2"/>
        <v>4</v>
      </c>
      <c r="F57" s="10" t="str">
        <f t="shared" si="3"/>
        <v>20244</v>
      </c>
      <c r="G57" s="10">
        <f>+'IMAE regresion'!B78</f>
        <v>4.7029491174413227</v>
      </c>
      <c r="H57" s="10">
        <f>+'IMAE regresion'!C78</f>
        <v>-0.55006777467734658</v>
      </c>
      <c r="I57" s="10">
        <f t="shared" si="13"/>
        <v>0.11932622035795433</v>
      </c>
      <c r="J57" s="10">
        <f t="shared" si="4"/>
        <v>4.8222753377992769</v>
      </c>
      <c r="K57" s="13">
        <f t="shared" si="5"/>
        <v>-0.66939399503530073</v>
      </c>
      <c r="L57" s="10">
        <f t="shared" si="11"/>
        <v>1.5642755897772247</v>
      </c>
      <c r="M57" s="21">
        <f t="shared" si="15"/>
        <v>0.73915419772726221</v>
      </c>
      <c r="N57" s="21">
        <f t="shared" si="15"/>
        <v>8.9053964778712924</v>
      </c>
      <c r="O57" s="21">
        <f t="shared" si="15"/>
        <v>2.1001945777512669</v>
      </c>
      <c r="P57" s="21">
        <f t="shared" si="15"/>
        <v>7.5443560978472863</v>
      </c>
      <c r="Q57" s="21">
        <f t="shared" si="15"/>
        <v>3.4612349577752717</v>
      </c>
      <c r="R57" s="21">
        <f t="shared" si="15"/>
        <v>6.183315717823282</v>
      </c>
      <c r="S57" s="13">
        <f t="shared" si="6"/>
        <v>4.1528813427639761</v>
      </c>
      <c r="T57" s="21">
        <f t="shared" si="7"/>
        <v>4.8222753377992769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35">
      <c r="A58" s="10">
        <f t="shared" si="9"/>
        <v>55</v>
      </c>
      <c r="B58" s="10">
        <f>+'IMAE para s'!E56</f>
        <v>4.3342462576848533</v>
      </c>
      <c r="C58" s="12">
        <f t="shared" si="10"/>
        <v>45443</v>
      </c>
      <c r="D58" s="10">
        <f t="shared" si="1"/>
        <v>2024</v>
      </c>
      <c r="E58" s="10">
        <f t="shared" si="2"/>
        <v>5</v>
      </c>
      <c r="F58" s="10" t="str">
        <f t="shared" si="3"/>
        <v>20245</v>
      </c>
      <c r="G58" s="10">
        <f>+'IMAE regresion'!B79</f>
        <v>4.7489688150393299</v>
      </c>
      <c r="H58" s="10">
        <f>+'IMAE regresion'!C79</f>
        <v>-0.41472255735447661</v>
      </c>
      <c r="I58" s="10">
        <f t="shared" si="13"/>
        <v>0.2813937337819456</v>
      </c>
      <c r="J58" s="10">
        <f t="shared" si="4"/>
        <v>5.0303625488212758</v>
      </c>
      <c r="K58" s="13">
        <f t="shared" si="5"/>
        <v>-0.69611629113642248</v>
      </c>
      <c r="L58" s="10">
        <f t="shared" si="11"/>
        <v>2.6722296101121756E-2</v>
      </c>
      <c r="M58" s="21">
        <f t="shared" si="15"/>
        <v>0.9472414087492611</v>
      </c>
      <c r="N58" s="21">
        <f t="shared" si="15"/>
        <v>9.1134836888932895</v>
      </c>
      <c r="O58" s="21">
        <f t="shared" si="15"/>
        <v>2.3082817887732658</v>
      </c>
      <c r="P58" s="21">
        <f t="shared" si="15"/>
        <v>7.7524433088692852</v>
      </c>
      <c r="Q58" s="21">
        <f t="shared" si="15"/>
        <v>3.6693221687972706</v>
      </c>
      <c r="R58" s="21">
        <f t="shared" si="15"/>
        <v>6.3914029288452809</v>
      </c>
      <c r="S58" s="13">
        <f t="shared" si="6"/>
        <v>4.3342462576848533</v>
      </c>
      <c r="T58" s="21">
        <f t="shared" si="7"/>
        <v>5.0303625488212758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35">
      <c r="A59" s="10">
        <f t="shared" si="9"/>
        <v>56</v>
      </c>
      <c r="B59" s="10">
        <f>+'IMAE para s'!E57</f>
        <v>2.738841829624846</v>
      </c>
      <c r="C59" s="12">
        <f t="shared" si="10"/>
        <v>45473</v>
      </c>
      <c r="D59" s="10">
        <f t="shared" si="1"/>
        <v>2024</v>
      </c>
      <c r="E59" s="10">
        <f t="shared" si="2"/>
        <v>6</v>
      </c>
      <c r="F59" s="10" t="str">
        <f t="shared" si="3"/>
        <v>20246</v>
      </c>
      <c r="G59" s="10">
        <f>+'IMAE regresion'!B80</f>
        <v>4.7949885126373371</v>
      </c>
      <c r="H59" s="10">
        <f>+'IMAE regresion'!C80</f>
        <v>-2.056146683012491</v>
      </c>
      <c r="I59" s="10">
        <f t="shared" si="13"/>
        <v>5.8475381410153918E-2</v>
      </c>
      <c r="J59" s="10">
        <f t="shared" si="4"/>
        <v>4.8534638940474908</v>
      </c>
      <c r="K59" s="13">
        <f t="shared" si="5"/>
        <v>-2.1146220644226448</v>
      </c>
      <c r="L59" s="10">
        <f t="shared" si="11"/>
        <v>1.4185057732862223</v>
      </c>
      <c r="M59" s="21">
        <f t="shared" si="15"/>
        <v>0.77034275397547614</v>
      </c>
      <c r="N59" s="21">
        <f t="shared" si="15"/>
        <v>8.9365850341195063</v>
      </c>
      <c r="O59" s="21">
        <f t="shared" si="15"/>
        <v>2.1313831339994809</v>
      </c>
      <c r="P59" s="21">
        <f t="shared" si="15"/>
        <v>7.5755446540955003</v>
      </c>
      <c r="Q59" s="21">
        <f t="shared" si="15"/>
        <v>3.4924235140234856</v>
      </c>
      <c r="R59" s="21">
        <f t="shared" si="15"/>
        <v>6.214504274071496</v>
      </c>
      <c r="S59" s="13">
        <f t="shared" si="6"/>
        <v>2.738841829624846</v>
      </c>
      <c r="T59" s="21">
        <f t="shared" si="7"/>
        <v>4.8534638940474908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35">
      <c r="A60" s="10">
        <f t="shared" si="9"/>
        <v>57</v>
      </c>
      <c r="B60" s="10">
        <f>+'IMAE para s'!E58</f>
        <v>3.0344176329305697</v>
      </c>
      <c r="C60" s="12">
        <f t="shared" si="10"/>
        <v>45504</v>
      </c>
      <c r="D60" s="10">
        <f t="shared" si="1"/>
        <v>2024</v>
      </c>
      <c r="E60" s="10">
        <f t="shared" si="2"/>
        <v>7</v>
      </c>
      <c r="F60" s="10" t="str">
        <f t="shared" si="3"/>
        <v>20247</v>
      </c>
      <c r="G60" s="10">
        <f>+'IMAE regresion'!B81</f>
        <v>4.8410082102353442</v>
      </c>
      <c r="H60" s="10">
        <f>+'IMAE regresion'!C81</f>
        <v>-1.8065905773047746</v>
      </c>
      <c r="I60" s="10">
        <f t="shared" si="13"/>
        <v>-4.3877003581286544E-2</v>
      </c>
      <c r="J60" s="10">
        <f t="shared" si="4"/>
        <v>4.7971312066540577</v>
      </c>
      <c r="K60" s="13">
        <f t="shared" si="5"/>
        <v>-1.762713573723488</v>
      </c>
      <c r="L60" s="10">
        <f t="shared" si="11"/>
        <v>0.35190849069915675</v>
      </c>
      <c r="M60" s="21">
        <f t="shared" si="15"/>
        <v>0.71401006658204302</v>
      </c>
      <c r="N60" s="21">
        <f t="shared" si="15"/>
        <v>8.8802523467260723</v>
      </c>
      <c r="O60" s="21">
        <f t="shared" si="15"/>
        <v>2.0750504466060478</v>
      </c>
      <c r="P60" s="21">
        <f t="shared" si="15"/>
        <v>7.519211966702068</v>
      </c>
      <c r="Q60" s="21">
        <f t="shared" si="15"/>
        <v>3.4360908266300525</v>
      </c>
      <c r="R60" s="21">
        <f t="shared" si="15"/>
        <v>6.1581715866780629</v>
      </c>
      <c r="S60" s="13">
        <f t="shared" si="6"/>
        <v>3.0344176329305697</v>
      </c>
      <c r="T60" s="21">
        <f t="shared" si="7"/>
        <v>4.7971312066540577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35">
      <c r="A61" s="10">
        <f t="shared" si="9"/>
        <v>58</v>
      </c>
      <c r="B61" s="10">
        <f>+'IMAE para s'!E59</f>
        <v>3.9625332596977927</v>
      </c>
      <c r="C61" s="12">
        <f t="shared" si="10"/>
        <v>45535</v>
      </c>
      <c r="D61" s="10">
        <f t="shared" si="1"/>
        <v>2024</v>
      </c>
      <c r="E61" s="10">
        <f t="shared" si="2"/>
        <v>8</v>
      </c>
      <c r="F61" s="10" t="str">
        <f t="shared" si="3"/>
        <v>20248</v>
      </c>
      <c r="G61" s="10">
        <f>+'IMAE regresion'!B82</f>
        <v>4.8870279078333514</v>
      </c>
      <c r="H61" s="10">
        <f>+'IMAE regresion'!C82</f>
        <v>-0.92449464813555871</v>
      </c>
      <c r="I61" s="10">
        <f t="shared" si="13"/>
        <v>1.2589247062382203E-2</v>
      </c>
      <c r="J61" s="10">
        <f t="shared" si="4"/>
        <v>4.8996171548957337</v>
      </c>
      <c r="K61" s="13">
        <f t="shared" si="5"/>
        <v>-0.937083895197941</v>
      </c>
      <c r="L61" s="10">
        <f t="shared" si="11"/>
        <v>0.82562967852554703</v>
      </c>
      <c r="M61" s="21">
        <f t="shared" si="15"/>
        <v>0.81649601482371903</v>
      </c>
      <c r="N61" s="21">
        <f t="shared" si="15"/>
        <v>8.9827382949677492</v>
      </c>
      <c r="O61" s="21">
        <f t="shared" si="15"/>
        <v>2.1775363948477238</v>
      </c>
      <c r="P61" s="21">
        <f t="shared" si="15"/>
        <v>7.6216979149437432</v>
      </c>
      <c r="Q61" s="21">
        <f t="shared" si="15"/>
        <v>3.5385767748717285</v>
      </c>
      <c r="R61" s="21">
        <f t="shared" si="15"/>
        <v>6.2606575349197389</v>
      </c>
      <c r="S61" s="13">
        <f t="shared" si="6"/>
        <v>3.9625332596977927</v>
      </c>
      <c r="T61" s="21">
        <f t="shared" si="7"/>
        <v>4.8996171548957337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35">
      <c r="A62" s="10">
        <f t="shared" si="9"/>
        <v>59</v>
      </c>
      <c r="B62" s="10">
        <f>+'IMAE para s'!E60</f>
        <v>3.6060590869080329</v>
      </c>
      <c r="C62" s="12">
        <f t="shared" si="10"/>
        <v>45565</v>
      </c>
      <c r="D62" s="10">
        <f t="shared" si="1"/>
        <v>2024</v>
      </c>
      <c r="E62" s="10">
        <f t="shared" si="2"/>
        <v>9</v>
      </c>
      <c r="F62" s="10" t="str">
        <f t="shared" si="3"/>
        <v>20249</v>
      </c>
      <c r="G62" s="10">
        <f>+'IMAE regresion'!B83</f>
        <v>4.9330476054313586</v>
      </c>
      <c r="H62" s="10">
        <f>+'IMAE regresion'!C83</f>
        <v>-1.3269885185233257</v>
      </c>
      <c r="I62" s="10">
        <f t="shared" si="13"/>
        <v>-0.30556611753367602</v>
      </c>
      <c r="J62" s="10">
        <f t="shared" si="4"/>
        <v>4.6274814878976827</v>
      </c>
      <c r="K62" s="13">
        <f t="shared" si="5"/>
        <v>-1.0214224009896498</v>
      </c>
      <c r="L62" s="10">
        <f t="shared" si="11"/>
        <v>8.4338505791708762E-2</v>
      </c>
      <c r="M62" s="21">
        <f t="shared" si="15"/>
        <v>0.544360347825668</v>
      </c>
      <c r="N62" s="21">
        <f t="shared" si="15"/>
        <v>8.7106026279696973</v>
      </c>
      <c r="O62" s="21">
        <f t="shared" si="15"/>
        <v>1.9054007278496727</v>
      </c>
      <c r="P62" s="21">
        <f t="shared" si="15"/>
        <v>7.349562247945693</v>
      </c>
      <c r="Q62" s="21">
        <f t="shared" si="15"/>
        <v>3.2664411078736775</v>
      </c>
      <c r="R62" s="21">
        <f t="shared" si="15"/>
        <v>5.9885218679216878</v>
      </c>
      <c r="S62" s="13">
        <f t="shared" si="6"/>
        <v>3.6060590869080329</v>
      </c>
      <c r="T62" s="21">
        <f t="shared" si="7"/>
        <v>4.6274814878976827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35">
      <c r="A63" s="10">
        <f t="shared" si="9"/>
        <v>60</v>
      </c>
      <c r="B63" s="10">
        <f>+'IMAE para s'!E61</f>
        <v>5.6753723440105404</v>
      </c>
      <c r="C63" s="12">
        <f t="shared" si="10"/>
        <v>45596</v>
      </c>
      <c r="D63" s="10">
        <f t="shared" si="1"/>
        <v>2024</v>
      </c>
      <c r="E63" s="10">
        <f t="shared" si="2"/>
        <v>10</v>
      </c>
      <c r="F63" s="10" t="str">
        <f t="shared" si="3"/>
        <v>202410</v>
      </c>
      <c r="G63" s="10">
        <f>+'IMAE regresion'!B84</f>
        <v>4.9790673030293657</v>
      </c>
      <c r="H63" s="10">
        <f>+'IMAE regresion'!C84</f>
        <v>0.69630504098117463</v>
      </c>
      <c r="I63" s="10">
        <f t="shared" si="13"/>
        <v>-0.42794270881556529</v>
      </c>
      <c r="J63" s="10">
        <f t="shared" si="4"/>
        <v>4.5511245942138006</v>
      </c>
      <c r="K63" s="13">
        <f t="shared" si="5"/>
        <v>1.1242477497967398</v>
      </c>
      <c r="L63" s="10">
        <f t="shared" si="11"/>
        <v>2.1456701507863896</v>
      </c>
      <c r="M63" s="21">
        <f t="shared" si="15"/>
        <v>0.4680034541417859</v>
      </c>
      <c r="N63" s="21">
        <f t="shared" si="15"/>
        <v>8.6342457342858161</v>
      </c>
      <c r="O63" s="21">
        <f t="shared" si="15"/>
        <v>1.8290438341657906</v>
      </c>
      <c r="P63" s="21">
        <f t="shared" si="15"/>
        <v>7.27320535426181</v>
      </c>
      <c r="Q63" s="21">
        <f t="shared" si="15"/>
        <v>3.1900842141897954</v>
      </c>
      <c r="R63" s="21">
        <f t="shared" si="15"/>
        <v>5.9121649742378057</v>
      </c>
      <c r="S63" s="13">
        <f t="shared" si="6"/>
        <v>5.6753723440105404</v>
      </c>
      <c r="T63" s="21" t="e">
        <f t="shared" si="7"/>
        <v>#N/A</v>
      </c>
      <c r="U63" s="10">
        <f t="shared" si="8"/>
        <v>4.5511245942138006</v>
      </c>
      <c r="V63" s="10" t="e">
        <f>+IF(C63=MAX(IMAE!G:G),'IMAE shewhart'!B63,NA())</f>
        <v>#N/A</v>
      </c>
    </row>
    <row r="64" spans="1:22" x14ac:dyDescent="0.35">
      <c r="A64" s="10">
        <f t="shared" si="9"/>
        <v>61</v>
      </c>
      <c r="B64" s="10">
        <f>+'IMAE para s'!E62</f>
        <v>0</v>
      </c>
      <c r="C64" s="12">
        <f t="shared" si="10"/>
        <v>45626</v>
      </c>
      <c r="D64" s="10">
        <f t="shared" ref="D64" si="16">+YEAR(C64)</f>
        <v>2024</v>
      </c>
      <c r="E64" s="10">
        <f t="shared" ref="E64" si="17">+MONTH(C64)</f>
        <v>11</v>
      </c>
      <c r="F64" s="10" t="str">
        <f t="shared" ref="F64" si="18">+_xlfn.CONCAT(D64,E64)</f>
        <v>202411</v>
      </c>
      <c r="G64" s="10">
        <f>+(A64*'IMAE regresion'!$B$18)+'IMAE regresion'!$B$17</f>
        <v>5.0250870006273729</v>
      </c>
      <c r="I64" s="10">
        <f t="shared" si="13"/>
        <v>0.21292995926670821</v>
      </c>
      <c r="J64" s="10">
        <f t="shared" ref="J64" si="19">+G64+I64</f>
        <v>5.2380169598940807</v>
      </c>
      <c r="K64" s="13">
        <f t="shared" ref="K64" si="20">+B64-J64</f>
        <v>-5.2380169598940807</v>
      </c>
      <c r="L64" s="10">
        <f t="shared" ref="L64" si="21">+ABS(K64-K63)</f>
        <v>6.3622647096908205</v>
      </c>
      <c r="M64" s="21">
        <f t="shared" si="15"/>
        <v>1.154895819822066</v>
      </c>
      <c r="N64" s="21">
        <f t="shared" si="15"/>
        <v>9.3211380999660953</v>
      </c>
      <c r="O64" s="21">
        <f t="shared" si="15"/>
        <v>2.5159361998460708</v>
      </c>
      <c r="P64" s="21">
        <f t="shared" si="15"/>
        <v>7.960097719942091</v>
      </c>
      <c r="Q64" s="21">
        <f t="shared" si="15"/>
        <v>3.8769765798700755</v>
      </c>
      <c r="R64" s="21">
        <f t="shared" si="15"/>
        <v>6.5990573399180859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5.2380169598940807</v>
      </c>
      <c r="V64" s="10" t="e">
        <f>+IF(C64=MAX(IMAE!G:G),'IMAE shewhart'!B64,NA())</f>
        <v>#N/A</v>
      </c>
    </row>
    <row r="65" spans="1:26" x14ac:dyDescent="0.35">
      <c r="A65" s="10">
        <f t="shared" si="9"/>
        <v>62</v>
      </c>
      <c r="B65" s="10">
        <f>+'IMAE para s'!E63</f>
        <v>0</v>
      </c>
      <c r="C65" s="12">
        <f t="shared" si="10"/>
        <v>45657</v>
      </c>
      <c r="D65" s="10">
        <f t="shared" ref="D65" si="25">+YEAR(C65)</f>
        <v>2024</v>
      </c>
      <c r="E65" s="10">
        <f t="shared" ref="E65" si="26">+MONTH(C65)</f>
        <v>12</v>
      </c>
      <c r="F65" s="10" t="str">
        <f t="shared" ref="F65" si="27">+_xlfn.CONCAT(D65,E65)</f>
        <v>202412</v>
      </c>
      <c r="G65" s="10">
        <f>+(A65*'IMAE regresion'!$B$18)+'IMAE regresion'!$B$17</f>
        <v>5.0711066982253801</v>
      </c>
      <c r="I65" s="10">
        <f t="shared" si="13"/>
        <v>0.19388929035403316</v>
      </c>
      <c r="J65" s="10">
        <f t="shared" ref="J65" si="28">+G65+I65</f>
        <v>5.2649959885794129</v>
      </c>
      <c r="K65" s="13">
        <f t="shared" ref="K65" si="29">+B65-J65</f>
        <v>-5.2649959885794129</v>
      </c>
      <c r="L65" s="10">
        <f t="shared" ref="L65" si="30">+ABS(K65-K64)</f>
        <v>2.6979028685332196E-2</v>
      </c>
      <c r="M65" s="21">
        <f t="shared" si="15"/>
        <v>1.1818748485073982</v>
      </c>
      <c r="N65" s="21">
        <f t="shared" si="15"/>
        <v>9.3481171286514275</v>
      </c>
      <c r="O65" s="21">
        <f t="shared" si="15"/>
        <v>2.5429152285314029</v>
      </c>
      <c r="P65" s="21">
        <f t="shared" si="15"/>
        <v>7.9870767486274232</v>
      </c>
      <c r="Q65" s="21">
        <f t="shared" si="15"/>
        <v>3.9039556085554077</v>
      </c>
      <c r="R65" s="21">
        <f t="shared" si="15"/>
        <v>6.626036368603418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5.2649959885794129</v>
      </c>
      <c r="V65" s="10" t="e">
        <f>+IF(C65=MAX(IMAE!G:G),'IMAE shewhart'!B65,NA())</f>
        <v>#N/A</v>
      </c>
    </row>
    <row r="66" spans="1:26" x14ac:dyDescent="0.35">
      <c r="A66" s="10">
        <f t="shared" si="9"/>
        <v>63</v>
      </c>
      <c r="B66" s="10">
        <f>+'IMAE para s'!E64</f>
        <v>0</v>
      </c>
      <c r="C66" s="12">
        <f t="shared" si="10"/>
        <v>45688</v>
      </c>
      <c r="D66" s="10">
        <f t="shared" ref="D66" si="34">+YEAR(C66)</f>
        <v>2025</v>
      </c>
      <c r="E66" s="10">
        <f t="shared" ref="E66" si="35">+MONTH(C66)</f>
        <v>1</v>
      </c>
      <c r="F66" s="10" t="str">
        <f t="shared" ref="F66" si="36">+_xlfn.CONCAT(D66,E66)</f>
        <v>20251</v>
      </c>
      <c r="G66" s="10">
        <f>+(A66*'IMAE regresion'!$B$18)+'IMAE regresion'!$B$17</f>
        <v>5.1171263958233872</v>
      </c>
      <c r="I66" s="10">
        <f t="shared" si="13"/>
        <v>0.11038010284137485</v>
      </c>
      <c r="J66" s="10">
        <f t="shared" ref="J66" si="37">+G66+I66</f>
        <v>5.2275064986647619</v>
      </c>
      <c r="K66" s="13">
        <f t="shared" ref="K66" si="38">+B66-J66</f>
        <v>-5.2275064986647619</v>
      </c>
      <c r="L66" s="10">
        <f t="shared" ref="L66" si="39">+ABS(K66-K65)</f>
        <v>3.7489489914650953E-2</v>
      </c>
      <c r="M66" s="21">
        <f t="shared" si="15"/>
        <v>1.1443853585927473</v>
      </c>
      <c r="N66" s="21">
        <f t="shared" si="15"/>
        <v>9.3106276387367757</v>
      </c>
      <c r="O66" s="21">
        <f t="shared" si="15"/>
        <v>2.505425738616752</v>
      </c>
      <c r="P66" s="21">
        <f t="shared" si="15"/>
        <v>7.9495872587127714</v>
      </c>
      <c r="Q66" s="21">
        <f t="shared" si="15"/>
        <v>3.8664661186407567</v>
      </c>
      <c r="R66" s="21">
        <f t="shared" si="15"/>
        <v>6.5885468786887671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5.2275064986647619</v>
      </c>
      <c r="V66" s="10" t="e">
        <f>+IF(C66=MAX(IMAE!G:G),'IMAE shewhart'!B66,NA())</f>
        <v>#N/A</v>
      </c>
    </row>
    <row r="67" spans="1:26" x14ac:dyDescent="0.35">
      <c r="A67" s="10">
        <f t="shared" si="9"/>
        <v>64</v>
      </c>
      <c r="B67" s="10">
        <f>+'IMAE para s'!E65</f>
        <v>0</v>
      </c>
      <c r="C67" s="12">
        <f t="shared" si="10"/>
        <v>45716</v>
      </c>
      <c r="D67" s="10">
        <f t="shared" si="1"/>
        <v>2025</v>
      </c>
      <c r="E67" s="10">
        <f t="shared" si="2"/>
        <v>2</v>
      </c>
      <c r="F67" s="10" t="str">
        <f t="shared" si="3"/>
        <v>20252</v>
      </c>
      <c r="G67" s="10">
        <f>+(A67*'IMAE regresion'!$B$18)+'IMAE regresion'!$B$17</f>
        <v>5.1631460934213944</v>
      </c>
      <c r="I67" s="10">
        <f t="shared" si="13"/>
        <v>-6.7815738272444651E-2</v>
      </c>
      <c r="J67" s="10">
        <f t="shared" si="4"/>
        <v>5.0953303551489499</v>
      </c>
      <c r="K67" s="13">
        <f t="shared" si="5"/>
        <v>-5.0953303551489499</v>
      </c>
      <c r="L67" s="10">
        <f t="shared" si="11"/>
        <v>0.13217614351581197</v>
      </c>
      <c r="M67" s="21">
        <f t="shared" si="15"/>
        <v>1.0122092150769353</v>
      </c>
      <c r="N67" s="21">
        <f t="shared" si="15"/>
        <v>9.1784514952209655</v>
      </c>
      <c r="O67" s="21">
        <f t="shared" si="15"/>
        <v>2.37324959510094</v>
      </c>
      <c r="P67" s="21">
        <f t="shared" si="15"/>
        <v>7.8174111151969594</v>
      </c>
      <c r="Q67" s="21">
        <f t="shared" si="15"/>
        <v>3.7342899751249448</v>
      </c>
      <c r="R67" s="21">
        <f t="shared" si="15"/>
        <v>6.4563707351729551</v>
      </c>
      <c r="S67" s="13" t="e">
        <f t="shared" si="6"/>
        <v>#N/A</v>
      </c>
      <c r="T67" s="21" t="e">
        <f t="shared" si="7"/>
        <v>#N/A</v>
      </c>
      <c r="U67" s="10">
        <f t="shared" si="8"/>
        <v>5.0953303551489499</v>
      </c>
      <c r="V67" s="10" t="e">
        <f>+IF(C67=MAX(IMAE!G:G),'IMAE shewhart'!B67,NA())</f>
        <v>#N/A</v>
      </c>
    </row>
    <row r="68" spans="1:26" x14ac:dyDescent="0.35">
      <c r="A68" s="10">
        <f t="shared" si="9"/>
        <v>65</v>
      </c>
      <c r="B68" s="10">
        <f>+'IMAE para s'!E66</f>
        <v>0</v>
      </c>
      <c r="C68" s="12">
        <f t="shared" si="10"/>
        <v>45747</v>
      </c>
      <c r="D68" s="10">
        <f t="shared" si="1"/>
        <v>2025</v>
      </c>
      <c r="E68" s="10">
        <f t="shared" si="2"/>
        <v>3</v>
      </c>
      <c r="F68" s="10" t="str">
        <f t="shared" si="3"/>
        <v>20253</v>
      </c>
      <c r="G68" s="10">
        <f>+(A68*'IMAE regresion'!$B$18)+'IMAE regresion'!$B$17</f>
        <v>5.2091657910194016</v>
      </c>
      <c r="I68" s="10">
        <f t="shared" si="13"/>
        <v>-0.14378236687158968</v>
      </c>
      <c r="J68" s="10">
        <f t="shared" si="4"/>
        <v>5.0653834241478117</v>
      </c>
      <c r="K68" s="13">
        <f t="shared" si="5"/>
        <v>-5.0653834241478117</v>
      </c>
      <c r="L68" s="10">
        <f t="shared" si="11"/>
        <v>2.9946931001138211E-2</v>
      </c>
      <c r="M68" s="21">
        <f t="shared" si="15"/>
        <v>0.98226228407579708</v>
      </c>
      <c r="N68" s="21">
        <f t="shared" si="15"/>
        <v>9.1485045642198273</v>
      </c>
      <c r="O68" s="21">
        <f t="shared" si="15"/>
        <v>2.3433026640998018</v>
      </c>
      <c r="P68" s="21">
        <f t="shared" si="15"/>
        <v>7.7874641841958212</v>
      </c>
      <c r="Q68" s="21">
        <f t="shared" si="15"/>
        <v>3.7043430441238065</v>
      </c>
      <c r="R68" s="21">
        <f t="shared" si="15"/>
        <v>6.4264238041718169</v>
      </c>
      <c r="S68" s="13" t="e">
        <f t="shared" si="6"/>
        <v>#N/A</v>
      </c>
      <c r="T68" s="21" t="e">
        <f t="shared" si="7"/>
        <v>#N/A</v>
      </c>
      <c r="U68" s="10">
        <f t="shared" si="8"/>
        <v>5.0653834241478117</v>
      </c>
      <c r="V68" s="10" t="e">
        <f>+IF(C68=MAX(IMAE!G:G),'IMAE shewhart'!B68,NA())</f>
        <v>#N/A</v>
      </c>
    </row>
    <row r="69" spans="1:26" x14ac:dyDescent="0.35">
      <c r="A69" s="10">
        <f t="shared" si="9"/>
        <v>66</v>
      </c>
      <c r="B69" s="10">
        <f>+'IMAE para s'!E67</f>
        <v>0</v>
      </c>
      <c r="C69" s="12">
        <f t="shared" si="10"/>
        <v>45777</v>
      </c>
      <c r="D69" s="10">
        <f t="shared" ref="D69:D75" si="43">+YEAR(C69)</f>
        <v>2025</v>
      </c>
      <c r="E69" s="10">
        <f t="shared" ref="E69:E75" si="44">+MONTH(C69)</f>
        <v>4</v>
      </c>
      <c r="F69" s="10" t="str">
        <f t="shared" ref="F69:F75" si="45">+_xlfn.CONCAT(D69,E69)</f>
        <v>20254</v>
      </c>
      <c r="G69" s="10">
        <f>+(A69*'IMAE regresion'!$B$18)+'IMAE regresion'!$B$17</f>
        <v>5.2551854886174088</v>
      </c>
      <c r="I69" s="10">
        <f t="shared" si="13"/>
        <v>0.11932622035795433</v>
      </c>
      <c r="J69" s="10">
        <f t="shared" ref="J69:J75" si="46">+G69+I69</f>
        <v>5.3745117089753629</v>
      </c>
      <c r="K69" s="13">
        <f t="shared" ref="K69:K75" si="47">+B69-J69</f>
        <v>-5.3745117089753629</v>
      </c>
      <c r="L69" s="10">
        <f t="shared" si="11"/>
        <v>0.30912828482755117</v>
      </c>
      <c r="M69" s="21">
        <f t="shared" si="15"/>
        <v>1.2913905689033482</v>
      </c>
      <c r="N69" s="21">
        <f t="shared" si="15"/>
        <v>9.4576328490473784</v>
      </c>
      <c r="O69" s="21">
        <f t="shared" si="15"/>
        <v>2.652430948927353</v>
      </c>
      <c r="P69" s="21">
        <f t="shared" si="15"/>
        <v>8.0965924690233724</v>
      </c>
      <c r="Q69" s="21">
        <f t="shared" si="15"/>
        <v>4.0134713289513577</v>
      </c>
      <c r="R69" s="21">
        <f t="shared" si="15"/>
        <v>6.7355520889993681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5.3745117089753629</v>
      </c>
      <c r="V69" s="10" t="e">
        <f>+IF(C69=MAX(IMAE!G:G),'IMAE shewhart'!B69,NA())</f>
        <v>#N/A</v>
      </c>
    </row>
    <row r="70" spans="1:26" x14ac:dyDescent="0.3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45808</v>
      </c>
      <c r="D70" s="10">
        <f t="shared" si="43"/>
        <v>2025</v>
      </c>
      <c r="E70" s="10">
        <f t="shared" si="44"/>
        <v>5</v>
      </c>
      <c r="F70" s="10" t="str">
        <f t="shared" si="45"/>
        <v>20255</v>
      </c>
      <c r="G70" s="10">
        <f>+(A70*'IMAE regresion'!$B$18)+'IMAE regresion'!$B$17</f>
        <v>5.3012051862154159</v>
      </c>
      <c r="I70" s="10">
        <f t="shared" si="13"/>
        <v>0.2813937337819456</v>
      </c>
      <c r="J70" s="10">
        <f t="shared" si="46"/>
        <v>5.5825989199973618</v>
      </c>
      <c r="K70" s="13">
        <f t="shared" si="47"/>
        <v>-5.5825989199973618</v>
      </c>
      <c r="L70" s="10">
        <f t="shared" ref="L70:L75" si="53">+ABS(K70-K69)</f>
        <v>0.2080872110219989</v>
      </c>
      <c r="M70" s="21">
        <f t="shared" si="15"/>
        <v>1.4994777799253471</v>
      </c>
      <c r="N70" s="21">
        <f t="shared" si="15"/>
        <v>9.6657200600693756</v>
      </c>
      <c r="O70" s="21">
        <f t="shared" si="15"/>
        <v>2.8605181599493519</v>
      </c>
      <c r="P70" s="21">
        <f t="shared" si="15"/>
        <v>8.3046796800453713</v>
      </c>
      <c r="Q70" s="21">
        <f t="shared" si="15"/>
        <v>4.2215585399733566</v>
      </c>
      <c r="R70" s="21">
        <f t="shared" si="15"/>
        <v>6.943639300021367</v>
      </c>
      <c r="S70" s="13" t="e">
        <f t="shared" si="48"/>
        <v>#N/A</v>
      </c>
      <c r="T70" s="21" t="e">
        <f t="shared" si="49"/>
        <v>#N/A</v>
      </c>
      <c r="U70" s="10">
        <f t="shared" si="50"/>
        <v>5.5825989199973618</v>
      </c>
      <c r="V70" s="10" t="e">
        <f>+IF(C70=MAX(IMAE!G:G),'IMAE shewhart'!B70,NA())</f>
        <v>#N/A</v>
      </c>
    </row>
    <row r="71" spans="1:26" x14ac:dyDescent="0.35">
      <c r="A71" s="10">
        <f t="shared" si="51"/>
        <v>68</v>
      </c>
      <c r="B71" s="10">
        <f>+'IMAE para s'!E69</f>
        <v>0</v>
      </c>
      <c r="C71" s="12">
        <f t="shared" si="52"/>
        <v>45838</v>
      </c>
      <c r="D71" s="10">
        <f t="shared" si="43"/>
        <v>2025</v>
      </c>
      <c r="E71" s="10">
        <f t="shared" si="44"/>
        <v>6</v>
      </c>
      <c r="F71" s="10" t="str">
        <f t="shared" si="45"/>
        <v>20256</v>
      </c>
      <c r="G71" s="10">
        <f>+(A71*'IMAE regresion'!$B$18)+'IMAE regresion'!$B$17</f>
        <v>5.3472248838134231</v>
      </c>
      <c r="I71" s="10">
        <f t="shared" si="13"/>
        <v>5.8475381410153918E-2</v>
      </c>
      <c r="J71" s="10">
        <f t="shared" si="46"/>
        <v>5.4057002652235768</v>
      </c>
      <c r="K71" s="13">
        <f t="shared" si="47"/>
        <v>-5.4057002652235768</v>
      </c>
      <c r="L71" s="10">
        <f t="shared" si="53"/>
        <v>0.17689865477378497</v>
      </c>
      <c r="M71" s="21">
        <f t="shared" si="15"/>
        <v>1.3225791251515622</v>
      </c>
      <c r="N71" s="21">
        <f t="shared" si="15"/>
        <v>9.4888214052955924</v>
      </c>
      <c r="O71" s="21">
        <f t="shared" si="15"/>
        <v>2.6836195051755669</v>
      </c>
      <c r="P71" s="21">
        <f t="shared" si="15"/>
        <v>8.1277810252715863</v>
      </c>
      <c r="Q71" s="21">
        <f t="shared" si="15"/>
        <v>4.0446598851995716</v>
      </c>
      <c r="R71" s="21">
        <f t="shared" si="15"/>
        <v>6.766740645247582</v>
      </c>
      <c r="S71" s="13" t="e">
        <f t="shared" si="48"/>
        <v>#N/A</v>
      </c>
      <c r="T71" s="21" t="e">
        <f t="shared" si="49"/>
        <v>#N/A</v>
      </c>
      <c r="U71" s="10">
        <f t="shared" si="50"/>
        <v>5.4057002652235768</v>
      </c>
      <c r="V71" s="10" t="e">
        <f>+IF(C71=MAX(IMAE!G:G),'IMAE shewhart'!B71,NA())</f>
        <v>#N/A</v>
      </c>
    </row>
    <row r="72" spans="1:26" x14ac:dyDescent="0.35">
      <c r="A72" s="10">
        <f t="shared" si="51"/>
        <v>69</v>
      </c>
      <c r="B72" s="10">
        <f>+'IMAE para s'!E70</f>
        <v>0</v>
      </c>
      <c r="C72" s="12">
        <f t="shared" si="52"/>
        <v>45869</v>
      </c>
      <c r="D72" s="10">
        <f t="shared" si="43"/>
        <v>2025</v>
      </c>
      <c r="E72" s="10">
        <f t="shared" si="44"/>
        <v>7</v>
      </c>
      <c r="F72" s="10" t="str">
        <f t="shared" si="45"/>
        <v>20257</v>
      </c>
      <c r="G72" s="10">
        <f>+(A72*'IMAE regresion'!$B$18)+'IMAE regresion'!$B$17</f>
        <v>5.3932445814114303</v>
      </c>
      <c r="I72" s="10">
        <f t="shared" si="13"/>
        <v>-4.3877003581286544E-2</v>
      </c>
      <c r="J72" s="10">
        <f t="shared" si="46"/>
        <v>5.3493675778301437</v>
      </c>
      <c r="K72" s="13">
        <f t="shared" si="47"/>
        <v>-5.3493675778301437</v>
      </c>
      <c r="L72" s="10">
        <f t="shared" si="53"/>
        <v>5.6332687393433112E-2</v>
      </c>
      <c r="M72" s="21">
        <f t="shared" si="15"/>
        <v>1.2662464377581291</v>
      </c>
      <c r="N72" s="21">
        <f t="shared" si="15"/>
        <v>9.4324887179021584</v>
      </c>
      <c r="O72" s="21">
        <f t="shared" si="15"/>
        <v>2.6272868177821338</v>
      </c>
      <c r="P72" s="21">
        <f t="shared" si="15"/>
        <v>8.0714483378781541</v>
      </c>
      <c r="Q72" s="21">
        <f t="shared" si="15"/>
        <v>3.9883271978061385</v>
      </c>
      <c r="R72" s="21">
        <f t="shared" si="15"/>
        <v>6.7104079578541489</v>
      </c>
      <c r="S72" s="13" t="e">
        <f t="shared" si="48"/>
        <v>#N/A</v>
      </c>
      <c r="T72" s="21" t="e">
        <f t="shared" si="49"/>
        <v>#N/A</v>
      </c>
      <c r="U72" s="10">
        <f t="shared" si="50"/>
        <v>5.3493675778301437</v>
      </c>
      <c r="V72" s="10" t="e">
        <f>+IF(C72=MAX(IMAE!G:G),'IMAE shewhart'!B72,NA())</f>
        <v>#N/A</v>
      </c>
    </row>
    <row r="73" spans="1:26" x14ac:dyDescent="0.35">
      <c r="A73" s="10">
        <f t="shared" si="51"/>
        <v>70</v>
      </c>
      <c r="B73" s="10">
        <f>+'IMAE para s'!E71</f>
        <v>0</v>
      </c>
      <c r="C73" s="12">
        <f t="shared" si="52"/>
        <v>45900</v>
      </c>
      <c r="D73" s="10">
        <f t="shared" si="43"/>
        <v>2025</v>
      </c>
      <c r="E73" s="10">
        <f t="shared" si="44"/>
        <v>8</v>
      </c>
      <c r="F73" s="10" t="str">
        <f t="shared" si="45"/>
        <v>20258</v>
      </c>
      <c r="G73" s="10">
        <f>+(A73*'IMAE regresion'!$B$18)+'IMAE regresion'!$B$17</f>
        <v>5.4392642790094374</v>
      </c>
      <c r="I73" s="10">
        <f t="shared" si="13"/>
        <v>1.2589247062382203E-2</v>
      </c>
      <c r="J73" s="10">
        <f t="shared" si="46"/>
        <v>5.4518535260718197</v>
      </c>
      <c r="K73" s="13">
        <f t="shared" si="47"/>
        <v>-5.4518535260718197</v>
      </c>
      <c r="L73" s="10">
        <f t="shared" si="53"/>
        <v>0.10248594824167601</v>
      </c>
      <c r="M73" s="21">
        <f t="shared" si="15"/>
        <v>1.3687323859998051</v>
      </c>
      <c r="N73" s="21">
        <f t="shared" si="15"/>
        <v>9.5349746661438353</v>
      </c>
      <c r="O73" s="21">
        <f t="shared" si="15"/>
        <v>2.7297727660238098</v>
      </c>
      <c r="P73" s="21">
        <f t="shared" si="15"/>
        <v>8.1739342861198292</v>
      </c>
      <c r="Q73" s="21">
        <f t="shared" si="15"/>
        <v>4.0908131460478145</v>
      </c>
      <c r="R73" s="21">
        <f t="shared" si="15"/>
        <v>6.8128939060958249</v>
      </c>
      <c r="S73" s="13" t="e">
        <f t="shared" si="48"/>
        <v>#N/A</v>
      </c>
      <c r="T73" s="21" t="e">
        <f t="shared" si="49"/>
        <v>#N/A</v>
      </c>
      <c r="U73" s="10">
        <f t="shared" si="50"/>
        <v>5.4518535260718197</v>
      </c>
      <c r="V73" s="10" t="e">
        <f>+IF(C73=MAX(IMAE!G:G),'IMAE shewhart'!B73,NA())</f>
        <v>#N/A</v>
      </c>
    </row>
    <row r="74" spans="1:26" x14ac:dyDescent="0.35">
      <c r="A74" s="10">
        <f t="shared" si="51"/>
        <v>71</v>
      </c>
      <c r="B74" s="10">
        <f>+'IMAE para s'!E72</f>
        <v>0</v>
      </c>
      <c r="C74" s="12">
        <f t="shared" si="52"/>
        <v>45930</v>
      </c>
      <c r="D74" s="10">
        <f t="shared" si="43"/>
        <v>2025</v>
      </c>
      <c r="E74" s="10">
        <f t="shared" si="44"/>
        <v>9</v>
      </c>
      <c r="F74" s="10" t="str">
        <f t="shared" si="45"/>
        <v>20259</v>
      </c>
      <c r="G74" s="10">
        <f>+(A74*'IMAE regresion'!$B$18)+'IMAE regresion'!$B$17</f>
        <v>5.4852839766074446</v>
      </c>
      <c r="I74" s="10">
        <f t="shared" si="13"/>
        <v>-0.30556611753367602</v>
      </c>
      <c r="J74" s="10">
        <f t="shared" si="46"/>
        <v>5.1797178590737687</v>
      </c>
      <c r="K74" s="13">
        <f t="shared" si="47"/>
        <v>-5.1797178590737687</v>
      </c>
      <c r="L74" s="10">
        <f t="shared" si="53"/>
        <v>0.27213566699805103</v>
      </c>
      <c r="M74" s="21">
        <f t="shared" si="15"/>
        <v>1.096596719001754</v>
      </c>
      <c r="N74" s="21">
        <f t="shared" si="15"/>
        <v>9.2628389991457833</v>
      </c>
      <c r="O74" s="21">
        <f t="shared" si="15"/>
        <v>2.4576370990257588</v>
      </c>
      <c r="P74" s="21">
        <f t="shared" si="15"/>
        <v>7.9017986191217791</v>
      </c>
      <c r="Q74" s="21">
        <f t="shared" si="15"/>
        <v>3.8186774790497635</v>
      </c>
      <c r="R74" s="21">
        <f t="shared" si="15"/>
        <v>6.5407582390977739</v>
      </c>
      <c r="S74" s="13" t="e">
        <f t="shared" si="48"/>
        <v>#N/A</v>
      </c>
      <c r="T74" s="21" t="e">
        <f t="shared" si="49"/>
        <v>#N/A</v>
      </c>
      <c r="U74" s="10">
        <f t="shared" si="50"/>
        <v>5.1797178590737687</v>
      </c>
      <c r="V74" s="10" t="e">
        <f>+IF(C74=MAX(IMAE!G:G),'IMAE shewhart'!B74,NA())</f>
        <v>#N/A</v>
      </c>
    </row>
    <row r="75" spans="1:26" ht="36" x14ac:dyDescent="0.8">
      <c r="A75" s="10">
        <f t="shared" si="51"/>
        <v>72</v>
      </c>
      <c r="B75" s="10">
        <f>+'IMAE para s'!E73</f>
        <v>0</v>
      </c>
      <c r="C75" s="12">
        <f t="shared" si="52"/>
        <v>45961</v>
      </c>
      <c r="D75" s="10">
        <f t="shared" si="43"/>
        <v>2025</v>
      </c>
      <c r="E75" s="10">
        <f t="shared" si="44"/>
        <v>10</v>
      </c>
      <c r="F75" s="10" t="str">
        <f t="shared" si="45"/>
        <v>202510</v>
      </c>
      <c r="G75" s="10">
        <f>+(A75*'IMAE regresion'!$B$18)+'IMAE regresion'!$B$17</f>
        <v>5.5313036742054518</v>
      </c>
      <c r="I75" s="10">
        <f t="shared" si="13"/>
        <v>-0.42794270881556529</v>
      </c>
      <c r="J75" s="10">
        <f t="shared" si="46"/>
        <v>5.1033609653898866</v>
      </c>
      <c r="K75" s="13">
        <f t="shared" si="47"/>
        <v>-5.1033609653898866</v>
      </c>
      <c r="L75" s="10">
        <f t="shared" si="53"/>
        <v>7.6356893683882099E-2</v>
      </c>
      <c r="M75" s="21">
        <f t="shared" si="15"/>
        <v>1.0202398253178719</v>
      </c>
      <c r="N75" s="21">
        <f t="shared" si="15"/>
        <v>9.1864821054619021</v>
      </c>
      <c r="O75" s="21">
        <f t="shared" si="15"/>
        <v>2.3812802053418767</v>
      </c>
      <c r="P75" s="21">
        <f t="shared" si="15"/>
        <v>7.8254417254378961</v>
      </c>
      <c r="Q75" s="21">
        <f t="shared" si="15"/>
        <v>3.7423205853658814</v>
      </c>
      <c r="R75" s="21">
        <f t="shared" si="15"/>
        <v>6.4644013454138918</v>
      </c>
      <c r="S75" s="13" t="e">
        <f t="shared" si="48"/>
        <v>#N/A</v>
      </c>
      <c r="T75" s="21" t="e">
        <f t="shared" si="49"/>
        <v>#N/A</v>
      </c>
      <c r="U75" s="10">
        <f t="shared" si="50"/>
        <v>5.1033609653898866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8">
      <c r="A76" s="10">
        <f t="shared" si="51"/>
        <v>73</v>
      </c>
      <c r="B76" s="10">
        <f>+'IMAE para s'!E74</f>
        <v>0</v>
      </c>
      <c r="C76" s="12">
        <f t="shared" si="52"/>
        <v>45991</v>
      </c>
      <c r="D76" s="10">
        <f>+YEAR(C76)</f>
        <v>2025</v>
      </c>
      <c r="E76" s="10">
        <f>+MONTH(C76)</f>
        <v>11</v>
      </c>
      <c r="F76" s="10" t="str">
        <f>+_xlfn.CONCAT(D76,E76)</f>
        <v>202511</v>
      </c>
      <c r="G76" s="10">
        <f>+(A76*'IMAE regresion'!$B$18)+'IMAE regresion'!$B$17</f>
        <v>5.5773233718034589</v>
      </c>
      <c r="I76" s="10">
        <f t="shared" si="13"/>
        <v>0.21292995926670821</v>
      </c>
      <c r="J76" s="10">
        <f>+G76+I76</f>
        <v>5.7902533310701667</v>
      </c>
      <c r="K76" s="13">
        <f>+B76-J76</f>
        <v>-5.7902533310701667</v>
      </c>
      <c r="L76" s="10">
        <f>+ABS(K76-K75)</f>
        <v>0.68689236568028011</v>
      </c>
      <c r="M76" s="21">
        <f t="shared" si="15"/>
        <v>1.7071321909981521</v>
      </c>
      <c r="N76" s="21">
        <f t="shared" si="15"/>
        <v>9.8733744711421814</v>
      </c>
      <c r="O76" s="21">
        <f t="shared" si="15"/>
        <v>3.0681725710221568</v>
      </c>
      <c r="P76" s="21">
        <f t="shared" si="15"/>
        <v>8.5123340911181771</v>
      </c>
      <c r="Q76" s="21">
        <f t="shared" si="15"/>
        <v>4.4292129510461615</v>
      </c>
      <c r="R76" s="21">
        <f t="shared" si="15"/>
        <v>7.1512937110941719</v>
      </c>
      <c r="S76" s="13" t="e">
        <f t="shared" si="48"/>
        <v>#N/A</v>
      </c>
      <c r="T76" s="21" t="e">
        <f t="shared" si="49"/>
        <v>#N/A</v>
      </c>
      <c r="U76" s="10">
        <f t="shared" si="50"/>
        <v>5.7902533310701667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8">
      <c r="A77" s="10">
        <f t="shared" si="51"/>
        <v>74</v>
      </c>
      <c r="B77" s="10">
        <f>+'IMAE para s'!E75</f>
        <v>0</v>
      </c>
      <c r="C77" s="12">
        <f t="shared" si="52"/>
        <v>46022</v>
      </c>
      <c r="D77" s="10">
        <f>+YEAR(C77)</f>
        <v>2025</v>
      </c>
      <c r="E77" s="10">
        <f>+MONTH(C77)</f>
        <v>12</v>
      </c>
      <c r="F77" s="10" t="str">
        <f>+_xlfn.CONCAT(D77,E77)</f>
        <v>202512</v>
      </c>
      <c r="G77" s="10">
        <f>+(A77*'IMAE regresion'!$B$18)+'IMAE regresion'!$B$17</f>
        <v>5.6233430694014661</v>
      </c>
      <c r="I77" s="10">
        <f t="shared" si="13"/>
        <v>0.19388929035403316</v>
      </c>
      <c r="J77" s="10">
        <f>+G77+I77</f>
        <v>5.8172323597554989</v>
      </c>
      <c r="K77" s="13">
        <f>+B77-J77</f>
        <v>-5.8172323597554989</v>
      </c>
      <c r="L77" s="10">
        <f>+ABS(K77-K76)</f>
        <v>2.6979028685332196E-2</v>
      </c>
      <c r="M77" s="21">
        <f t="shared" si="15"/>
        <v>1.7341112196834843</v>
      </c>
      <c r="N77" s="21">
        <f t="shared" si="15"/>
        <v>9.9003534998275136</v>
      </c>
      <c r="O77" s="21">
        <f t="shared" si="15"/>
        <v>3.095151599707489</v>
      </c>
      <c r="P77" s="21">
        <f t="shared" si="15"/>
        <v>8.5393131198035093</v>
      </c>
      <c r="Q77" s="21">
        <f t="shared" si="15"/>
        <v>4.4561919797314937</v>
      </c>
      <c r="R77" s="21">
        <f t="shared" si="15"/>
        <v>7.1782727397795041</v>
      </c>
      <c r="S77" s="13" t="e">
        <f t="shared" si="48"/>
        <v>#N/A</v>
      </c>
      <c r="T77" s="21" t="e">
        <f t="shared" si="49"/>
        <v>#N/A</v>
      </c>
      <c r="U77" s="10">
        <f t="shared" si="50"/>
        <v>5.8172323597554989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8">
      <c r="A78" s="10">
        <f t="shared" si="51"/>
        <v>75</v>
      </c>
      <c r="B78" s="10">
        <f>+'IMAE para s'!E76</f>
        <v>0</v>
      </c>
      <c r="C78" s="12">
        <f t="shared" si="52"/>
        <v>46053</v>
      </c>
      <c r="D78" s="10">
        <f>+YEAR(C78)</f>
        <v>2026</v>
      </c>
      <c r="E78" s="10">
        <f>+MONTH(C78)</f>
        <v>1</v>
      </c>
      <c r="F78" s="10" t="str">
        <f>+_xlfn.CONCAT(D78,E78)</f>
        <v>20261</v>
      </c>
      <c r="G78" s="10">
        <f>+(A78*'IMAE regresion'!$B$18)+'IMAE regresion'!$B$17</f>
        <v>5.6693627669994733</v>
      </c>
      <c r="I78" s="10">
        <f t="shared" si="13"/>
        <v>0.11038010284137485</v>
      </c>
      <c r="J78" s="10">
        <f>+G78+I78</f>
        <v>5.779742869840848</v>
      </c>
      <c r="K78" s="13">
        <f>+B78-J78</f>
        <v>-5.779742869840848</v>
      </c>
      <c r="L78" s="10">
        <f>+ABS(K78-K77)</f>
        <v>3.7489489914650953E-2</v>
      </c>
      <c r="M78" s="21">
        <f t="shared" si="15"/>
        <v>1.6966217297688333</v>
      </c>
      <c r="N78" s="21">
        <f t="shared" si="15"/>
        <v>9.8628640099128617</v>
      </c>
      <c r="O78" s="21">
        <f t="shared" si="15"/>
        <v>3.057662109792838</v>
      </c>
      <c r="P78" s="21">
        <f t="shared" si="15"/>
        <v>8.5018236298888574</v>
      </c>
      <c r="Q78" s="21">
        <f t="shared" si="15"/>
        <v>4.4187024898168428</v>
      </c>
      <c r="R78" s="21">
        <f t="shared" si="15"/>
        <v>7.1407832498648531</v>
      </c>
      <c r="S78" s="13" t="e">
        <f t="shared" si="48"/>
        <v>#N/A</v>
      </c>
      <c r="T78" s="21" t="e">
        <f t="shared" si="49"/>
        <v>#N/A</v>
      </c>
      <c r="U78" s="10">
        <f t="shared" si="50"/>
        <v>5.779742869840848</v>
      </c>
      <c r="V78" s="10" t="e">
        <f>+IF(C78=MAX(IMAE!G:G),'IMAE shewhart'!B78,NA())</f>
        <v>#N/A</v>
      </c>
      <c r="W78" s="22"/>
      <c r="X78" s="23"/>
      <c r="Z78" s="24"/>
    </row>
    <row r="79" spans="1:26" x14ac:dyDescent="0.35">
      <c r="A79" s="10">
        <f t="shared" si="51"/>
        <v>76</v>
      </c>
      <c r="B79" s="10">
        <f>+'IMAE para s'!E77</f>
        <v>0</v>
      </c>
      <c r="C79" s="12">
        <f t="shared" si="52"/>
        <v>46081</v>
      </c>
      <c r="D79" s="10">
        <f t="shared" ref="D79:D84" si="54">+YEAR(C79)</f>
        <v>2026</v>
      </c>
      <c r="E79" s="10">
        <f t="shared" ref="E79:E84" si="55">+MONTH(C79)</f>
        <v>2</v>
      </c>
      <c r="F79" s="10" t="str">
        <f t="shared" ref="F79:F84" si="56">+_xlfn.CONCAT(D79,E79)</f>
        <v>20262</v>
      </c>
      <c r="G79" s="10">
        <f>+(A79*'IMAE regresion'!$B$18)+'IMAE regresion'!$B$17</f>
        <v>5.7153824645974804</v>
      </c>
      <c r="I79" s="10">
        <f t="shared" si="13"/>
        <v>-6.7815738272444651E-2</v>
      </c>
      <c r="J79" s="10">
        <f t="shared" ref="J79:J84" si="57">+G79+I79</f>
        <v>5.647566726325036</v>
      </c>
      <c r="K79" s="13">
        <f t="shared" ref="K79:K84" si="58">+B79-J79</f>
        <v>-5.647566726325036</v>
      </c>
      <c r="L79" s="10">
        <f t="shared" ref="L79:L84" si="59">+ABS(K79-K78)</f>
        <v>0.13217614351581197</v>
      </c>
      <c r="M79" s="21">
        <f t="shared" si="15"/>
        <v>1.5644455862530213</v>
      </c>
      <c r="N79" s="21">
        <f t="shared" si="15"/>
        <v>9.7306878663970515</v>
      </c>
      <c r="O79" s="21">
        <f t="shared" si="15"/>
        <v>2.9254859662770261</v>
      </c>
      <c r="P79" s="21">
        <f t="shared" si="15"/>
        <v>8.3696474863730455</v>
      </c>
      <c r="Q79" s="21">
        <f t="shared" si="15"/>
        <v>4.2865263463010308</v>
      </c>
      <c r="R79" s="21">
        <f t="shared" si="15"/>
        <v>7.0086071063490412</v>
      </c>
      <c r="S79" s="13" t="e">
        <f t="shared" si="48"/>
        <v>#N/A</v>
      </c>
      <c r="T79" s="21" t="e">
        <f t="shared" si="49"/>
        <v>#N/A</v>
      </c>
      <c r="U79" s="10">
        <f t="shared" si="50"/>
        <v>5.647566726325036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35">
      <c r="A80" s="10">
        <f t="shared" si="51"/>
        <v>77</v>
      </c>
      <c r="B80" s="10">
        <f>+'IMAE para s'!E78</f>
        <v>0</v>
      </c>
      <c r="C80" s="12">
        <f t="shared" si="52"/>
        <v>46112</v>
      </c>
      <c r="D80" s="10">
        <f t="shared" si="54"/>
        <v>2026</v>
      </c>
      <c r="E80" s="10">
        <f t="shared" si="55"/>
        <v>3</v>
      </c>
      <c r="F80" s="10" t="str">
        <f t="shared" si="56"/>
        <v>20263</v>
      </c>
      <c r="G80" s="10">
        <f>+(A80*'IMAE regresion'!$B$18)+'IMAE regresion'!$B$17</f>
        <v>5.7614021621954876</v>
      </c>
      <c r="I80" s="10">
        <f t="shared" si="13"/>
        <v>-0.14378236687158968</v>
      </c>
      <c r="J80" s="10">
        <f t="shared" si="57"/>
        <v>5.6176197953238978</v>
      </c>
      <c r="K80" s="13">
        <f t="shared" si="58"/>
        <v>-5.6176197953238978</v>
      </c>
      <c r="L80" s="10">
        <f t="shared" si="59"/>
        <v>2.9946931001138211E-2</v>
      </c>
      <c r="M80" s="21">
        <f t="shared" ref="M80:R84" si="60">($J80)+(M$1*$M$2)</f>
        <v>1.5344986552518831</v>
      </c>
      <c r="N80" s="21">
        <f t="shared" si="60"/>
        <v>9.7007409353959133</v>
      </c>
      <c r="O80" s="21">
        <f t="shared" si="60"/>
        <v>2.8955390352758879</v>
      </c>
      <c r="P80" s="21">
        <f t="shared" si="60"/>
        <v>8.3397005553719072</v>
      </c>
      <c r="Q80" s="21">
        <f t="shared" si="60"/>
        <v>4.2565794152998926</v>
      </c>
      <c r="R80" s="21">
        <f t="shared" si="60"/>
        <v>6.9786601753479029</v>
      </c>
      <c r="S80" s="13" t="e">
        <f t="shared" si="48"/>
        <v>#N/A</v>
      </c>
      <c r="T80" s="21" t="e">
        <f t="shared" si="49"/>
        <v>#N/A</v>
      </c>
      <c r="U80" s="10">
        <f t="shared" si="50"/>
        <v>5.6176197953238978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35">
      <c r="A81" s="10">
        <f t="shared" si="51"/>
        <v>78</v>
      </c>
      <c r="B81" s="10">
        <f>+'IMAE para s'!E79</f>
        <v>0</v>
      </c>
      <c r="C81" s="12">
        <f t="shared" si="52"/>
        <v>46142</v>
      </c>
      <c r="D81" s="10">
        <f t="shared" si="54"/>
        <v>2026</v>
      </c>
      <c r="E81" s="10">
        <f t="shared" si="55"/>
        <v>4</v>
      </c>
      <c r="F81" s="10" t="str">
        <f t="shared" si="56"/>
        <v>20264</v>
      </c>
      <c r="G81" s="10">
        <f>+(A81*'IMAE regresion'!$B$18)+'IMAE regresion'!$B$17</f>
        <v>5.8074218597934948</v>
      </c>
      <c r="I81" s="10">
        <f t="shared" ref="I81:I84" si="61">+I69</f>
        <v>0.11932622035795433</v>
      </c>
      <c r="J81" s="10">
        <f t="shared" si="57"/>
        <v>5.9267480801514489</v>
      </c>
      <c r="K81" s="13">
        <f t="shared" si="58"/>
        <v>-5.9267480801514489</v>
      </c>
      <c r="L81" s="10">
        <f t="shared" si="59"/>
        <v>0.30912828482755117</v>
      </c>
      <c r="M81" s="21">
        <f t="shared" si="60"/>
        <v>1.8436269400794343</v>
      </c>
      <c r="N81" s="21">
        <f t="shared" si="60"/>
        <v>10.009869220223464</v>
      </c>
      <c r="O81" s="21">
        <f t="shared" si="60"/>
        <v>3.204667320103439</v>
      </c>
      <c r="P81" s="21">
        <f t="shared" si="60"/>
        <v>8.6488288401994584</v>
      </c>
      <c r="Q81" s="21">
        <f t="shared" si="60"/>
        <v>4.5657077001274438</v>
      </c>
      <c r="R81" s="21">
        <f t="shared" si="60"/>
        <v>7.2877884601754541</v>
      </c>
      <c r="S81" s="13" t="e">
        <f t="shared" si="48"/>
        <v>#N/A</v>
      </c>
      <c r="T81" s="21" t="e">
        <f t="shared" si="49"/>
        <v>#N/A</v>
      </c>
      <c r="U81" s="10">
        <f t="shared" si="50"/>
        <v>5.9267480801514489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35">
      <c r="A82" s="10">
        <f t="shared" si="51"/>
        <v>79</v>
      </c>
      <c r="B82" s="10">
        <f>+'IMAE para s'!E80</f>
        <v>0</v>
      </c>
      <c r="C82" s="12">
        <f t="shared" si="52"/>
        <v>46173</v>
      </c>
      <c r="D82" s="10">
        <f t="shared" si="54"/>
        <v>2026</v>
      </c>
      <c r="E82" s="10">
        <f t="shared" si="55"/>
        <v>5</v>
      </c>
      <c r="F82" s="10" t="str">
        <f t="shared" si="56"/>
        <v>20265</v>
      </c>
      <c r="G82" s="10">
        <f>+(A82*'IMAE regresion'!$B$18)+'IMAE regresion'!$B$17</f>
        <v>5.853441557391502</v>
      </c>
      <c r="I82" s="10">
        <f t="shared" si="61"/>
        <v>0.2813937337819456</v>
      </c>
      <c r="J82" s="10">
        <f t="shared" si="57"/>
        <v>6.1348352911734478</v>
      </c>
      <c r="K82" s="13">
        <f t="shared" si="58"/>
        <v>-6.1348352911734478</v>
      </c>
      <c r="L82" s="10">
        <f t="shared" si="59"/>
        <v>0.2080872110219989</v>
      </c>
      <c r="M82" s="21">
        <f t="shared" si="60"/>
        <v>2.0517141511014332</v>
      </c>
      <c r="N82" s="21">
        <f t="shared" si="60"/>
        <v>10.217956431245462</v>
      </c>
      <c r="O82" s="21">
        <f t="shared" si="60"/>
        <v>3.4127545311254379</v>
      </c>
      <c r="P82" s="21">
        <f t="shared" si="60"/>
        <v>8.8569160512214573</v>
      </c>
      <c r="Q82" s="21">
        <f t="shared" si="60"/>
        <v>4.7737949111494427</v>
      </c>
      <c r="R82" s="21">
        <f t="shared" si="60"/>
        <v>7.495875671197453</v>
      </c>
      <c r="S82" s="13" t="e">
        <f t="shared" si="48"/>
        <v>#N/A</v>
      </c>
      <c r="T82" s="21" t="e">
        <f t="shared" si="49"/>
        <v>#N/A</v>
      </c>
      <c r="U82" s="10">
        <f t="shared" si="50"/>
        <v>6.1348352911734478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35">
      <c r="A83" s="10">
        <f t="shared" si="51"/>
        <v>80</v>
      </c>
      <c r="B83" s="10">
        <f>+'IMAE para s'!E81</f>
        <v>0</v>
      </c>
      <c r="C83" s="12">
        <f t="shared" si="52"/>
        <v>46203</v>
      </c>
      <c r="D83" s="10">
        <f t="shared" si="54"/>
        <v>2026</v>
      </c>
      <c r="E83" s="10">
        <f t="shared" si="55"/>
        <v>6</v>
      </c>
      <c r="F83" s="10" t="str">
        <f t="shared" si="56"/>
        <v>20266</v>
      </c>
      <c r="G83" s="10">
        <f>+(A83*'IMAE regresion'!$B$18)+'IMAE regresion'!$B$17</f>
        <v>5.8994612549895091</v>
      </c>
      <c r="I83" s="10">
        <f t="shared" si="61"/>
        <v>5.8475381410153918E-2</v>
      </c>
      <c r="J83" s="10">
        <f t="shared" si="57"/>
        <v>5.9579366363996629</v>
      </c>
      <c r="K83" s="13">
        <f t="shared" si="58"/>
        <v>-5.9579366363996629</v>
      </c>
      <c r="L83" s="10">
        <f t="shared" si="59"/>
        <v>0.17689865477378497</v>
      </c>
      <c r="M83" s="21">
        <f t="shared" si="60"/>
        <v>1.8748154963276482</v>
      </c>
      <c r="N83" s="21">
        <f t="shared" si="60"/>
        <v>10.041057776471678</v>
      </c>
      <c r="O83" s="21">
        <f t="shared" si="60"/>
        <v>3.2358558763516529</v>
      </c>
      <c r="P83" s="21">
        <f t="shared" si="60"/>
        <v>8.6800173964476723</v>
      </c>
      <c r="Q83" s="21">
        <f t="shared" si="60"/>
        <v>4.5968962563756577</v>
      </c>
      <c r="R83" s="21">
        <f t="shared" si="60"/>
        <v>7.318977016423668</v>
      </c>
      <c r="S83" s="13" t="e">
        <f t="shared" si="48"/>
        <v>#N/A</v>
      </c>
      <c r="T83" s="21" t="e">
        <f t="shared" si="49"/>
        <v>#N/A</v>
      </c>
      <c r="U83" s="10">
        <f t="shared" si="50"/>
        <v>5.9579366363996629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35">
      <c r="A84" s="10">
        <f t="shared" si="51"/>
        <v>81</v>
      </c>
      <c r="B84" s="10">
        <f>+'IMAE para s'!E82</f>
        <v>0</v>
      </c>
      <c r="C84" s="12">
        <f t="shared" si="52"/>
        <v>46234</v>
      </c>
      <c r="D84" s="10">
        <f t="shared" si="54"/>
        <v>2026</v>
      </c>
      <c r="E84" s="10">
        <f t="shared" si="55"/>
        <v>7</v>
      </c>
      <c r="F84" s="10" t="str">
        <f t="shared" si="56"/>
        <v>20267</v>
      </c>
      <c r="G84" s="10">
        <f>+(A84*'IMAE regresion'!$B$18)+'IMAE regresion'!$B$17</f>
        <v>5.9454809525875163</v>
      </c>
      <c r="I84" s="10">
        <f t="shared" si="61"/>
        <v>-4.3877003581286544E-2</v>
      </c>
      <c r="J84" s="10">
        <f t="shared" si="57"/>
        <v>5.9016039490062298</v>
      </c>
      <c r="K84" s="13">
        <f t="shared" si="58"/>
        <v>-5.9016039490062298</v>
      </c>
      <c r="L84" s="10">
        <f t="shared" si="59"/>
        <v>5.6332687393433112E-2</v>
      </c>
      <c r="M84" s="21">
        <f t="shared" si="60"/>
        <v>1.8184828089342151</v>
      </c>
      <c r="N84" s="21">
        <f t="shared" si="60"/>
        <v>9.9847250890782444</v>
      </c>
      <c r="O84" s="21">
        <f t="shared" si="60"/>
        <v>3.1795231889582198</v>
      </c>
      <c r="P84" s="21">
        <f t="shared" si="60"/>
        <v>8.6236847090542401</v>
      </c>
      <c r="Q84" s="21">
        <f t="shared" si="60"/>
        <v>4.5405635689822246</v>
      </c>
      <c r="R84" s="21">
        <f t="shared" si="60"/>
        <v>7.2626443290302349</v>
      </c>
      <c r="S84" s="13" t="e">
        <f t="shared" si="48"/>
        <v>#N/A</v>
      </c>
      <c r="T84" s="21" t="e">
        <f t="shared" si="49"/>
        <v>#N/A</v>
      </c>
      <c r="U84" s="10">
        <f t="shared" si="50"/>
        <v>5.9016039490062298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/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+MAX(IMAE!D:D)</f>
        <v>0</v>
      </c>
    </row>
    <row r="2" spans="1:7" x14ac:dyDescent="0.3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/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zoomScale="85" zoomScaleNormal="85" workbookViewId="0">
      <selection activeCell="T96" sqref="T95:T96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3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3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3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3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3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3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3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3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3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3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3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3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3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3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3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3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3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3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3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3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3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3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3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3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3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3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3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3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3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3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3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3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3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3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3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3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3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3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3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3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3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3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3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3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3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3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3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3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3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3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3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3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3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3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3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3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3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3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3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3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3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3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3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3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3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3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3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3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3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3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8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8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8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8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3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3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3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3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3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3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2024-12-12T00:37:38Z</dcterms:modified>
</cp:coreProperties>
</file>