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activeX/activeX1.xml" ContentType="application/vnd.ms-office.activeX+xml"/>
  <Override PartName="/xl/activeX/activeX1.bin" ContentType="application/vnd.ms-office.activeX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1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kauksa-my.sharepoint.com/personal/1552563_stu_kau_edu_sa/Documents/محافظة جدة/"/>
    </mc:Choice>
  </mc:AlternateContent>
  <xr:revisionPtr revIDLastSave="28" documentId="8_{7CC3386D-C6F4-4703-9884-97946E17CA79}" xr6:coauthVersionLast="47" xr6:coauthVersionMax="47" xr10:uidLastSave="{75695F18-38D7-4EA3-8165-21F9F729F49B}"/>
  <bookViews>
    <workbookView xWindow="-51720" yWindow="45" windowWidth="51840" windowHeight="21120" firstSheet="2" activeTab="2" xr2:uid="{00000000-000D-0000-FFFF-FFFF00000000}"/>
  </bookViews>
  <sheets>
    <sheet name="الرئيسية" sheetId="6" r:id="rId1"/>
    <sheet name="ادخال البيانات" sheetId="3" r:id="rId2"/>
    <sheet name="قاعدة البيانات" sheetId="1" r:id="rId3"/>
    <sheet name="ورقة1" sheetId="7" r:id="rId4"/>
    <sheet name="هامش" sheetId="2" r:id="rId5"/>
  </sheets>
  <definedNames>
    <definedName name="_xlnm.Print_Area" localSheetId="1">'ادخال البيانات'!$A$1:$AD$44</definedName>
    <definedName name="_xlnm.Print_Area" localSheetId="0">الرئيسية!$B$2:$AD$37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9" i="1" l="1"/>
  <c r="A48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M13" i="6"/>
  <c r="Q17" i="6"/>
  <c r="M9" i="6"/>
  <c r="M7" i="6"/>
  <c r="F13" i="6"/>
  <c r="F11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W17" i="6"/>
  <c r="AB6" i="6"/>
  <c r="AB5" i="6"/>
  <c r="X9" i="6"/>
  <c r="T13" i="6"/>
  <c r="T11" i="6"/>
  <c r="T9" i="6"/>
  <c r="T7" i="6"/>
  <c r="M11" i="6"/>
  <c r="F9" i="6"/>
  <c r="F3" i="3" l="1"/>
</calcChain>
</file>

<file path=xl/sharedStrings.xml><?xml version="1.0" encoding="utf-8"?>
<sst xmlns="http://schemas.openxmlformats.org/spreadsheetml/2006/main" count="1610" uniqueCount="237">
  <si>
    <t xml:space="preserve">الرقم </t>
  </si>
  <si>
    <t>التاريخ</t>
  </si>
  <si>
    <t>البحث</t>
  </si>
  <si>
    <t>الجنسية</t>
  </si>
  <si>
    <t>الحالة الاجتماعية</t>
  </si>
  <si>
    <t>الموقع</t>
  </si>
  <si>
    <t>الاسم</t>
  </si>
  <si>
    <t>المهنة</t>
  </si>
  <si>
    <t>المؤهل التعليمي</t>
  </si>
  <si>
    <t>رقم الجوال</t>
  </si>
  <si>
    <t>نوع المزاولة</t>
  </si>
  <si>
    <t>تاريخ الميلاد</t>
  </si>
  <si>
    <t>الزيارة</t>
  </si>
  <si>
    <t>الجنس</t>
  </si>
  <si>
    <t>حالة المزاول</t>
  </si>
  <si>
    <t>المعايير التي للجنة الميدانية ملاحظتها عند الزيارة</t>
  </si>
  <si>
    <t>الحالة</t>
  </si>
  <si>
    <t>ملاحظات اللجنة</t>
  </si>
  <si>
    <t>رأي اللجنة</t>
  </si>
  <si>
    <t>حفظ القرآن الكريم,متوفر فيه الصلاح,الإتقان لأحكام الرقية وعلى قدر من العلم بالشريعة</t>
  </si>
  <si>
    <t>وجود كشف طبي يضمن سلامة الراقي أو المعالج من الامراض المعدية (صلاحيته ستة أشهر)</t>
  </si>
  <si>
    <t>استخدام أي أسلوب من أساليب التعذيب كالضرب أو الخنق أو الصعق الكهربائي أو خلافه</t>
  </si>
  <si>
    <t>استخدام الوافدين مع المزاول</t>
  </si>
  <si>
    <t xml:space="preserve">القراءة الجماعية او مكبرات الصوت </t>
  </si>
  <si>
    <t xml:space="preserve">القراءة على النساء بوجود محرم </t>
  </si>
  <si>
    <t>استخدام القنوات الفضائية او الشبكات العنكبوتية ومواقع التواصل الاجتماعي للإعلان او لتسويق</t>
  </si>
  <si>
    <t xml:space="preserve">وجود مسميات للمزاول مثل الروحاني او المعالج او خلاف ذلك </t>
  </si>
  <si>
    <t xml:space="preserve">الاشتراط بمبالغ مالية </t>
  </si>
  <si>
    <t xml:space="preserve">بيع الماء او الأعشاب او الزيوت او العسل او الخلطات مجهولة المصدر </t>
  </si>
  <si>
    <t xml:space="preserve">وضع لوحة إعلانية لمقر المزاول </t>
  </si>
  <si>
    <t xml:space="preserve">توفر وسائل السلامة في موقع مقر المزاول </t>
  </si>
  <si>
    <t>التنقل بين المنازل للرقية الشرعية او الطب الشعبي</t>
  </si>
  <si>
    <t>وجود أذى من المزاول لجيرانه مثل ازدحام السيارات امام المقر او خلاف ذلك</t>
  </si>
  <si>
    <t>الالتزام بالإجراءات الاحترازية والتباعد الاجتماعي</t>
  </si>
  <si>
    <t>رقم المحضر</t>
  </si>
  <si>
    <t>واجهة خاصة بإدخال البيانات</t>
  </si>
  <si>
    <t xml:space="preserve">الاسم </t>
  </si>
  <si>
    <t>رقم الهوية</t>
  </si>
  <si>
    <t>هل سبق أن تم منعه</t>
  </si>
  <si>
    <t>بيانات المحضر الميداني المشترك للجنة متابعة مزاولي الرقية الشرعية و الطب الشعبي ومفسري الاحلام</t>
  </si>
  <si>
    <t>الرقم</t>
  </si>
  <si>
    <t>تاريخ المحضر</t>
  </si>
  <si>
    <t xml:space="preserve">الزيارات </t>
  </si>
  <si>
    <t>هل سبق ان تم منعة</t>
  </si>
  <si>
    <t>مندوب فرع وزارة الشؤون الإسلامية  والدعوة والإرشاد بمحافظة جدة</t>
  </si>
  <si>
    <t>مندوب فرع هيئة الأمر بالمعروف والنهي عن المنكر بمحافظة جدة</t>
  </si>
  <si>
    <t>مندوب فرع البحث الجنائي بمحافظة جدة</t>
  </si>
  <si>
    <t xml:space="preserve">رئيس اللجنة الميدانية مندوب محافظة جدة </t>
  </si>
  <si>
    <t>التوقيع</t>
  </si>
  <si>
    <t>التوقيع2</t>
  </si>
  <si>
    <t>التوقيع3</t>
  </si>
  <si>
    <t>التوقيع4</t>
  </si>
  <si>
    <t xml:space="preserve">فاطمة الغامدي </t>
  </si>
  <si>
    <t>سعودي</t>
  </si>
  <si>
    <t>متزوج</t>
  </si>
  <si>
    <t>متسبب</t>
  </si>
  <si>
    <t>ثانوي شرعي</t>
  </si>
  <si>
    <t>لاتوجد بيانات</t>
  </si>
  <si>
    <t>راقي شرعي</t>
  </si>
  <si>
    <t>1383/04/05</t>
  </si>
  <si>
    <t>الزيارة الأولى</t>
  </si>
  <si>
    <t>جدة- حي الربوة</t>
  </si>
  <si>
    <t>لا</t>
  </si>
  <si>
    <t>نعم</t>
  </si>
  <si>
    <t>عليه بلاغ من الهيئة بالقيام بضرب المرضى وايهام المرضى بالعين 
وتم اخذ التعهد عليها سابقاً ولم تستجب</t>
  </si>
  <si>
    <t>إيقافها عن مزاولة الرقية</t>
  </si>
  <si>
    <t>أنثى</t>
  </si>
  <si>
    <t>تم الإيقاف</t>
  </si>
  <si>
    <t>عبدالله بن محسن الغامدي</t>
  </si>
  <si>
    <t>عبدالوهاب زيدان السلمي</t>
  </si>
  <si>
    <t>بندر العتيبي</t>
  </si>
  <si>
    <t>طلال محمد أبوراس</t>
  </si>
  <si>
    <t>عثمان إبراهيم زيلعي</t>
  </si>
  <si>
    <t>موظف</t>
  </si>
  <si>
    <t>دبلوم</t>
  </si>
  <si>
    <t>جدة- حي الاجاويد</t>
  </si>
  <si>
    <t>عليه معاملة من الهيئة بالقيام بالإعلان في التواصل الاجتماعي</t>
  </si>
  <si>
    <t>اخذ التعهد عليه بإحضار الكشف الطبي
وبعدم الإعلان</t>
  </si>
  <si>
    <t>ذكر</t>
  </si>
  <si>
    <t>مستمر</t>
  </si>
  <si>
    <t>عايش محمد محمود</t>
  </si>
  <si>
    <t>1396/03/07</t>
  </si>
  <si>
    <t>الزيارة الثالثة</t>
  </si>
  <si>
    <t>جدة- التحلية</t>
  </si>
  <si>
    <t>تم ملاحظة الراقي المذكور في وسائل التواصل الاجتماعي للإعلان
وتم إيقافه سابقا وطلب حالته للنيابة</t>
  </si>
  <si>
    <t xml:space="preserve">احالته الى شرطة جدة لإيقافه عن مزاولة الرقية الشرعية </t>
  </si>
  <si>
    <t>عاطي عطية العمري</t>
  </si>
  <si>
    <t>ماجستير</t>
  </si>
  <si>
    <t>1384/02/16</t>
  </si>
  <si>
    <t>جدة- حي المروة</t>
  </si>
  <si>
    <t>لاتوجد ملاحظات</t>
  </si>
  <si>
    <t>يتابع من خلال الجولات الميدانية</t>
  </si>
  <si>
    <t>ادم محمد موسى طوهدي</t>
  </si>
  <si>
    <t>احمد محمد يحيى الزهراني</t>
  </si>
  <si>
    <t>جامعي</t>
  </si>
  <si>
    <t>الزيارة الثانية</t>
  </si>
  <si>
    <t>مكة المكرمة</t>
  </si>
  <si>
    <t>1-تم إزالة الدار في حي الروابي وحاليا لاتوجد دار وانما يذهب للمنازل ويزاول في منزله في مكة حاليا</t>
  </si>
  <si>
    <t>الكتابة للجنة في مكة لمتابعة من مكة</t>
  </si>
  <si>
    <t>ماجدة الجفري</t>
  </si>
  <si>
    <t>جدة- النخيل</t>
  </si>
  <si>
    <t>تم منعها سابقا لوجود مخالفات شرعية</t>
  </si>
  <si>
    <t>إحالته الى شرطة جدة لإكمال اللازم</t>
  </si>
  <si>
    <t>عزة سعيد الحارثي</t>
  </si>
  <si>
    <t>ارمله</t>
  </si>
  <si>
    <t>متوسط</t>
  </si>
  <si>
    <t>جدة- الحمدانية</t>
  </si>
  <si>
    <t>عدم وجود كشف طبي
كانت تزاول الرقية في حي الصفا وتم الانتقال الى حي الحمدانية
تأخذ مبلغ 200ريال</t>
  </si>
  <si>
    <t xml:space="preserve">أخذ التعهد عليها بمراجعة لجنة الرقية الشرعية خلال شهر لإجراء مقابلة شخصية للاختبار </t>
  </si>
  <si>
    <t>منى حسين الفارسي</t>
  </si>
  <si>
    <t>مطلقة</t>
  </si>
  <si>
    <t>جدة- ابحر</t>
  </si>
  <si>
    <t xml:space="preserve">تأخذ مبلغ (200ريال) </t>
  </si>
  <si>
    <t>يتابع من خلال الجوالات الميدانية</t>
  </si>
  <si>
    <t>فوزي عبدالله النجار</t>
  </si>
  <si>
    <t>جدة</t>
  </si>
  <si>
    <t xml:space="preserve"> عدم وجود كشف طبي
 الهام المرضى بالعين والسحر والحسد
 عدم وجود مؤهل شرعي
 عليه بلاغ من الهيئة رقم 44102741879 
في تاريخ 14442/02/09هـ
</t>
  </si>
  <si>
    <t>صالح احمد الزهراني</t>
  </si>
  <si>
    <t>عدم وجود كشف طبي 
عدم القراءة في دار الرقية
استخدام برنامج التيك توك</t>
  </si>
  <si>
    <t xml:space="preserve">أخذ التعهد عليه بعدم الإعلان في وسائل التواصل الاجتماعي </t>
  </si>
  <si>
    <t>فيصل عبدالرحمن الاسمري</t>
  </si>
  <si>
    <t xml:space="preserve">ثانوي </t>
  </si>
  <si>
    <t>جدة- حي الحرزات</t>
  </si>
  <si>
    <t>أحمد علي محمد الشهري</t>
  </si>
  <si>
    <t>1412-10-27</t>
  </si>
  <si>
    <t>جدة- حي الخمرة</t>
  </si>
  <si>
    <t>حبيب فرحان القرني</t>
  </si>
  <si>
    <t>1392-02-02</t>
  </si>
  <si>
    <t>جدة- حي الشرفية</t>
  </si>
  <si>
    <t>عبدالإله سليمان حمزه هادي</t>
  </si>
  <si>
    <t>موسى الرماح المالكي</t>
  </si>
  <si>
    <t>1347-07-01</t>
  </si>
  <si>
    <t>جدة- حي الصفا</t>
  </si>
  <si>
    <t>تم زالة الدار من الاحياء العشوائية في  ك14 ولم يوجد دار حالياً وتم إفهامه بإخبار اللجنة عن موقع الدار الجديده 
عدم وجود كشف طبي</t>
  </si>
  <si>
    <t>المتابعة من خلال الجولات الميدانية وتم فهامه بإعطاء اللجنة عن موقع الدار الجديدة .
احضار كشف طبي .</t>
  </si>
  <si>
    <t>بندر عوض الحربي</t>
  </si>
  <si>
    <t xml:space="preserve">لايوجد ملاحظات </t>
  </si>
  <si>
    <t xml:space="preserve">خالد محمد صالح </t>
  </si>
  <si>
    <t>جدة- حي مريخ</t>
  </si>
  <si>
    <t>عبدالله سالم صالح سيف</t>
  </si>
  <si>
    <t>1387-07-01</t>
  </si>
  <si>
    <t>طلال مسفر سليم</t>
  </si>
  <si>
    <t>محمد علي السريحي</t>
  </si>
  <si>
    <t>1395-10-18</t>
  </si>
  <si>
    <t>جدة- حي الإسكان الشمالي</t>
  </si>
  <si>
    <t>حسن أحمد علي محرزي</t>
  </si>
  <si>
    <t>1390-07-01</t>
  </si>
  <si>
    <t>جدة- كيلو14</t>
  </si>
  <si>
    <t>عبدالله عيد عواد</t>
  </si>
  <si>
    <t>1-الدعاية والاعلان للرقية في وسائل التواصل الاجتماعي
2- عدم حفظه للقرآن الكريم
3- ير مؤهل للرقية الشرعية</t>
  </si>
  <si>
    <t>إيقافه عن مزاولة الرقية الشرعية</t>
  </si>
  <si>
    <t>سامي محمد علي العمري</t>
  </si>
  <si>
    <t>1398-01-06</t>
  </si>
  <si>
    <t>احمد محمد علي سنان</t>
  </si>
  <si>
    <t>15-09-1393</t>
  </si>
  <si>
    <t>قادري إبراهيم قادري</t>
  </si>
  <si>
    <t>غير سعودي</t>
  </si>
  <si>
    <t>جدة- حي الفلاح</t>
  </si>
  <si>
    <t>عليه بلاغ من الهيئة برقم 4410268175 تاريخ 14-05-1444 بقيامه خنق المرضى
عليه بلاغات سابقة وتم احالتها الى الشرطة ولم يتوقف عن الرقية وقام بتغيير ارقام جوالاته ، السكن في حي الفلاح بجده ومزاولة الرقية بالتنقل في المنازل</t>
  </si>
  <si>
    <t>هند علي محمد النفيسه</t>
  </si>
  <si>
    <t>01-07-1393</t>
  </si>
  <si>
    <t>جدة- حي الحمدانية</t>
  </si>
  <si>
    <t>1- الذهاب للمنازل 
2- عدم وجود كشف طبي
3- عدم وجود دار للرقية حالياً</t>
  </si>
  <si>
    <t>أخذ التعهد عليها بعدم الذهاب للمنازل
احضار كشف طبي
مناقشتها من قبل اللجنة</t>
  </si>
  <si>
    <t>ياسر عبدالله الغامدي</t>
  </si>
  <si>
    <t>جدة- حي الاجواد</t>
  </si>
  <si>
    <t>نايف ناصر العتيبي</t>
  </si>
  <si>
    <t>جدة- حي المحاميد</t>
  </si>
  <si>
    <t>عيسى ناصر عسيري</t>
  </si>
  <si>
    <t>جدة- حي البوادي</t>
  </si>
  <si>
    <t>متوقف</t>
  </si>
  <si>
    <t>حسين محمد</t>
  </si>
  <si>
    <t>احمدمحمد سعيد الزهراني</t>
  </si>
  <si>
    <t>الابتدائية</t>
  </si>
  <si>
    <t>هشام محمد صالح</t>
  </si>
  <si>
    <t>جدة- حي المحمدية</t>
  </si>
  <si>
    <t>سعيد عايض القحطاني</t>
  </si>
  <si>
    <t>جدة- حي الريان</t>
  </si>
  <si>
    <t>سعيد حسين الغامدي</t>
  </si>
  <si>
    <t>1374/07/01</t>
  </si>
  <si>
    <t>علاء علي حسن المباركي</t>
  </si>
  <si>
    <t>فهد محمد علي الغامدي</t>
  </si>
  <si>
    <t>ثانوي</t>
  </si>
  <si>
    <t>11-05-1395</t>
  </si>
  <si>
    <t>1-عليه إيقاف سابق ولم يستجب 
2- استخدام الدعاية والاعلام 
3- وجود بلاغ من الهيئة 43102668127</t>
  </si>
  <si>
    <t>الرفع للشرطة واحالته للنيابة العامة</t>
  </si>
  <si>
    <t>عاصم سعيد المالكي</t>
  </si>
  <si>
    <t>أعزب</t>
  </si>
  <si>
    <t>معالج شعبي</t>
  </si>
  <si>
    <t>جدة - حي الصفا</t>
  </si>
  <si>
    <t>1444/01/27</t>
  </si>
  <si>
    <t>محمد بن احمد الصيعري</t>
  </si>
  <si>
    <t>مفسر أحلام</t>
  </si>
  <si>
    <t>عمران خان</t>
  </si>
  <si>
    <t>خالد بن عبدالرحمن المالكي</t>
  </si>
  <si>
    <t>دكتوراه</t>
  </si>
  <si>
    <t>21.5810048, 39.2101888</t>
  </si>
  <si>
    <t>لا يوجد</t>
  </si>
  <si>
    <t>عدم الالتزام</t>
  </si>
  <si>
    <t>عبدالله محسن الغامدي</t>
  </si>
  <si>
    <t>عامر محسن السلمي</t>
  </si>
  <si>
    <t>غرم الله البقمي</t>
  </si>
  <si>
    <t>سامي خالد الشهري</t>
  </si>
  <si>
    <t>data:image/png;base64,iVBORw0KGgoAAAANSUhEUgAABdwAAAHFCAYAAADoozskAAAAAXNSR0IArs4c6QAAIABJREFUeF7s3XucX/dZH/jnOSNZlmPHt8iJrRlhJ3ESOzcHJbFGprG3hUBDYSkUukChQBfSJoWWYGsM21KxbYlGCaakZLuBUiBNu10D6S69LBcHnARLchKTC7Epdmo7GtmOL/Elvkue82x/M1Iij24zozOX3+/3/r0Sjzw65znP8/4e64/PHH1Phg8BAgQIECBAgAABAgQIECBAgAABAgQIECBw0gJ50hUUIECAAAECBAgQIECAAAECBAgQIECAAAECBELg7iYgQIAAAQIECBAgQIAAAQIECBAgQIAAAQIdCAjcO0BUggABAgQIECBAgAABAgQIECBAgAABAgQICNzdAwQIECBAgAABAgQIECBAgAABAgQIECBAoAMBgXsHiEoQIECAAAECBAgQIECAAAECBAgQIECAAAGBu3uAAAECBAgQIECAAAECBAgQIECAAAECBAh0ICBw7wBRCQIECBAgQIAAAQIECBAgQIAAAQIECBAgIHB3DxAgQIAAAQIECBAgQIAAAQIECBAgQIAAgQ4EBO4dICpBgAABAgQIECBAgAABAgQIECBAgAABAgQE7u4BAgQIECBAgAABAgQIECBAgAABAgQIECDQgYDAvQNEJQgQIECAAAECBAgQIECAAAECBAgQIECAgMDdPUCAAAECBAgQIECAAAECBAgQIECAAAECBDoQELh3gKgEAQIECBAgQIAAAQIECBAgQIAAAQIECBAQuLsHCBAgQIAAAQIECBAgQIAAAQIECBAgQIBABwIC9w4QlSBAgAABAgQIECBAgAABAgQIECBAgAABAgJ39wABAgQIECBAgAABAgQIECBAgAABAgQIEOhAQODeAaISBAgQIECAAAECBAgQIECAAAECBAgQIEBA4O4eIECAAAECBAgQIECAAAECBAgQIECAAAECHQgI3DtAVIIAAQIECBAgQIAAAQIECBAgQIAAAQIECAjc3QMECBAgQIAAAQIECBAgQIAAAQIECBAgQKADAYF7B4hKECBAgAABAgQIECBAgAABAgQIECBAgAABgbt7gAABAgQIECBAgAABAgQIECBAgAABAgQIdCAgcO8AUQkCBAgQIECAAAECBAgQIECAAAECBAgQICBwdw8QIECAAAECBAgQIECAAAECBAgQIECAAIEOBATuHSAqQYAAAQIECBAgQIAAAQIECBAgQIAAAQIEBO7uAQIECBAgQIAAAQIECBAgQIAAAQIECBAg0IGAwL0DRCUIECBAgAABAgQIECBAgAABAgQIECBAgIDA3T1AgAABAgQIECBAgAABAgQIECBAgAABAgQ6EBC4d4CoBAECBAgQIECAAAECBAgQIECAAAECBAgQELi7BwgQIECAAAECBAgQIECAAAECBAgQIECAQAcCAvcOEJUgQIAAAQIECBAgQIAAAQIECBAgQIAAAQICd/cAAQIECBAgQIAAAQIECBAgQIAAAQIECBDoQEDg3gGiEgQIECBAgAABAgQIECBAgAABAgQIECBAQODuHiBAgAABAgQIECBAgAABAgQIECBAgAABAh0ICNw7QFSCAAECBAgQIECAAAECBAgQIECAAAECBAgI3N0DBAgQIECAAAECBAgQIECAAAECBAgQIECgAwGBeweIShAgQIAAAQIECBAgQIAAAQIECBAgQIAAAYG7e4AAAQIECBAgQIAAAQIECBAgQIAAAQIECHQgIHDvAFEJAgQIECBAgAABAgQIECBAgAABAgQIECAgcHcPECBAgAABAgQIECBAgAABAgQIECBAgACBDgQE7h0gKkGAAAECBAgQIECAAAECBAgQIECAAAECBATu7gECBAgQIECAAAECBAgQIECAAAECBAgQINCBgMC9A0QlCBAgQIAAAQIECBAgQIAAAQIECBAgQICAwN09QIAAAQIECBAgQIAAAQIECBAgQIAAAQIEOhAQuHeAqAQBAgQIECBAgAABAgQIECBAgAABAgQIEBC4uwcIECBAgAABAgQIECBAgAABAgQIECBAgEAHAgL3DhCVIECAAAECBAgQIECAAAECBAgQIECAAAECAnf3AAECBAgQIECAAAECBAgQIECAAAECBAgQ6EBA4N4BohIECBAgQIAAAQIECBAgQIAAAQIECBAgQEDg7h4gQIAAAQIECBAgQIAAAQIECBAgQIAAAQIdCAjcO0BUggABAgQIECBAgAABAgQIECBAgAABAgQICNzdAwQIECBAgAABAgQIECBAgAABAgQIECBAoAMBgXsHiEoQIECAAAECBAgQIECAAAECBAgQIECAAAGBu3uAAAECBAgQIECAAAECBAgQIECAAAECBAh0ICBw7wBRCQIECBAgQIAAAQIECBAgQIAAAQIECBAgIHB3DxAgQIAAAQIECBAgQIAAAQIECBAgQIAAgQ4EBO4dICpBgAABAgQIECBAgAABAgQIECBAgAABAgQE7u4BAgQIECBAgAABAgQIECBAgAABAgQIECDQgYDAvQNEJQgQIECAAAECBAgQIECAAAECBAgQIECAgMDdPUCAAAECBAgQIECAAAECBAgQIECAAAECBDoQELh3gKgEAQIECBAgQIAAAQIECBAgQIAAAQIECBAQuLsHCBAgQIAAAQIECBAgQIAAAQIECBAgQIBABwIC9w4QlSBAgAABAgQIECBAgAABAgQIECBAgAABAgJ39wABAgQIECBAgAABAgQIECBAgAABAgQIEOhAQODeAaISBAgQIECAAAECBAgQIECAAAECBAgQIEBA4O4eIECAAAECBAgQIECAAAECBAgQIECAAAECHQgI3DtAVIIAAQIECBAgQIAAAQIECBAgQIAAAQIECAjc3QMECBAgQIAAAQIECBAgQIAAAQIECBAgQKADAYF7B4hKECBAgAABAgQIECBAgAABAgQIECBAgAABgbt7gAABAgQIECBAgAABAgQIECBAgAABAgQIdCAgcO8AUQkCBAgQIECAAAECBAgQIECAAAECBAgQICBwdw8QIECAAAECBAgQIECAAAECBAgQIECAAIEOBATuHSAqQYAAAQIECBAgQIAAAQIECBAgQIAAAQIEBO7uAQIECBAgQIAAAQIECBAgQIAAAQIECBAg0IGAwL0DRCUIECBAgAABAgQIECBAgAABAgQIECBAgIDA3T1AgAABAgQIECBAgAABAgQIECBAgAABAgQ6EBC4d4CoBAECBAgQIECAAAECBAgQIECAAAECBAgQELi7BwgQIECAAAECBAgQIECAAAECBAgQIECAQAcCAvcOEJUgQIAAAQIECBAgQIAAAQIECBAgQIAAAQICd/cAAQIECBAgQIAAAQIECBAgQIAAAQIECBDoQEDg3gGiEgQIECBAgAABAgQIECBAgAABAgQIECBAQODuHiBAgAABAgQIECBAgAABAgQIECBAgAABAh0ICNw7QFSCAAECBAgQIECAAAECBAgQIECAAAECBAgI3N0DBAgQIECAAAECBAgQIECAAAECBAgQIECgAwGBeweIShAgQIAAAQIECBAgQIAAAQIECBAgQIAAAYG7e4AAAQIECBAgQIAAAQIECBAgQIAAAQIECHQgIHDvAFEJAgQIECBAgAABAgQIECBAgAABAgQIECAgcHcPECBAgAABAgQIECBAgAABAgQIECBAgACBDgQE7h0gKkGAAAECBAgQIECAAAECBAgQIECAAAECBATu7gECBAgQIECAAAECBAgQIECAAAECBAgQINCBgMC9A0QlCBAgQIAAAQIECBAgQIAAAQIECBAgQICAwN09QIAAAQIECBAgQIAAAQIECBAgQIAAAQIEOhAQuHeAqAQBAgQIECBAgAABAgQIECBAgAABAgQIEBC4uwcIECBAgAABAgQIECBAgAABAgQIECBAgMBJCJxz+fteuKaefbXA/SQQnUqAAAECBAgQIECAAAECBAgQIECAAAECgy8wOn7d+uk6cOFI5UXZxEVR0ft6Ye9rZF1UFWdHZAjcB/9eMCEBAgQIECBAgAABAgQIECBAgAABAgQIHE9g8wfWjp7y8Nc1tebCtpm+KCsvisgLe2F6zoTq+eLjnV5VkSlwd5MRIECAAAECBAgQIECAAAECBAgQIECAwIAL9J5Qj3h2Y7Ujf7mpeFGOxLqIuqgivi4iXhqRGxebl/fC9pmn27P3Tx8CBAgQIECAAAECBAgQIECAAAECBAgQINCHAhdetf3U555dN5rNyPkxHRdExAXZxEsiamPv11F5fu9rRb2wl4YvxTPoM3l7L3IXuPfhHaRlAgQIECBAgAABAgQIECBAgAABAgQIDLhAL0if3n/axsi4oBekZ9b5kb0gPUajel9zY0Tve3nmfCh6oXgvEF+qz+wz7p5wXypfdQkQIECAAAECBAgQIECAAAECBAgQIEDgKAIvesPkBetPqe9rIy+NiH0jI3HKbIDeeyK9Zp5In2+QPh/gpQ7bez1UxZMR8egSZvrzGdUxBAgQIECAAAECBAgQIECAAAECBAgQIDDIAqPj152TceAtFXlVRn1rRL58KZ82n2t5cIv1k9pfvSKms2oqMu+MiDuj6s7Kuqsq72z3j9x57y1XP9S7rsB9kO9ksxEgQIAAAQIECBAgQIAAAQIECBAgQGCZBc667BfPOmP9/qtmAvasq6LydYdeSLocT5sfbdz5XLcqHo6sO6Pizsy4KyrvnPn/c8/duff0Z/fGjdufOxGlwP1EQn6fAAECBAgQIECAAAECBAgQIECAAAECBI4pMBOwn/bclVHtVZl5VVW9LjOb1URWvcS98isZVW3msxH1FxHxn3pPrE+3cdezdeoXHr75J75ysj0L3E9W0PkECBAgQIAAAQIECBAgQIAAAQIECBAYIoFDT7BH5Fsyqvck+2WHnmBfboaqqMj4clTdFxH3Rubs14p7q+q+6n1dU/fe+8zZ98Utbz+w1P0J3JdaWH0CBAgQIECAAAECBAgQIECAAAECBAj0sUCXAft8tnY5RDW7xUvcG1H39QL0XpBelfdFE/dW5L3T7XP3fWnPT9+9mmgF7qtpNfRCgAABAgQIECBAgAABAgQIECBAgACBFRZY//p/tvHcU9f9w8janFkbIvLVXT7BXjP7u+RjEfVoVdyVGXtWe5A+3yURuM9XynEECBAgQIAAAQIECBAgQIAAAQIECBAYVIHNH1g7uu6xb4+Kn8qM8S6D4+ptmx756Yj6o7bNG59ZUx9/6KaJxweRsku3QfQxEwECBAgQIECAAAECBAgQIECAAAECBAZWYOyKyTdm5Q9G1N+KyLOjIuIkU+OKmM6Kz1TFjZlx4+P7248/csu1jw0s4mGDnSTdMBCZkQABAgQIECBAgAABAgQIECBAgAABAoMj8OKt7znvlGh/ICJ/KCNec2iy3kYvvU8uMDU+9AT7MAbsc++KBdINzk1lEgIECBAgQIAAAQIECBAgQIAAAQIECAyNwMEtY5qKH6qot2Vmc7TZe9ur5wkS96qojPpMZfxxts2Njx+Y/tiwPMF+ovtF4H4iIb9PgAABAgQIECBAgAABAgQIECBAgACBPhXYdPl7N1cz/UOZ8f0zW8ac4HO0wL33ktPeHuyVdaOA/fiAAvcT3WF+nwABAgQIECBAgAABAgQIECBAgAABAn0kcMHm975oZN303567Zcx8Rzi4tUxF1F1RzfufODD9a55gn5+ewH1+To4iQIAAAQIECBAgQIAAAQIECBAgQIDA6hW4avuasWfX/7XI/KGseFtkrF1MsxX1qYz4t22t/dC+3e96eDE1hvkcgfswr77ZCRAgQIAAAQIECBAgQIAAAQIECBDoa4HR8R2vjWj+TmZ9X0ZuWMwwFTEVVR9qp9f8xj2f+KnbF1PDObMCAnd3AgECBAgQIECAAAECBAgQIECAAAECBPpC4PqR87fc9YrM5g1Ntd+bWW/IbDYupvWqeDIifqfN/M17dl39xxFZi6njnOcLCNzdEQQIECBAgAABAgQIECBAgAABAgQIEFhVAtePXDC+9+Im21dn1aWR+eqIelVWXhoRa3vJeC4i2a2qNiL+sLL50JpTnvztu2/c/syqGnsAmlnEsgzA1EYgQIAAAQIECBAgQIAAAQIECBAgQIDAigtcP3LBFXe9vGmbSzOrF6q/OipenZmviIh1R2uvoiIXuHFJRX02Kj/0zHPxoQc/ue1LKz72ADcgcB/gxTUaAQIECBAgQIAAAQIECBAgQIAAAQIrL3DB5u2n5brTXtFMx9dX1ndl5osj6tSMuDgyT5lvhzXzaPs8A/eq+yPzN+NA+8G9n7z21vlew3EnJyBwPzk/ZxMgQIAAAQIECBAgQIAAAQIECBAgQCBmQvWRUy+ONXnxSMXFFfnyiHp5ZlwckefPhOW9p9MXsxfMYb69OscuUc9U5H+IiP9ratdTN0Rs720h47OMAgL3ZcR2KQIECBAgQIAAAQIECBAgQIAAAQIE+lfg+aF6vrxmnlCPizPq5b1Q/biTHT8pnzfK3OC+Zr/xZ5nxnmefaD58/+eu6b0M1WeFBATuKwTvsgQIECBAgAABAgQIECBAgAABAgQIrF6BjeM7/1pWvDOyLsnIJzPinMh4yaI7ntkOZtFnf/XEipiOqrsi48lq457pdu0/ue8T7/rUyVdWoQuBDpa4izbUIECAAAECBAgQIECAAAECBAgQIECAwMoLvPjN77lobVP/pmniqk67WWDgXlHPZeUXIuPWqLi1Km6LJm+devaFfxG3vP1Ap70p1pmAwL0zSoUIECBAgAABAgQIECBAgAABAgQIEOhXgQuumHzlSJs/Gxl/M6pGTnav9bkOva1fjlbzULBeUbdF9ML1vFWw3q93USd/iaF/h9c5AQIECBAgQIAAAQIECBAgQIAAAQLDLTA6vuO1Gbk9M7/zkERH263Pga1H2jb2Zdb+iObL0239vzmSu+559sxbPbE+OPegJ9wHZy1NQoAAAQIECBAgQIAAAQIECBAgQIDAPAXGrph8Y1T844z89iNPWeD+LwcLVMXDEfWFzLgjormjbdveljB3PPH0Kbc/+pmffHSerTmsjwUE7n28eFonQIAAAQIECBAgQIAAAQIECBAgQGBhAhsvn9zSNNF7ov2bj3Vm7wn33iePnp4+WlH/LSP+u1B9YfbDcLTAfRhW2YwECBAgQIAAAQIECBAgQIAAAQIEhlxg4/jkX2ki/3FmXDkfitnQvZ6Iit0VzW+1OX3rU0+vu82T6vPRG95jBO7Du/YmJ0CAAAECBAgQIECAAAECBAgQIDDwAqOX73xbjlRv65gt8x12ZmuYil945isveN+Dt73zifme5zgCAnf3AAECBAgQIECAAAECBAgQIECAAAECAycwOv6ev95E/aPI+Pr5Didon6+U444lIHB3bxAgQIAAAQIECBAgQIAAAQIECBAg0PcCY1t3vqwiLstq/2ZUvi2bfMH8h6pHqs33eqJ9/mKOPLqAwN2dQYAAAQIECBAgQIAAAQIECBAgQIBAXwlseuO7XxprRzZH1uaoeOPsU+x5dm/f9WO86PQY89UjUfGepx87/V/aOqavboFV26zAfdUujcYIECBAgAABAgQIECBAgAABAgQIEDj05HoT8eaome1h3hwZLzyaTFVFzidxr3qsMt/7zKMv+BeCdvdYlwIC9y411SJAgAABAgQIECBAgAABAgQIECBA4KQFNm7Z8TNNNj8VUefMK0A/eMUTPuF+MGh/cvrU9z1880985aQbVYDAHAGBu1uCAAECBAgQIECAAAECBAgQIECAAIHVIXDp9lPGzjz1v2Q237iYhioijh541iMVeZ2gfTGqzlmIgMB9IVqOJUCAAAECBAgQIECAAAECBAgQIEBgSQRm9mU/ZeR3quKy+ewKc7QmZraU6f3GwQLV+0R86Kl2/d/3RPuSLJuicwQE7m4JAgQIECBAgAABAgQIECBAgAABAgRWVGB0y+R3Npm/3tub/dhPqc+nxbqv2vhMZDzbtvGn99zdXBf3X/PkfM50DIEuBATuXSiqQYAAAQIECBAgQIAAAQIECBAgQIDAwgVmtpBZ/wuZ+fcPnVzRe0p9PrFl3VeVn8rMW6LqlmczP3H/rmseWHgTziDQncB87tzurqYSAQIECBAgQIAAAQIECBAgQIAAAQIEIuLFb37PRetG2t+JzDccDtIL3KN6sWXFoRemVsWXM2tPRPPJaONPn23iZuG622g1CgjcV+Oq6IkAAQIECBAgQIAAAQIECBAgQIDAAAuMbZn89mziQxF5xrHGnNl9PeILB3Lk+7606+pPDjCH0QZIQOA+QItpFAIECBAgQIAAAQIECBAgQIAAAQKrWuDS7adsOuu090bEjx+vz5rZV6Z+cerZs66NW95+YFXPpDkChwkI3N0OBAgQIECAAAECBAgQIECAAAECBAgsucCxtpCZe+GKeCgivn9q17Y/WPKmXIBAxwIC945BlSNAgAABAgQIECBAgAABAgQIECBA4PkCo+M73p2RV2fmmhPY/NHTB+L7H/zkti8xJNCPAgL3flw1PRMgQIAAAQIECBAgQIAAAQIECBDoA4Gx8cnvqIjrMuKiQy9APVrbFTGdFf9o7+5rJiNyZvN2HwL9KCBw78dV0zMBAgQIECBAgAABAgQIECBAgACBVSzQC9oz859ExGXRi8+Pk0JW1N6Ikb8x5cWoq3hFtTZfAYH7fKUcR4AAAQIECBAgQIAAAQIECBAgQIDAMQVGL995cTQ1kVHfn9mceujA4+XtVfXhJ/bXjzxyy7WPoSUwCAIC90FYRTMQIECAAAECBAgQIECAAAECBAgQWAGBsa07XxZV3xcR352Rrz36k+xHRu5VUW3VO+7ZM/F/rkDbLklgyQQE7ktGqzABAgQIECBAgAABAgQIECBAgACBwROYCdkjvjcjvmtmy5iDn2M9yV69PWUqIw8mkVX16P7p5rvu/8Q1fzR4OiYadgGB+7DfAeYnQIAAAQIECBAgQIAAAQIECBAgMA+B0a07frtp89uiyVOOdngvWM/jbNZeVZ9v29h5z80T/3Yel3MIgb4UELj35bJpmgABAgQIECBAgAABAgQIECBAgMDyCYxu2TnZNLHteFc85l7tVZ+OyJ/du3vbf16+jl2JwPIJjI5fd060z50bmecI3JfP3ZUIECBAgAABAgQIECBAgAABAgQI9KXA2Pjkw5l59gmb7+0eM3PQzD+fqun43/d9YmLyhOc5gMAqEDh7844zz8g6t9Y150TlOVFxbkScUzH7tcmD/37w+xF1TkScnZnNofYF7qtgIbVAgAABAgQIECBAgAABAgQIECBAYLUKvOiKyTPWt/lYHm+/mIPNV9Teqvi9tprfunfPNTes1pn0tXICo+PXbczY/5qM5g2VNR5tXJlNnlkzP6OpyEOb/a9Ai7M9nFwfAvcVWDiXJECAAAECBAgQIECAAAECBAgQINAvAmPjO38kon7tWEFoRUxF1G+10/Fb99w8sadf5tLnEgts/sDaC055+DUjNfL6yHhdZry+Il6XES863pVP9C6AJe76YNx+/PcRHK8HgftyrJBrECBAgAABAgQIECBAgAABAgQIEOhTgbGtk3+Qkd/Ua79q9gnk3pPAFfWZyuYd9+y6ZnefjqbtjgTGrpi8oKbr9RHNazPjsozoheyXLqb8qgjcD97ni+lf4L4YNecQIECAAAECBAgQIECAAAECBAgQGAKBTd/w7rOrHXkwI0ZmA/fDhm7iLVM3bfv4EDAY8TCBTZe/d3Nl+9qZp9ajXheZmyPirK6QDv1Qp6t6i6lzMj0I3Bcj7hwCBAgQIECAAAECBAgQIECAAAECQyAwtnXn38uI/+OIUavu37t72/kReXgEPwQiwzNi76n1qHxNRr2hKl8XWa/OyNcvuUDvpzoruI/7zA+WenvJxwKi86rHIuPLVdn74ZQPAQIECBAgQIAAAQIECBAgQIAAAQIEjhQYG5/8aGa+Ze7vVNUvT+2e+HFmgyGwcevOy0baen3lwYA98/Un2mu968lnc/ZDP79Zmdh65m9wVD1VmXdnxAMR9XD2gvTIB6PikYh4ODK/nG09dCDq4bZpvnz/rmseONxiZTrvejXUI0CAAAECBAgQIECAAAECBAgQIECgU4EXvWH7BetPXX/P0V6WWmk7mflgv3jre85r2hptmvb8ppoLM2ssIkYr4uuyevuc5xmz2/TMPtW9UmHtzBYqvS4yFvZk93wQjn7MAxX12Yz8dER9vp1uPrvv5ms+t/hyq+fMlVrD1SOgEwIECBAgQIAAAQIECBAgQIAAAQIEjhAY27Lz+mziu4/4DdvJzJC85A0/vyHXrRlbEzUamWORcUFGfV1Vjs4G6/nSBd1WveB9hdPak9m7/FizVtWfZUYvTP+zmI4/bZu1t+zb/a6HF2TTRwev8BL2kZRWCRAgQIAAAQIECBAgQIAAAQIECAyRwNj45Jcy88VzR27b+nf79kz8rUGm6IXpzak52rQj5+dIXViVY03GaERtrMhNGfGy7udf+cT9ZAL3inowKz8bUZ+OyM8fqPj8fXu2/Wn3Tqu7osB9da+P7ggQIECAAAECBAgQIECAAAECBAisiMDo+ORXmswz5l682t72J73v5vPebfnVrVHmfP/w82eP6X0qjrZVzXwH7arOsa9XMXuN58843/769bj5Bu4V8fmo+FxFfSajPtfsX/e5L97yk/f169xd9i1w71JTLQIECBAgQIAAAQIECBAgQIAAAQIDIjA6PvlAk7nh8HEOheq9sHzm19nb+/v5EeOxvv/8OrPJ+8mE7jMFlvih8PkG0AOy5DF33kNPrVfW53pPr09Pt5+9Z/rs2+KWtx8YlJm7nkPg3rWoegQIECBAgAABAgQIECBAgAABAgQGQGDjlsmHmsxzZ16m+dV5nh+U98L1PErCOJ+gej7HzIfxWD3M59z5HLPU9Wd+bnA7Ld2pAAAgAElEQVTwxakn/QOI+Qx0lGN6axERj0TER6tyd2R8Lpv63NRNE/cusuTQniZwH9qlNzgBAgQIECBAgAABAgQIECBAgACBYwuMjU/el5kvmXvE4QH0sQP3owfxh9calsC9Iqayaqoi9mXm3VF1X5s5FVVT2cQ+ofZg/VcocB+s9TQNAQIECBAgQIAAAQIECBAgQIAAgU4ENm3Z+aFo4vufH5J/bRuZ424pc4I92g8+Ud33W8rMhOkR+6oXnh8M06cz9mXbTEWO7Nu3+133dLIYivSNgMC9b5ZKowQIECBAgAABAgQIECBAgAABAgSWUeDlP75u7LzRGyLy8ohaO7uvzKE4cXbz9MO3kxnAl6Y+HZW3ZcadEXV3Vd7XNjUlTF/Ge7APLyVw78NF0zIBAgQIECBAgAABAgQIECBAgAABAgQIrD4BgfvqWxMdESBAgAABAgQIECBAgAABAgQIECBAgEAfCgjc+3DRtEyAAAECBAgQIECAAAECBAgQIECAAAECq09A4L761kRHBAgQIECAAAECBAgQIECAAAECBAgQINCHAgL3Plw0LRMgQIAAAQIECBAgQIAAAQIECBAgQIDA6hMQuK++NdERAQIECBAgQIAAAQIECBAgQIAAAQIECPShgMC9DxdNywQIECBAgAABAgQIECBAgAABAgQIECCw+gQE7qtvTXREgAABAgQIECBAgAABAgQIECBAgAABAn0oIHDvw0XTMgECBAgQIECAAAECBAgQIECAAAECBAisPgGB++pbEx0RIECAAAECBAgQIECAAAECBAgQIECAQB8KCNz7cNG0TIAAAQIECBAgQIAAAQIECBAgQIAAAQKrT0DgvvrWREcECBAgQIAAAQIECBAgQIAAAQIECBAg0IcCAvc+XDQtEyBAgAABAgQIECBAgAABAgQIECBAgMDqExC4r7410REBAgQIECBAgAABAgQIECBAgAABAgQI9KGAwL0PF03LBAgQIECAAAECBAgQIECAAAECBAgQILD6BATuq29NdESAAAECBAgQIECAAAECBAgQIECAAAECfSggcO/DRdMyAQIECBAgQIAAAQIECBAgQIAAAQIECKw+AYH76lsTHREgQIAAAQIECBAgQIAAAQIECBAgQIBAHwoI3Ptw0bRMgAABAgQIECBAgAABAgQIECBAgAABAqtPQOC++tZERwQIECBAgAABAgQIECBAgAABAgQIECDQhwIC9z5cNC0TIECAAAECBAgQIECAAAECBAgQIECAwOoTELivvjXREQECBAgQIECAAAECBAgQIECAAAECBAj0oYDAvQ8XTcsECBAgQIAAAQIECBAgQIAAAQIECBAgsPoEBO6rb010RIAAAQIECBAgQIAAAQIECBAgQIAAAQJ9KCBw78NF0zIBAgQIECBAgAABAgQIECBAgAABAgQIrD4BgfvqWxMdESBAgAABAgQIECBAgAABAgQIECBAgEAfCgjc+3DRtEyAAAECBAgQIECAAAECBAgQIECAAAECq09A4L761kRHBAgQIECAAAECBAgQIECAAAECBAgQINCHAgL3Plw0LRMgQIAAAQIECBAgQIAAAQIECBAgQIDA6hMQuK++NdERAQIECBAgQIAAAQIECBAgMDAC29ds3LJ+IiOuaCK/3EZlRpwXkQ+30d4x0uR0VTSZ8dJqe9+PRyrb6YjmnKjmM/vuuv+fxv3vfXJgOAxCgACBARcQuA/4AhuPAAECBAgQIECAAAECBAgQWAmB60dGx7/4Q02274/IdYc6qKrIXuQeEXXwHwf/9atNHv79ijgwdXudGw9NPL4SU7gmAQIECCxMQOC+MC9HEyBAgAABAgQIECBAgAABAgSOI3D9yOjWO3+kqfyZyLzwaAc+L3SviLmB+0wOf9j327Z+dd+eiR/DToAAAQKrX0DgvvrXSIcECBAgQIAAAQIECBAgQIDAKhcYHb9ufdX0bzTRfltmrO89pX7oSfYjWp/5zdnvHh6sH37c4d+vqD1TuybGVzmB9ggQIEDga3+8syBAgAABAgQIECBAgAABAgQIEFicwPUjY+N33Z2Zo4fO7wXmvc/Rnl4/VrB+zO+39V/37pn41sX15iwCBAgQWE4BT7gvp7ZrESBAgAABAgQIECBAgAABAgMnsHHrzn8+EvEzcwc72tPrszl8RUbOdw/3aNv6hXv2TFw9cHAGIkCAwAAKCNwHcFGNRIAAAQIECBAgQIAAAQIECCyfwNj45Bczc9MRgfvBYH0mYq94MiJuqoiHsmpDRD7cRnvHSJPTVdFkxkvbNt6cmRfPvk71UGQz85LVnXt3bZtYvolciQABAgQWKyBwX6yc8wgQIECAAAECBAgQIECAAIGhFxjbuvOtGfH7R4M4+IT7A20b/2zNqU/96t03bn/meGCjl++8thmJd889pm3rffv2TPyDoccGQIAAgT4QELj3wSJpkQABAgQIECBAgAABAgQIEFidAmPjOz+bGa+b211VtW0b29auf/r9JwraD507evnO/9iMxHccpdaDFWtftW/3ux5enQq6IkCAAIFDAgJ39wIBAgQIECBAgAABAgQIECBAYN4C3z2y8fKv/5nMZrwiX9hkXHH4qYdektq27Y/t23Ptr867bESMbpnc3TS55cjAfeY7dz/7+IEtD3z+f7t/ITUdS4AAAQLLKyBwX15vVyNAgAABAgQIECBAgAABAgT6WGDT1p1fiYgzDo3Q2zam9+kF7Yd+HRlTU7suvCjie6YXMurolsl/0jS5/cjAfWYf9963n917e22IhyYeX0hdxxIgQIDA8gkI3JfP2pUIECBAgAABAgQIECBAgACBPhYY3TL5E02Tv3RkID4buPc+M6F7xQ9P7dn2Gwsf9fqRsfG7pjLz/EPnzuT59bX6bRu/s2/Ptr+x8NrOIECAAIHlEBC4L4eyaxAgQIAAAQIECBAgQIAAAQJ9LzC2Zee/yya+77iBextfmTr1qXPjxu3PLWrgq7avGXtm/e9ExrdH9GKbrz7dPhvoR906tWviNYuq7SQCBAgQWHIBgfuSE7sAAQIECBAgQIAAAQIECBAgMAgCY+M7rstsfvLIwP1roXi19etTeyZ+5GTnHR2f3NVkjh9Rp63/unfPxLeebH3nEyBAgMDSCAjcl8ZVVQIECBAgQIAAAQIECBAgQGDABMa2Tr4jI99/rMC9qp54sl2/8eGbf6K3z/tJfTZtnZyIiB2zT7nPfnrby2TU5N5dE9eeVHEnEyBAgMCSCQjcl4xWYQIECBAgQIAAAQIECBAgQGCQBI4VuLdVd0Y1H4wc2blv97ue7mLm2cA9d/RS9pl93PNQ9C5w78JXDQIECCyVgMB9qWTVJUCAAAECBAgQIECAAAECBAZKYHR855VNxo1HDFX5d/fuvuYDXQ47Or7zZ5uMn5tbs6L9V1O7rn1Hl9dSiwABAgS6ExC4d2epEgECBAgQIECAAAECBAgQIDDgApu27twVEV/bW73irifaUy/rYhuZw+nGxif/fWZ+75Hhfn1k7+6JbxxwZuMRIECgbwUE7n27dBonQIAAAQIECBAgQIAAAQIEll9gezO65dRvjszXRDRfiBj5va62kTl8lk3jO/4wsjkiWK+oT03tmnjT8s/tigQIECAwHwGB+3yUHEOAAAECBAgQIECAAAECBAgQWEaBCy6f/JU1I/mjcy/ZVv3evt0Tf3UZW3EpAgQIEFiAgMB9AVgOJUCAAAECBAgQIECAAAECBAgsh0BvS5mI2S1l8mB6U9V7caotZZbD3zUIECCwWAGB+2LlnEeAAAECBAgQIECAAAECBAgQWCKBQ1vKVFREzcY3veDdljJLBK4sAQIEOhIQuHcEqQwBAgQIECBAgAABAgQIECBAoCuB0fGdv9xkvHNuvar68NTuie/q6jrqECBAgEC3AgL3bj1VI0CAAAECBAgQIECAAAECBAictMCmrZMTVbmjV+h5W8pkTe7dNXHtSV9AAQIECBBYEgGB+5KwKkqAAAECBAgQIECAAAECBAgQWLxAL3CPyB1zt5SJELgvXtWZBAgQWHoBgfvSG7sCAQIECBAgQIAAAQIECBAgQGBBAqPjO3+2yfi5uSdVtP9qate171hQMQcTIECAwLIJCNyXjdqFCBAgQIAAAQIECBAgQIAAAQLzExgbn/z3mfm9Rxxd9ZG9uye+cX5VHEWAAAECyy0gcF9ucdcjQIAAAQIECBAgQIAAAQIECJxAYNP4jj+MbI4I1ivqU1O7Jt4EkAABAgRWp4DAfXWui64IECBAgAABAgQIECBAgACBIRYYHd/5y03GO+cSVNWHp3ZPfNcQ0xidAAECq1pA4L6ql0dzBAgQIECAAAECBAgQIECAwDAK9F6aWpU7erPnwfSmqvdrL00dxvvBzAQI9I+AwL1/1kqnBAgQIECAAAECBAgQIECAwJAI9AL3iNxRURE1G9/MBu8C9yG5BYxJgECfCgjc+3ThtE2AAAECBAgQIECAAAECBAgMrsDo+M6fbTJ+bu6EFe2/mtp17TsGd3KTESBAoL8FBO79vX66J0CAAAECBAgQIECAAAECBAZQYGx88t9n5vceMVrVR/bunjjiZaoDSGAkAgQI9KWAwL0vl03TBAgQIECAAAECBAgQIECAwCALbBrf8YeRzRHBekV9amrXxJsGeXazESBAoJ8FBO79vHp6J0CAAAECBAgQIECAAAECBAZSYHR85y83Ge+cO1xVfXhq98R3DeTQhiJAgMAACAjcB2ARjUCAAAECBAgQIECAAAECBAgMlkDvpalVuaM31ezLUiOqer/20tTBWmnTECAwaAIC90FbUfMQIECAAAECBAgQIECAAAECfS/QC9wjckdFRdRsfDMbvAvc+35xDUCAwEALCNwHenkNR4AAAQIECBAgQIAAAQIECPSjwKHA/cjeBe79uJ56JkBgeAQE7sOz1iYlQIAAAQIECBAgQIAAAQIE+kRA4N4nC6VNAgQIzBEQuLslCBAgQIAAAQIECBAgQIAAAQKrTEDgvsoWRDsECBCYp4DAfZ5QDiNAgAABAgQIECBAgAABAgQILJeAwH25pF2HAAEC3QoI3Lv1VI0AAQIECBAgQIAAAQIECBAgcNICAveTJlSAAAECKyIgcF8RdhclQIAAAQIECBAgQIAAAQIECBxbQODu7iBAgEB/Cgjc+3PddE2AAAECBAgQIECAAAECBAgMsMDY+M73ZMbVc0dsq3553+6JHx/g0Y1GgACBvhYQuPf18mmeAAECBAgQIECAAAECBAgQGESBsfEdv5/ZvHXubFXtzVO7r90yiDObiQABAoMgIHAfhFU0AwECBAgQIECAAAECBAgQIDBQAmPjO38zM37wiMA94tGpXdvOHqhhDUOAAIEBEhC4D9BiGoUAAQIECBAgQIAAAQIECBAYDIHzxndsXRfNTTknuamKiGzePLXr6k8OxqSmIECAwGAJCNwHaz1NQ4AAAQIECBAgQIAAAQIECAyIwNiWnXdG1kWz48xGODMBfNV79u6e2DYgYxqDAAECAyUgcB+o5TQMAQIECBAgQIAAAQIECBAgMCgCY1t2/kw28c/nzlNRe6d2TXzdoMxpDgIECAySgMB9kFbTLAQIECBAgAABAgQIECBAgMDACIxevvPiZiRuP+pA080b99589S0DM6xBCBAgMCACAvcBWUhjECBAgAABAgQIECBAgAABAoMnMDa+87OZ8bojJ6vJvbsmrh28iU1EgACB/hYQuPf3+umeAAECBAgQIECAAAECBAgQGGCBsa07/1FG/NO5I1bVw1O7J84d4NGNRoAAgb4UELj35bJpmgABAgQIECBAgAABAgQIEBgGgeNtK7P/ufjbX/rEtg8Og4MZCRAg0C8CAvd+WSl9EiBAgAABAgQIECBAgAABAkMpMDa+c19mbJw7fLXxn6b2bPv2oUQxNAECBFapgMB9lS6MtggQIECAAAECBAgQIECAAAECPYGxLZN/kE1+01yNtmL3vt3btlIiQIAAgdUjIHBfPWuhEwIECBAgQIAAAQIECBAgQIDAEQKbxnf8XEX+bObXYpyqiLbq1+/ZM/EjyAgQIEBgpQUqR7fs/OtNk1cL3Fd6LVyfAAECBAgQIECAAAECBAgQIHAcgU3jO6+NiHdXRvSCnOql7b2vkTv27d720/AIECBAYGUERsevW9/E9A9Gttsi8qW9LgTuK7MWrkqAAAECBAgQIECAAAECBAgQmJfATOCe8e65B7cVAvd5CTqIAAEC3Qq85A0/v2HtujU/EVl/LzPPPby6wL1ba9UIECBAgAABAgQIECBAgAABAp0KjG7ZOdk0sW1u0ek2fuOePdt+uNOLKUaAAAECxxS44IrJV66pvDoifuB//M2jdUc7UODuBiJAgAABAgQIECBAgAABAgQIrGKBsfHJGzPzyrkttlUP73vs6fPjtu37V3H7WiNAgEDfC4xuec9VTdNeXZVvyzz+rjEC975fbgMQIECAAAECBAgQIECAAAECgywwumXyd5omv3PujLN7uecvTu3e9q5Bnt9sBAgQWBmB60fGtt753VnN1ZGxeb49CNznK+U4AgQIECBAgAABAgQIECBAgMAKCJz2hskLzj01pjKzOXT5g+9NjewlO9PtX9p787V/sgKtuSQBAgQGTmDDpe8/fd0Ln/zhbOrqjNy0sAHrEYH7wsQcTYAAAQIECBAgQIAAAQIECBBYdoELLp/84ZEm/03vwpkVFV/b06Ci9u5/orn0/s9d8+SyN+aCBAgQGBCBsSsmL8jKfxBVb4/MMxcyVlV9ISL/xfT+p35d4L4QOccSIECAAAECBAgQIECAAAECBFZIYGx8529mxg8e7fJV9WtTuyf+1xVqzWUJECDQtwKbLn/vpdFMXxuR/0tkrF3IIFX1scjmuqldV/9uRPb2+Tr+Bu8LKe5YAgQIECBAgAABAgQIECBAgACBpRM4e/OOM89Y19weEecdPXRvv2Vq97W/v3QdqEyAAIHBERgb3/HNkflTGflNC5mqop6LyuunY/q99+7+6U/PPdcT7gvRdCwBAgQIECBAgAABAgQIECBAYAUFNm7d8a0j0fznowbuUQ9l075i75/89CMr2KJLEyBAYNUKnPeaf/7iU16w9h9G1nc2Tb5igY0+GhG/Ulm/NHXTxL3HOlfgvkBVhxMgQIAAAQIECBAgQIAAAQIEVlJg0/jkByPzB44aulf9+dTuiUtXsj/XJkCAwGoS2Dg++Vcy8hsz4n/OjEsO9Tb78umKnHn79PE+dWdE/NJzzz79r++9ZftTJ5rtRNVOdL7fJ0CAAAECBAgQIECAAAECBAgQWEaBE20tM902P3TPnqt/cxlbcikCBAisGoGDe7K/tSLeGhFXZuZpx2quF7ofM2+vuKmtum7fnqf/n4jt7XwHFLjPV8pxBAgQIECAAAECBAgQIECAAIFVIjB6+c63NSPxX47WTlvx+X27t712lbSqDQIECCypwOj4dedk7n9rRL41Kt+aGRvne8HeQ+5zA/KK+g+R8QtTN018ar51Dj9O4L4YNecQIECAAAECBAgQIECAAAECBFZYYHR88qYmc+vcNqrq6al1T78wbtz+3Aq36PIECBBYEoGNW9/zl5tqvzF6W8VkvGnRF/nqI+71eLX5K9Mj7fvuvenavYuud5QA/2RqOZcAAQIECBAgQIAAAQIECBAgQGCZBF6y5d0Xrs2Ruw7fDqGqtx/xzK7E3zy1a9sfLFMrLkOAAIElFZjdJqb9por4ltltYmJ9Fxesioej4p8985UX/OqDt73ziS5qesK9C0U1CBAgQIAAAQIECBAgQIAAAQIrIDC6ZccfZ+ZVM6F7Ze9/h7ZH+Nd7d2370RVoySUJECBw0gJnXfaLZ71w/YFviqhvi4zek+znn3TRwwpUxaOZ9dt7d010/uekwL3LlVKLAAECBAgQIECAAAECBAgQILCMAmPjO38kM35t7iV7T21O7b7wvIjvmV7GdlyKAAECixPY/IG1o6c8tjWz96LTemtUfH1mNosrduRZFfHfo+KGNuuGJ5865YZHP/OTj3ZVe24dgftSyapLgAABAgQIECBAgAABAgQIEFhigRddMXnGaW1+OTLWHnGp6Xrr3psn/nCJW1CeAAECixK44IrJVzbT+dYm462VdVVGnr6oQkc5qSIeioiPVBs3tCPtH5zsvuwL6UvgvhAtxxIgQIAAAQIECBAgQIAAAQIEVpnApq2T/zkiv/WItip+Ze/ubW9fZe1qhwCBIRX4us2/eP5za599R5N5ZWRcmJFj3VHUM1Xx0Yr4yHTlR+7bs+1Pu6u9sEoC94V5OZoAAQIECBAgQIAAAQIECBAgsKoENm2d/IGI/ODcpqrqmandF51uW5lVtVyaITDwAmNbd74sKy6piFdF1qVZ8cqKuiyzOe3Q8BU188s89NaJRahU1Sci84Z2um645+aJP15EiSU5ReC+JKyKEiBAgAABAgQIECBAgAABAgSWR2DDpe8/ff2ZTz58tG1l2rb+v317tn1rRM6mWz4ECBDoQuDS7aeMnfWCV2TVJW3EJZl1SURcEpWvyIz187lEVUXOvPF5vp/6i6q8IaJueLqJjzx008Tj8z1zOY9byETL2ZdrESBAgAABAgQIECBAgAABAgQIzFNgbHzyrsy8cO7hNROz169N7d72o0L3eWI6jACBrwr03hNx6nRzaUZdkk29qiovjd6vM19+skwnDNwrvhRZH6k2b4iR+oOpmybuPdlrLsf5AvflUHYNAgQIECBAgAABAgQIECBAgMASCmzcMvlvRpr84SMv0UvcZ+Kff7131zU/JnRfwkVQmkAfC2x4086XnNLUJc1IXJIRr4yKV1f2fp0XLNVYvR8IHv6Ae1U8mRkf7b3otLK9Yd/ua/9sqa69lHUF7kupqzYBAgQIECBAgAABAgQIECBAYDkEXv6+dWMbnvlSZpx16HK9p0d7n8O2bBC6L8dauAaBVSwwd3/13jYwGfmqiK/92bFc7VdbbWbujqwbYrpu2Lv+mT1x4/bnluv6S3UdgftSyapLgAABAgQIECBAgAABAgQIEFhOgZf//IbRF625JbPGZh9qP/J1hNXG707tueY7POm+nAvjWgSWR+Csy37xrNPXHdjQNu2Gkcjz2mxflu3IN0bWizPi1Mzs7bO+Yp+quvfg37m5t22bD+9//LR/+eBt73xixRpaogsL3JcIVlkCBAgQIECAAAECBAgQIECAwHILnL15x5mnr8sbMvKNx7p2W/G5fbuvuUzovtyr43oEFibQ++/5BafUhjbyvJEc2VAxfV62zYbI2hCR5/W+ZuSGijpvPlu/zN3CZWHdzP/oiro1K2+rqD9rM/68bePW+/ZM/Pn8K/T3kQL3/l4/3RMgQIAAAQIECBAgQIAAAQIEnicwn9C9oj4+tWvblUJ3Nw+B5RM45/L3vfAFI89saKdrQ5NxXmVsaCLOq8gNmbGhIs7Lqt7XDZm5ISLWddndV9/o0FXRitsi4tbIvDWqbou2uXXvzVf3vjfUH4H7UC+/4QkQIECAAAECBAgQIECAAIFBFDhR6D6zvXvWf5jaddHfivie6UE0MBOB5RY4f/POr19zSv1oVV4STT2ZkWuyF6hXL0CPjcvdTyfXqzhQWbf3nljvBevT0d4688T6qU/fMQj7rXdiNKeIwH0pVNUkQIAAAQIECBAgQIAAAQIECKywQG8/5zPWH/j80YK+3gtVZ16mWvXbe9c9/b2CsxVeLJfvS4GZH2ytzd7fFHlLNe23ZTWv6P1ndejz1f/OVsl0x+2n4kBE3HHEE+vrn7jdnw8LW0CB+8K8HE2AAAECBAgQIECAAAECBAgQ6BuB01/2nvPO2tDe2TT5gq+GgFERlXEoGKyo35169qy/Ebe8vRe4+RAgcAyBjW/++XOzGbkyM/9yZH1DRr7+eFidb+Fykisz+xdbDgXrdVtk3BqVt85sBfPcGXf4M+AkgQ+eLnDvxlEVAgQIECBAgAABAgQIECBAgMDqFLj0unPGXnjgs9HEaC9o730Ofwq39+8V9YdTD6z/tvjCTzy7OofQFYHlFxi7YvKCmo7/qWniyoh4S0S+cqFdLPtT7hVfqogHMuKBtmJ/Zp1ekU9V1Meybf7Lvpuv+dxCZ3D8wgQE7gvzcjQBAgQIECBAgAABAgQIECBAoO8ENlz6/tPXn/nE70fm1mM1XxU3Vqx5277d73q67wbUMIEOBEbH3/3yjJG3RNRbMuLKyLywg7KLL9F7Gj3roap8sBegV8SDmfXgTKBe+WBFzXydbkcefHJ/88Cjn/nJRxd/MWd2JSBw70pSHQIECBAgQIAAAQIECBAgQIDAKhYYHb9ufcZz/zUzrjpmm1W7nn7s9G9+8LZ3PrGKR9EagU4ENl3+3ktrpL2yF7D3nmDPyAs6KXywSO/lxHP/NknMPIFeswF6xoMZ+WBV79+bB9pqH2wi739upB5q2rUP7tv9roe77Eet5REQuC+Ps6sQIECAAAECBAgQIECAAAECBFZe4OXvWzd23tP/KSO/6VjNtBV/8czD9aaH/mLi8ZVvWAcEuhM4f8vOr1+b8ZcqqvdDp7+Umed2V322UkXcmxFfbJ9rPx5N3txUPfBcs+ahJpoHBOhda6/OegL31bkuuiJAgAABAgQIECBAgAABAgQILI3A5g+s3XTKYx+OjL92zAu0tX864xfaHPnAfbuu/uLSNKIqgaUUuH5k4+V3vSkz39I09Zao+IbIPLPLK1bEdER9OiI+Fm189IkD9dFHbrn2sS6voVb/CQjc+2/NdEyAAAECBAgQIECAAAECBAgQODmBzR9YO3bKY/93Zvz1YxX62sse64+j8jfaWPNb9nc/OXZnL6HAzN/eeOryqLwyI99SEeOZ8YJOr1i1PyI/2XsBaUV+7NnHXvAntl/qVHggigncB2IZDUGAAL/XKWYAABgPSURBVAECBAgQIECAAAECBAgQWKDAVdvXjD27/t9l5vcc7cyKiMODo4p6Itr4YEXzwX17rrl5gVdzOIFOBc7fMnnJSOQVGfU90cTLovKlR+yXftJXrGeqck9m3jgd8fF7dl3zRyddUoGBFxC4D/wSG5AAAQIECBAgQIAAAQIECBAgcCyB60dGx+/6eJM5PveIrz3hfpRzq/68Mn6tau2v25fa3bVUAi95w89vWHvamlfVdLyyaeLiiHhNVVycOfPrIz7HvWfn0WRVPBkRH4+Kj2e1H9t787V/Mo/THELgeQICdzcEAQIECBAgQIAAAQIECBAgQGCoBSrHtuy8I5t82SGGqoj5PC1cUc9l5X+czvY379n10t+L+J7poaY0/MIFrtq+5oID6182Us2rqq1XZlOvyopXVuSrMuOchRdcwBkVX6mMP46oj0eMfGxq19WfXMDZDiVwVAGBuxuDAAECBAgQIECAAAECBAgQIEAgRi/fcW2O5DuqzdGmed5uMvPSqainq+IjbVuT9z7+zCfitu3753Wig4ZCYOObf/7ckWbNqyrjlRk18zUiXhURL83INV0hHPeHRVX3R+THKuKjFe3H9u2e+HxE9nZP8iHQmYDAvTNKhQgQIECAAAECBAgQIECAAAEC/S+w8fLJXuD+YxnxY5H54oVO1NvWIyoPZNbnI/OWqPxUNe0tU488/Tkh/EI1++/4C8bf+6qRrFdWta/IjEsi4uKsfF1kvHA5pqmoyIM/L6qIqZx5wWnsygP10b2fvPbW5ejBNYZbQOA+3OtvegIECBAgQIAAAQIECBAgQIDAMQSuH9m05Ytvi6Z9e1X81cxs5kt1tL20D24/89nI+HS1dUs0I7dMPfrEZ4Xw81VdPcedvXnHmWesbV7Te0q9Ii5usl7b+5qRr1jJLtuqBzPidzPyY/tr+mNf2vPTd69kP649nAIC9+Fcd1MTIECAAAECBAgQIECAAAECBOYtMDp+3cYmnvux//HE8N/JjI0nOnHee8BXPRcRj0TEgcp8JNp4aD57xx/l+mdExEsiYl1FPRmR92REl1vaLHX9o5JWxJkZ1ftbBqdk5BNt1T2ZeeBE/h3/flMR52XFaZG9lY3TM3Np91afxwBV9VRk3FVt7G+yuWN/tL/wpd0Tn5jHqQ4hsKQCAvcl5VWcAAECBAgQIECAAAECBAgQIDBIAtePjG69+zuy6u9E5Lfkob075ozYS2UXEzrNbEfT2xBkMScf1sNMmV6lk6xzrJVb6vqDdMec7CwVdXtW3h5Rf14Vd7ZNc3tMt7ffc/PEvpOt7XwCSyGwRH/sLEWrahIgQIAAAQIECBAgQIAAAQIECKwWgd5T71n7/25lvKvJ5rSv9bXYuH22wsmdfVgXtXSB+0yfS1z/mGH/In+Y0eV9c7Qtg06m/sxe61W3V+btva9t2wvY4459N2+742TqOpfASggI3FdC3TUJECBAgAABAgQIECBAgAABAgMjcP3Ixsvv+r5mJL+zem+srDq/aeKyiDx1MSN2FWR3HQrPnaWrPhdqdPhLQRd6blfHL2b2inowIv4iIr8wG643t1VN37lv97V/1lVf6hBYDQIC99WwCnogQIAAAQIECBAgQIAAAQIECAyUwPUjo+N3XprVbI6szZHxxqh8fWasP96Ys1u1VGQHe8EsZTA9s/XNsfbTWeJ1XOofJJyo/Z5r1LG2/anHo/L2irg9I+5oq27PZuT2p3P6vz1008TjJ6rt9wkMgoDAfRBW0QwECBAgQIAAAQIECBAgQIAAgVUvcP3Ixjff+ZpmpNkcVZuzyTdU1eWZ2RxqfTFPTs8de6n3V1/q+sdext5fHjj5/e1P5jaZ3WK/ev/7869u/1J5ezbt7c2z6+744i0/ed/J1HcugUEQELgPwiqagQABAgQIECBAgAABAgQIECDQlwLXj7xk/O5vWNvWd7RtfjZH8u7FjtFWnJlRL27b2Dsyks8sts6xzlvq+se67vR0e06zJl9UbdzdZO7veq751Guz3jLSNk/ur/rw/Z+45q75nOMYAsMqIHAf1pU3NwECBAgQIECAAAECBAgQIECAAAECBAh0KiBw75RTMQIECBAgQIAAAQIECBAgQIAAAQIECBAYVgGB+7CuvLkJECBAgAABAgQIECBAgAABAgQIECBAoFMBgXunnIoRIECAAAECBAgQIECAAAECBAgQIECAwLAKCNyHdeXNTYAAAQIECBAgQIAAAQIECBAgQIAAAQKdCgjcO+VUjAABAgQIECBAgAABAgQIECBAgAABAgSGVUDgPqwrb24CBAgQIECAAAECBAgQIECAAAECBAgQ6FRA4N4pp2IECBAgQIAAAQIECBAgQIAAAQIECBAgMKwCAvdhXXlzEyBAgAABAgQIECBAgAABAgQIECBAgECnAgL3TjkVI0CAAAECBAgQIECAAAECBAgQIECAAIFhFRC4D+vKm5sAAQIECBAgQIAAAQIECBAgQIAAAQIEOhUQuHfKqRgBAgQIECBAgAABAgQIECBAgAABAgQIDKuAwH1YV97cBAgQIECAAAECBAgQIECAAAECBAgQINCpgMC9U07FCBAgQIAAAQIECBAgQIAAAQIECBAgQGBYBQTuw7ry5iZAgAABAgQIECBAgAABAgQIECBAgACBTgUE7p1yKkaAAAECBAgQIECAAAECBAgQIECAAAECwyogcB/WlTc3AQIECBAgQIAAAQIECBAgQIAAAQIECHQqIHDvlFMxAgQIECBAgAABAgQIECBAgAABAgQIEBhWAYH7sK68uQkQIECAAAECBAgQIECAAAECBAgQIECgUwGBe6ecihEgQIAAAQIECBAgQIAAAQIECBAgQIDAsAoI3Id15c1NgAABAgQIECBAgAABAgQIECBAgAABAp0KCNw75VSMAAECBAgQIECAAAECBAgQIECAAAECBIZVQOA+rCtvbgIECBAgQIAAAQIECBAgQIAAAQIECBDoVEDg3imnYgQIECBAgAABAgQIECBAgAABAgQIECAwrAIC92FdeXMTIECAAAECBAgQIECAAAECBAgQIECAQKcCAvdOORUjQIAAAQIECBAgQIAAAQIECBAgQIAAgWEVELgP68qbmwABAgQIECBAgAABAgQIECBAgAABAgQ6FRC4d8qpGAECBAgQIECAAAECBAgQIECAAAECBAgMq4DAfVhX3twECBAgQIAAAQIECBAgQIAAAQIECBAg0KmAwL1TTsUIECBAgAABAgQIECBAgAABAgQIECBAYFgFBO7DuvLmJkCAAAECBAgQIECAAAECBAgQIECAAIFOBQTunXIqRoAAAQIECBAgQIAAAQIECBAgQIAAAQLDKiBwH9aVNzcBAgQIECBAgAABAgQIECBAgAABAgQIdCogcO+UUzECBAgQIECAAAECBAgQIECAAAECBAgQGFYBgfuwrry5CRAgQIAAAQIECBAgQIAAAQIECBAgQKBTAYF7p5yKESBAgAABAgQIECBAgAABAgQIECBAgMCwCgjch3XlzU2AAAECBAgQIECAAAECBAgQIECAAAECnQoI3DvlVIwAAQIECBAgQIAAAQIECBAgQIAAAQIEhlVA4D6sK29uAgQIECBAgAABAgQIECBAgAABAgQIEOhUQODeKadiBAgQIECAAAECBAgQIECAAAECBAgQIDCsAgL3YV15cxMgQIAAAQIECBAgQIAAAQIECBAgQIBApwIC9045FSNAgAABAgQIECBAgAABAgQIECBAgACBYRUQuA/rypubAAECBAgQIECAAAECBAgQIECAAAECBDoVELh3yqkYAQIECBAgQIAAAQIECBAgQIAAAQIECAyrgMB9WFfe3AQIECBAgAABAgQIECBAgAABAgQIECDQqYDAvVNOxQgQIECAAAECBAgQIECAAAECBAgQIEBgWAUE7sO68uYmQIAAAQIECBAgQIAAAQIECBAgQIAAgU4FBO6dcipGgAABAgQIECBAgAABAgQIECBAgAABAsMqIHAf1pU3NwECBAgQIECAAAECBAgQIECAAAECBAh0KiBw75RTMQIECBAgQIAAAQIECBAgQIAAAQIECBAYVgGB+7CuvLkJECBAgAABAgQIECBAgAABAgQIECBAoFMBgXunnIoRIECAAAECBAgQIECAAAECBAgQIECAwLAKCNyHdeXNTYAAAQIECBAgQIAAAQIECBAgQIAAAQKdCgjcO+VUjAABAgQIECBAgAABAgQIECBAgAABAgSGVUDgPqwrb24CBAgQIECAAAECBAgQIECAAAECBAgQ6FRA4N4pp2IECBAgQIAAAQIECBAgQIAAAQIECBAgMKwCAvdhXXlzEyBAgAABAgQIECBAgAABAgQIECBAgECnAgL3TjkVI0CAAAECBAgQIECAAAECBAgQIECAAIFhFRC4D+vKm5sAAQIECBAgQIAAAQIECBAgQIAAAQIEOhUQuHfKqRgBAgQIECBAgAABAgQIECBAgAABAgQIDKuAwH1YV97cBAgQIECAAAECBAgQIECAAAECBAgQINCpgMC9U07FCBAgQIAAAQIECBAgQIAAAQIECBAgQGBYBQTuw7ry5iZAgAABAgQIECBAgAABAgQIECBAgACBTgUE7p1yKkaAAAECBAgQIECAAAECBAgQIECAAAECwyogcB/WlTc3AQIECBAgQIAAAQIECBAgQIAAAQIECHQqIHDvlFMxAgQIECBAgAABAgQIECBAgAABAgQIEBhWAYH7sK68uQkQIECAAAECBAgQIECAAAECBAgQIECgUwGBe6ecihEgQIAAAQIECBAgQIAAAQIECBAgQIDAsAoI3Id15c1NgAABAgQIECBAgAABAgQIECBAgAABAp0KCNw75VSMAAECBAgQIECAAAECBAgQIECAAAECBIZVQOA+rCtvbgIECBAgQIAAAQIECBAgQIAAAQIECBDoVEDg3imnYgQIECBAgAABAgQIECBAgAABAgQIECAwrAIC92FdeXMTIECAAAECBAgQIECAAAECBAgQIECAQKcCAvdOORUjQIAAAQIECBAgQIAAAQIECBAgQIAAgWEVELgP68qbmwABAgQIECBAgAABAgQIECBAgAABAgQ6FRC4d8qpGAECBAgQIECAAAECBAgQIECAAAECBAgMq4DAfVhX3twECBAgQIAAAQIECBAgQIAAAQIECBAg0KmAwL1TTsUIECBAgAABAgQIECBAgAABAgQIECBAYFgFBO7DuvLmJkCAAAECBAgQIECAAAECBAgQIECAAIFOBQTunXIqRoAAAQIECBAgQIAAAQIECBAgQIAAAQLDKiBwH9aVNzcBAv9/O3ZMAwAAgDDMv2tM7KMGSCgfBAgQIECAAAECBAgQIECAAAECBAikAg73lFMYAQIECBAgQIAAAQIECBAgQIAAAQIECLwKONxfl9ebAAECBAgQIECAAAECBAgQIECAAAECBFIBh3vKKYwAAQIECBAgQIAAAQIECBAgQIAAAQIEXgUc7q/L602AAAECBAgQIECAAAECBAgQIECAAAECqYDDPeUURoAAAQIECBAgQIAAAQIECBAgQIAAAQKvAg731+X1JkCAAAECBAgQIECAAAECBAgQIECAAIFUwOGecgojQIAAAQIECBAgQIAAAQIECBAgQIAAgVcBh/vr8noTIECAAAECBAgQIECAAAECBAgQIECAQCrgcE85hREgQIAAAQIECBAgQIAAAQIECBAgQIDAq4DD/XV5vQkQIECAAAECBAgQIECAAAECBAgQIEAgFXC4p5zCCBAgQIAAAQIECBAgQIAAAQIECBAgQOBVwOH+urzeBAgQIECAAAECBAgQIECAAAECBAgQIJAKONxTTmEECBAgQIAAAQIECBAgQIAAAQIECBAg8CrgcH9dXm8CBAgQIECAAAECBAgQIECAAAECBAgQSAUc7imnMAIECBAgQIAAAQIECBAgQIAAAQIECBB4FXC4vy6vNwECBAgQIECAAAECBAgQIECAAAECBAikAg73lFMYAQIECBAgQIAAAQIECBAgQIAAAQIECLwKONxfl9ebAAECBAgQIECAAAECBAgQIECAAAECBFIBh3vKKYwAAQIECBAgQIAAAQIECBAgQIAAAQIEXgUc7q/L602AAAECBAgQIECAAAECBAgQIECAAAECqYDDPeUURoAAAQIECBAgQIAAAQIECBAgQIAAAQKvAg731+X1JkCAAAECBAgQIECAAAECBAgQIECAAIFUwOGecgojQIAAAQIECBAgQIAAAQIECBAgQIAAgVcBh/vr8noTIECAAAECBAgQIECAAAECBAgQIECAQCrgcE85hREgQIAAAQIECBAgQIAAAQIECBAgQIDAq4DD/XV5vQkQIECAAAECBAgQIECAAAECBAgQIEAgFXC4p5zCCBAgQIAAAQIECBAgQIAAAQIECBAgQOBVwOH+urzeBAgQIECAAAECBAgQIECAAAECBAgQIJAKONxTTmEECBAgQIAAAQIECBAgQIAAAQIECBAg8CrgcH9dXm8CBAgQIECAAAECBAgQIECAAAECBAgQSAUc7imnMAIECBAgQIAAAQIECBAgQIAAAQIECBB4FXC4vy6vNwECBAgQIECAAAECBAgQIECAAAECBAikAg73lFMYAQIECBAgQIAAAQIECBAgQIAAAQIECLwKONxfl9ebAAECBAgQIECAAAECBAgQIECAAAECBFIBh3vKKYwAAQIECBAgQIAAAQIECBAgQIAAAQIEXgUc7q/L602AAAECBAgQIECAAAECBAgQIECAAAECqYDDPeUURoAAAQIECBAgQIAAAQIECBAgQIAAAQKvAg731+X1JkCAAAECBAgQIECAAAECBAgQIECAAIFUwOGecgojQIAAAQIECBAgQIAAAQIECBAgQIAAgVcBh/vr8noTIECAAAECBAgQIECAAAECBAgQIECAQCrgcE85hREgQIAAAQIECBAgQIAAAQIECBAgQIDAq4DD/XV5vQkQIECAAAECBAgQIECAAAECBAgQIEAgFXC4p5zCCBAgQIAAAQIECBAgQIAAAQIECBAgQOBVwOH+urzeBAgQIECAAAECBAgQIECAAAECBAgQIJAKONxTTmEECBAgQIAAAQIECBAgQIAAAQIECBAg8CrgcH9dXm8CBAgQIECAAAECBAgQIECAAAECBAgQSAUc7imnMAIECBAgQIAAAQIECBAgQIAAAQIECBB4FXC4vy6vNwECBAgQIECAAAECBAgQIECAAAECBAikAg73lFMYAQIECBAgQIAAAQIECBAgQIAAAQIECLwKONxfl9ebAAECBAgQIECAAAECBAgQIECAAAECBFIBh3vKKYwAAQIECBAgQIAAAQIECBAgQIAAAQIEXgUc7q/L602AAAECBAgQIECAAAECBAgQIECAAAECqYDDPeUURoAAAQIECBAgQIAAAQIECBAgQIAAAQKvAg731+X1JkCAAAECBAgQIECAAAECBAgQIECAAIFUwOGecgojQIAAAQIECBAgQIAAAQIECBAgQIAAgVcBh/vr8noTIECAAAECBAgQIECAAAECBAgQIECAQCrgcE85hREgQIAAAQIECBAgQIAAAQIECBAgQIDAq4DD/XV5vQkQIECAAAECBAgQIECAAAECBAgQIEAgFXC4p5zCCBAgQIAAAQIECBAgQIAAAQIECBAgQOBVwOH+urzeBAgQIECAAAECBAgQIECAAAECBAgQIJAKONxTTmEECBAgQIAAAQIECBAgQIAAAQIECBAg8CrgcH9dXm8CBAgQIECAAAECBAgQIECAAAECBAgQSAUc7imnMAIECBAgQIAAAQIECBAgQIAAAQIECBB4FXC4vy6vNwECBAgQIECAAAECBAgQIECAAAECBAikAg73lFMYAQIECBAgQIAAAQIECBAgQIAAAQIECLwKONxfl9ebAAECBAgQIECAAAECBAgQIECAAAECBFIBh3vKKYwAAQIECBAgQIAAAQIECBAgQIAAAQIEXgUc7q/L602AAAECBAgQIECAAAECBAgQIECAAAECqYDDPeUURoAAAQIECBAgQIAAAQIECBAgQIAAAQKvAg731+X1JkCAAAECBAgQIECAAAECBAgQIECAAIFUwOGecgojQIAAAQIECBAgQIAAAQIECBAgQIAAgVcBh/vr8noTIECAAAECBAgQIECAAAECBAgQIECAQCowT5WcltOH7z4AAAAASUVORK5CYII=</t>
  </si>
  <si>
    <t>data:image/png;base64,iVBORw0KGgoAAAANSUhEUgAABOwAAAHFCAYAAABB3mbcAAAAAXNSR0IArs4c6QAAIABJREFUeF7s3QtgpFV5+P/nOZNkb8ACAgubmQACVUEQWWAzwQuitt4qVgS1lqqoqPVSUTaTBS+xCuxkQamtFyhoq7QqaMG/19Za4VfIBVhEZVFxhSU3dllYlsvekpnz/Hlnks1kMpPMJDPJXL5TikPyvuc853NOkplnzkWFBwIIIIAAAggggAACCCCAAAIIIIAAAghUjIBWTCQEggACCCCAAAIIIIAAAggggAACCCCAAAJCwo5BgAACCCCAAAIIIIAAAggggAACCCCAQAUJkLCroM4gFAQQQAABBBBAAAEEEEAAAQQQQAABBEjYMQYQQAABBBBAAAEEEEAAAQQQQAABBBCoIAESdhXUGYSCAAIIIIAAAggggAACCCCAAAIIIIAACTvGAAIIIIAAAggggAACCCCAAAIIIIAAAhUkQMKugjqDUBBAAAEEEEAAAQQQQAABBBBAAAEEECBhxxhAAAEEEEAAAQQQQAABBBBAAAEEEECgggRI2FVQZxAKAggggAACCCCAAAIIIIAAAggggAACJOwYAwgggAACCCCAAAIIIIAAAggggAACCFSQAAm7CuoMQkEAAQQQQAABBBBAAAEEEEAAAQQQQICEHWMAAQQQQAABBBBAAAEEEEAAAQQQQACBChIgYVdBnUEoCCCAAAIIIIAAAggggAACCCCAAAIIkLBjDCCAAAIIIIAAAggggAACCCCAAAIIIFBBAiTsKqgzCAUBBBBAAAEEEEAAAQQQQAABBBBAAAESdowBBBBAAAEEEEAAAQQQQAABBBBAAAEEKkiAhF0FdQahIIAAAggggAACCCCAAAIIIIAAAgggQMKOMYAAAggggAACCCCAAAIIIIAAAggggEAFCZCwq6DOIBQEEEAAAQQQQAABBBBAAAEEEEAAAQRI2DEGEEAAAQQQQAABBBBAAAEEEEAAAQQQqCABEnYV1BmEggACCCCAAAIIIIAAAggggAACCCCAAAk7xgACCCCAAAIIIIAAAggggAACCCCAAAIVJEDCroI6g1AQQAABBBBAAAEEEEAAAQQQQAABBBAgYccYQAABBBBAAAEEEEAAAQQQQAABBBBAoIIESNhVUGcQCgIIIIAAAggggAACCCCAAAIIIIAAAiTsGAMIIIAAAggggAACCCCAAAIIIIAAAghUkAAJuwrqDEJBAAEEEEAAAQQQQAABBBBAAAEEEECAhB1jAAEEEEAAAQQQQAABBBBAAAEEEEAAgQoSIGFXQZ1BKAgggAACCCCAAAIIIIAAAggggAACCJCwYwwggAACCCCAAAIIIIAAAggggAACCCBQQQIk7CqoMwgFAQQQQAABBBBAAAEEEEAAAQQQQAABEnaMAQQQQAABBBBAAAEEEEAAAQQQQAABBCpIgIRdBXUGoSCAAAIIIIAAAggggAACCCCAAAIIIEDCjjGAAAIIIIAAAggggAACCCCAAAIIIIBABQmQsKugziAUBBBAAAEEEEAAAQQQQAABBBBAAAEEaj5hd9Cqdcv3W6zHPbPH/vjEho4n6XIEEEAAAQQQQAABBBBAAAEEEEAAAQQqWaCmE3aRtq6viMkHVEXNxETk2oGe9g9UcocQGwIIIIAAAggggAACCCCAAAIIIIBAfQvUbMIu3Lr+TOfsl9nd601eO9jT/rP67nZajwACCCCAAAIIIIAAAggggAACCCBQqQI1m7BricY/JqpfNDORoJXB/2jqyWf7u2OdldohxIUAAggggAACCCCAAAIIIIAAAgggUN8CtZywW2uql6cTdSJB3i79sCsGemKX1He303oEEEAAAQQQQAABBBBAAAEEEEAAgUoVqNmEXbg1fq1z+r5s+KS37w71xt5WqR1CXAgggAACCCCAAAIIIIAAAggggAAC9S1Quwm76LofOXWvz14Sa2K3D3THXlrf3U7rEUAAAQQQQAABBBBAAAEEEEAAAQQqVaCGE3bxm1T1LdlLYs3sZ4O9sddWaocQFwIIIIAAAggggAACCCCAAAIIIIBAfQvUbsJu9bpvuZD7m+zuTSTtluG+2F/Vd7fTegQQQAABBBBAAAEEEEAAAQQQQACBShWo3YTd2JLYbHiWxFbqUCQuBBBAAAEEEEAAAQQQQAABBBBAAIFAoIYTdvGbXLAkNuvhPUtiGfoIIIAAAggggAACCCCAAAIIIIAAApUrULMJu0jrFZ9XF7o0mz6Z9P841NfxscrtEiJDAAEEEEAAAQQQQAABBBBAAAEEEKhngZpN2LVE42tF9XLvvaiqmIk4F/yvXTHQE7uknjudtiOAAAIIIIAAAggggAACCCCAAAIIVK5ATSfsTOVyMRUda6UFWTsREnaVOx6JDAEEEEAAAQQQQAABBBBAAAEEEKh7gZpN2EVau36uTl6V3cNJ728f6u14ad33PAAIIIAAAggggAACCCCAAAIIIIAAAhUpULsJu2h8k6oek63uzXYN9rTvJ6Kp6XY8EEAAAQQQQAABBBBAAAEEEEAAAQQQqCSBmk3YNbfG/yfk9JW5sL3IWwa7279fSR1BLAgggAACCCCAAAIIIIAAAggggAACCAQCNZuw2+/4fzjhoOWL7gsOnJjyMLm/v2fNC5llxw8BAggggAACCCCAAAIIIIAAAggggEClCdRswi6ADq/uutqF5O+D5yYmwQEU44/RxOhbt9x16Y2V1iHEgwACCCCAAAIIIIAAAggggAACCCBQ3wI1nbCTMzsbWkaW9JvpEUE3Z062M5G9A48uXi6bPrq3vocArUcAAQQQQAABBBBAAAEEEEAAAQQQqCSB2k7YiUikNf4BcfrVXA01L5cP9LZfWkkdQiwIIIAAAggggAACCCCAAAIIIIAAAvUtUPMJOzm+symyfMmjorI8c0lssEhWRDcM9LSfWt9DgNYjgAACCCCAAAIIIIAAAggggAACCFSSQO0n7NJ72d2iTs7OWhIrPiG3Dd3ZfmYldQixIIAAAggggAACCCCAAAIIIIAAAgjUt0B9JOxau25wTt6R3dXJpP1/Q32xs+t7CNB6BBBAAAEEEEAAAQQQQAABBBBAAIFKEqiLhF0kuv5nqvYXU+Gtp7871lZJHUIsCCCAAAIIIIAAAggggAACCCCAAAL1LVAXCbtwa9e3nJO/ye5qb3LzYE/7m+t7CNB6BBBAAAEEEEAAAQQQQAABBBBAAIFKEqiLhF2kdf2l6uzzUxJ23uKDvbGOSuoQYkEAAQQQQAABBBBAAAEEEEAAAQQQqG+BOknYdV2iTi4zEwkabOkTYoN/Lh/obr+0vocArUcAAQQQQAABBBBAAAEEEEAAAQQQqCSBuknYidplmnFMbJC88yaXD/WSsKukAUksCCCAAAIIIIAAAggggAACCCCAQL0L1EXCLhzt+nen8tfZne3FHhh8dMlJsumje+t9INB+BBBAAAEEEEAAAQQQQAABBBBAAIHKEKiLhF2ktetOdXLaOHlqSayNNd3k/oGndr1U7u/cXhldQhQIIIAAAggggAACCCCAAAIIIIAAAvUsUB8Ju2jX9apyQdDRwVLY4JGxOjZI3+0eeHTX4bKp86l6Hgy0HQEEEEAAAQQQQAABBBBAAAEEEEBg4QXqImEnx35pUfiQ3Y87p8vGjpuYIm9J+/ZAX2zKstmF7yIiQAABBBBAAAEEEEAAAQQQQAABBBCoJ4H6SNiJyMHHdh6w36FLbzORkzNn1413tpn/7UBPx0n11Pm0FQEEEEAAAQQQQAABBBBAAAEEEECg8gTqJmGXol91TWOkacc9qvrC7K7wZrcM9sT+qvK6iIgQQAABBBBAAAEEEEAAAQQQQAABBOpJoL4SdiISaYtfqqKfz+5kE7tsoDv2yXrqfNqKAAIIIIAAAggggAACCCCAAAIIIFB5AnWZsBORz+87JXa8T8weF5UfDTy8++9kuHNX5XUVESGAAAIIIIAAAggggAACCCCAAAII1INA3SXsmlu7PulUPhfsY5fzxFiz3U9sSx75zKZLttXDAKCNCCCAAAIIIIAAAggggAACCCCAAAKVJVB3CbtwW/wGJ/qOoBuChF2uAyjE7MGnR+yUJzZ0PFlZ3UU0CCCAAAIIIIAAAggggAACCCCAAAK1LlB3CbtItOu/VOXPUwk7MVHJQ2Cy4ekR/0qSdrX+I0D7EEAAAQQQQAABBBBAAAEEEEAAgcoSqL+EXVvXZSpySSphZyaac4rdWCeRtKus0Uo0CCCAAAIIIIAAAggggAACCCCAQB0I1F3CTuSaxkh0x1OqujiVtBPJN8cu3f0k7ergx4AmIoAAAggggAACCCCAAAIIIIAAApUjUIcJOxE59iOLIs9pudTUnyqmO8TJC5zKyZndEsy+C1J5AZCJDA08kXiR/P6Sxyun64gEAQQQQAABBBBAAAEEEEAAAQQQQKAWBeozYTelJ01bouu/JioXBt/Kc3rsMzueSB71NEm7Wvw5oE0IIIAAAggggAACCCCAAAIIIIBAxQiQsNvXFRNJu3ynx3ovAztH/YkcRFEx45dAEEAAAQQQQAABBBBAAAEEEEAAgZoTIGE3qUvHknZiF0rGYRTp1bHBv1LT77buHnGve2xD+z01NxpoEAIIIIAAAggggAACCCCAAAIIIIDAgguQsJvSBabh1q5fOKevSOfnxvayy5Ayk+TuHaORx3536SML3oMEgAACCCCAAAIIIIAAAggggAACCCBQUwIk7HJ2p2k4uv5ep3JSvuWx5u07A72xt9fUaKAxCCCAAAIIIIAAAggggAACCCCAAAILLkDCLm8XmEai629WtbOD02KnPMzu7e+JvXjBezBPACtbu97q1MfUtMVEd6uaE5HFYrrTRIZVZY+I7S8mh4vKIjMd1eA8XJXGvM9Fd4rIkIqM5LzXSUhMH0hK8iPDPWt/Vak2xIUAAggggAACCCCAAAIIIIAAAghUsgAJu2l7J9jTrmuDqE5NzJnc1N/Tfl6lde7K6BUvdhq6Sk1eEWzDl+vE21TMlvonvVVfIc8zG5rv+rFrgiXDA3+0g+Sx2NOV5kM8CCCAAAIIIIAAAggggAACCCCAQKULkLCboYda2uKdz5448Zmpl2lnf/eaz1ZKBweJupC4y1T1tZnLePMt6Z1b3Ol9/dKPzOcTpSaTetFQ35qr51YPdyOAAAIIIIAAAggggAACCCCAAAL1J0DCroCEnZl+JnVKbOqg2H1km83kUVFbqZpaavpwckQuGd7Q/t/lHkbN0a5zndrV6uUQL7JdVZtU5eDxeoODMnTslNvM55lxTb5mbKZd6pCN3M8n3ZuVrpuYohcUoOkTdb3+x0Bv+zvKbUH5CCCAAAIIIIAAAggggAACCCCAQK0JkLCboUfDq+Nd6nTNWP5r39W5T4812fVM8gWP//aS35droDxn1ZXPX9rk71cVTSfdJiURU9WamOhYYjH3/Lf8ibmCEnZZSb1UBJNP0ZVR0fYtPWvWl8uBchFAAAEEEEAAAQQQQAABBBBAAIFaFSBhN0PPRqJdt6jK2dmX5Zu55r1dP9gbe2+5Bkw42vULp3JWdmIus77Mfevy7WGX/np6Jl4hz6eWP3ZvRnIw85qkl8uHetsvLZcD5SKAAAIIIIAAAggggAACCCCAAAK1KkDCboaebYnGbxfVM6Ym7Ma+Eiz/DOaz7Vsxa70D3bFoOQbMylVXHuKako841YZ0ui3n+bX7qvbevIr+OGn6H6KyU31yZdI19DeI7R6/yCdkuTbaCp+QfjVdNNPzUEj3ZN7rmvw31PSgiWjSUXmzbwz1xi4ohwNlIoAAAggggAACCCCAAAIIIIAAArUsQMJuht4NR9evcWpd2Zd5n14GOnkpqEnC6w2P9LWfX45BE2mLXyUmH8/cny6VLMzqRTPzqvr1hPrPDd/R0V+OWMbLbG6N/8apnpjtMGquc0tv5RzKUU4DykYAAQQQQAABBBBAAAEEEEAAAQRKKUDCrgDNcGvXRlU5PnuftuxEWVCUif3fQHfsZQUUW9Qlh62+bMVi1zhgIo3BjeN1p/fSC/47WNqa2r3uvtGkvnHrnWseKqqCWV4caY33q9NI9u1mtnVPQk/edlf7llkWzW0IIIAAAggggAACCCCAAAIIIIBAXQqQsCuw25e88PORg/YPvdonG7Y2ONkp4v/JOX3h1ESVjPhkYuXQnZc8XmDRBV0WaY1/V52eN37x+L5zZuqT5t6lIvvvGpEf7/jVxQ8XVGCJLopE41tUdUWu4szkj3sS8jKSdiXCphgEEEAAAQQQQAABBBBAAAEEEKgLARJ2s+zmcOu69znnrs2dqLIrBnpil8yy6Cm3NZ++/vWuwf9o/OTXSReYXNvf0/7+UtVVbDnNrfGvhpx+IN99JO2KFeV6BBBAAAEEEEAAAQQQQAABBBCodwESdnMYAeFofLNTPTK7CBN75uldTZEd9160Yw7Fp26NtF15mljydlVtmlKPmU8mGo4avusTA3OtZ9b3H/ulReFD99zrVJ5P0m7WityIAAIIIIAAAggggAACCCCAAAII7BMgYTeHwbAyesWLGzR0T1CEt+D4h/R+csG/TeQXQz2xV82heDmiNf6OBtVviEpjro7yJvcO9rS/eC51lOre5tVdV4dC8veZ5QXLdoO4x1T2JE3fNdzb/t1S1Uk5CCCAAAIIIIAAAggggAACCCCAQC0KkLCbY6+2RLt+aObfIC5YsDrBGSSrnh6xs3ZsiP2y2Cqa27pODplcZSJnBYdLpBJfU0+ClVHzr9jSu/bWYssv1/XhaNcVTqUjlbTMFbM3v3PX7iO3/6ZzsFwxUC4CCCCAAAIIIIAAAggggAACCCBQ7QIk7ObYg8Esu5CF7lE3tSAz2zjQE5tyMEW+KsPRdSequMtU5S+zE17B+a/BP+OnwXrxnx7qWfu5OYZf8tvHk3a5EnZBZcmkXT3UF7uo5BVTIAIIIIAAAggggAACCCCAAAIIIFAjAiTsStCR4db4Nuf0kOyiTCTpE4kVM50Yu/L0+JpQSC5V1eXjZZhZKjk3pUxvfsTszVv7On5QgtDLUkSQtFORjhzhS9LbN4Z6YxeUpWIKRQABBBBAAAEEEEAAAQQQQAABBGpAgIRdCTqxefXlHwuFGr6YqygTuXygu/3SfNU0r77yLS6UvGnKCbDBxm9TlsEGe+XZB4d6Y18rQdhlLSISjd+nqidkV5JI+g8P93V8uayVUzgCCCCAAAIIIIAAAggggAACCCBQxQIk7ErUeeHWrs3OSdEnxoaj8W6nGs2T7BtbBpv6n6SaXtzfs+bqEoVc1mIi0a7/UJW3Z1diJn890NP+7bJWTuEIIIAAAggggAACCCCAAAIIIIBAFQuQsCtR52WeGJs6FTV9NGrqYSK3DPa0/1WuqiKtXXerk1X5wvBmgybyjaFHdl8umzv3lCjcshdDwq7sxFSAAAIIIIAAAggggAACCCCAAAI1KkDCroQd29IW/5GZvD5777ngAIZdo7b68btjd2ZX19zadaNTO3fqPfakqa0Z7H7u10XOS5YwzHkpioTdvDBTCQIIIIAAAggggAACCCCAAAII1KAACbsSdmrqxFhx9+Q+LEL+Y6C3/R3Z1YVb19+r6l8UbFgXHNKQnp1n4r38ZKgv9voShjevRZGwm1duKkMAAQQQQAABBBBAAAEEEEAAgRoSIGFX4s6MROObRPWYfUtiA+GJ5bG7zMs3BvvaPxxUu/KMdS0h7x5UlVAwC0+DC8eOVjVv3xnojU3ZA67E4ZatuCBhJyJvF7V97Q8O1jBhD7uyoVMwAggggAACCCCAAAIIIIAAAgjUhAAJuxJ3Y7h13fecc+cExZqZ5FoeO5r0b9hyZ8ePI9Gu4LTX94/l6PZFEiTv9oo/49Geju4ShzdvxYVbu3qck9ZJFaZzdxw6MW+9QEUIIIAAAggggAACCCCAAAIIIFCNAiTsStxrkdZ1P1fnXpVO2O2bMDepFu/tep9s+GyoMfmQSnp2Xfox9kTl5wPdsT8vcWjzWlw42rXZ6dRTc5OmnxvqWfPpeQ2GyhBAAAEEEEAAAQQQQAABBBBAAIEqEiBhV+LOikTX3azq3jRdws7MbhEvB2tIXzalepPRpLfnDvXFBksc2rwWF26N3+ucvii7UjP/zYGejnfOazBUhgACCCCAAAIIIIAAAggggAACCFSRAAm7EndW5NT4G7VJfzBdwi6RkJtDIfmr7KWw6Xvs6oGe2EUlDmveiwtH4//kVFN79WU+vNlPB3tir5v3gKgQAQQQQAABBBBAAAEEEEAAAQQQqBIBEnZl6KjmtvVfcWbvNJOlzk2twJv80akcl/0dM9nrk4nmoTsvebwMYc1rkUe0dp3S6GTDlDaKDQ90x5rnNRgqQwABBBBAAAEEEEAAAQQQQAABBKpIgIRdGTsrHO26QlU6Mk6JHavNtqrqiuyqvcn/Dva0v7KMIc1f0auuaWxpenKnqDRmV7pXdMXW7jWPzl8w1IQAAggggAACCCCAAAIIIIAAAghUjwAJuzL2Vfj0+L+4Bn1vZhXBARPerD/ktGXy102SXq8a7mu/uIwhzWvRLdGuu0Vl1ZRKTf6yv6f9R/MaDJUhgAACCCCAAAIIIIAAAggggAACVSJAwq6MHRVu7fqlc3JmdhVmtk1FD913OGxqCp4Gibwbh3pjby1jSPNadEu06xpRuXBqpfbZ/u5Y57wGQ2UIIIAAAggggAACCCCAAAIIIIBAlQiQsCtjR0Vau34uTl41viR2/JAJMxPNceKEebtxoLYSdheKyjU5EnY/7u+OvaGM9BSNAAIIIIAAAggggAACCCCAAAIIVK0ACbsydl149brvuZA7J7sK702cm0wfLJVNevvKcF/sQ2UMaV6Lbll95SoJ+btzVPpof3f7lD385jU4KkMAAQQQQAABBBBAAAEEEEAAAQQqVICEXRk7ZpolsaklsOnHxMJYb1JTS2JlmoMnkkmLDPXFBsvIT9EIIIAAAggggAACCCCAAAIIIIBAVQqQsCtjt0Wi625WdW/KriKYTZdjRax4b9cP9sYmHVJRxvDmpeiWaNcGUTllioHomwa61/xgXoKgEgQQQAABBBBAAAEEEEAAAQQQQKCKBEjYlbGzwq2Xv9m5hu8XkrALknh7/MhLt/V98vYyhjTvRbe0xa8V0fdNMfDy+YHe9k/Ne0BUiAACCCCAAAIIIIAAAggggAACCFS4AAm7MndQc9v6rzizd4rI0sxZdUGCLv0wMZOdIvblwd6OWJnDmffiW6Lr3y9qX0u1NDW1MHiSGnY/G+hpf+28B0SFCCCAAAIIIIAAAggggAACCCCAQIULkLCr8A6q9vAiZ8RPFa93BYnJ8ZNx08lK2zPQE1tS7e0jfgQQQAABBBBAAAEEEEAAAQQQQKDUAiTsSi1KeZMFVl3TGGncsVfd5F37gtl2Cacve+SO9v+DDAEEEEAAAQQQQAABBBBAAAEEEEBgQoCEHaOh7AKRaPxxVT04uyJv/h8Gezo+U/YAqAABBBBAAAEEEEAAAQQQQAABBBCoIgESdlXUWdUaargt/gcn+mdTEnbe4oO9sY5qbRdxI4AAAggggAACCCCAAAIIIIAAAuUQIGFXDlXKnCQQaeu6RUXOzmZJSuJvh7ov+RZcCCCAAAIIIIAAAggggAACCCCAAAITAiTsGA1lF4i0xb+tom/LPCU22NHOxL99oLvjO2UPgAoQQAABBBBAAAEEEEAAAQQQQACBKhIgYVdFnVWtoTa3xr/rVM6bfEqsiCgJu2rtU+JGAAEEEEAAAQQQQAABBBBAAIHyCZCwK58tJY8JRKLxu1T11EyQYLadqfz9YHfsS0AhgAACCCCAAAIIIIAAAggggAACCEwIkLBjNJRdIBKNP6iqR2dXlPR21VBv7OKyB0AFCCCAAAIIIIAAAggggAACCCCAQBUJkLCros6q1lDznRKb9P5TQ70dn6/WdhE3AggggAACCCCAAAIIIIAAAgggUA4BEnblUKXMSQLhtviPnejrsll80p8/2NdxA1wIIIAAAggggAACCCCAAAIIIIAAAhMCJOwYDWUXGD8lNrsiToktOz0VIIAAAggggAACCCCAAAIIIIBAFQqQsKvCTqu2kEnYVVuPES8CCCCAAAIIIIAAAggggAACCCykAAm7hdSvk7pJ2NVJR9NMBBBAAAEEEEAAAQQQQAABBBAoiQAJu5IwUsh0AiTsGB8IIIAAAggggAACCCCAAAIIIIBA4QIk7Aq34spZCpCwmyUctyGAAAIIIIAAAggggAACCCCAQF0KkLCry26f30aTsJtfb2pDAAEEEEAAAQQQQAABBBBAAIHqFiBhV939VxXRjyfszCwVr4oG/xJOia2K7iNIBBBAAAEEEEAAAQQQQAABBBCYZwESdvMMXo/VRaJdN4rYuaoTwy2Vu1P/9oHuju/UowltRgABBBBAAAEEEEAAAQQQQAABBPIJkLBjbJRdIBLt2qgqx2dWZMH8Ou8/PtS79otlD4AKEEAAAQQQQAABBBBAAAEEEEAAgSoSIGFXRZ1VraFGovFHVPXw7PhN/O0D3R0vrdZ2ETcCCCCAAAIIIIAAAggggAACCCBQDgESduVQpcxJAuHWrl7nZPWUhJ2ZN/HPG+xZuwkyBBBAAAEEEEAAAQQQQAABBBBAAIG0AAk7RkLZBY44bd3LGhr0tsw97DIqvaG/u/38sgdBBQgggAACCCCAAAIIIIAAAggggECVCJCwq5KOqvYwI21d31GRt2a3w5hlV+1dS/wIIIAAAggggAACCCCAAAIIIFBiARJ2JQaluNwCh57WdfiSRntIRBfnuIJZdgwcBBBAAAEEEEAAAQQQQAABBBBAYEyAhB1DYd4EIm3xq1T049kVMstu3rqAihBAAAEEEEAAAQQQQAABBBBAoAoESNhVQSfVSojNp1/+nFBDaDDnLDuzb/X3xP62VtpKOxBAAAEEEEAAAQQQQAABBBBAAIHZCpCwm62v2AARAAAgAElEQVQc981KoKUtvk5EY9k3M8tuVpzchAACCCCAAAIIIIAAAggggAACNShAwq4GO7WSm3TQqnXL92tyQ6qybGrSTr450NP+zkqOn9gQQAABBBBAAAEEEEAAAQQQQACBcguQsCu3MOVPEYi0xT+vopcG3zATETUR0+C53zuSfN62e9Zugg0BBBBAAAEEEEAAAQQQQAABBBCoVwESdvXa8wvY7vFZdiK2TERFM0ah9/bwYG/sqAUMj6oRQAABBBBAAAEEEEAAAQQQQACBBRUgYbeg/PVbeTja9Wmn8tlcAomkf+lwX8ft9atDyxFAAAEEEEAAAQQQQAABBBBAoJ4FSNjVc+8vYNtXnLR+WdMy264qTdlhmLevDfTGPriA4VE1AggggAACCCCAAAIIIIAAAgggsGACJOwWjJ6KI61dv1YnJ01N2MnlA73tqT3ueCCAAAIIIIAAAggggAACCCCAAAL1JkDCrt56vILa2xLtulFUzp0Sksl5/T3tN1VQqISCAAIIIIAAAggggAACCCCAAAIIzJsACbt5o6aibAESdowJBBBAAAEEEEAAAQQQQAABBBBAYKoACTtGxYIJkLBbMHoqRgABBBBAAAEEEEAAAQQQQACBChYgYVfBnVProZGwq/Uepn0IIIAAAggggAACCCCAAAIIIDAbARJ2s1HjnpIIBAk7EzlX1ERsYiiqsIddSYApBAEEEEAAAQQQQAABBBBAAAEEqlKAhF1VdlttBB1ZHf+BOH2jZoxCMxMV5dCJ2uhiWoEAAggggAACCCCAAAIIIIAAArMQIGE3CzRuKY1AS1vXfSJyQnZp3vzHBns6/rE0tVAKAggggAACCCCAAAIIIIAAAgggUF0CJOyqq79qKtpwW1e/E4lkN8rMrh7oiV1UU42lMQgggAACCCCAAAIIIIAAAggggECBAiTsCoTistILtES77hPNNcNOPjbY084Mu9KTUyICCCCAAAIIIIAAAggggAACCFSBAAm7KuikWg0x0hr/gTp945T2GYdO1Gqf0y4EEEAAAQQQQAABBBBAAAEEEJhZgITdzEZcUSaB4JRYUTmXhF2ZgCkWAQQQQAABBBBAAAEEEEAAAQSqUoCEXVV2W20ETcKuNvqRViCAAAIIIIAAAggggAACCCCAQGkFSNiV1pPSihAgYVcEFpcigAACCCCAAAIIIIAAAggggEDdCJCwq5uurryGBgk7EztXRCU1EFXEzIL/Oq+/p/2myouYiBBAAAEEEEAAAQQQQAABBBBAAIHyC5CwK78xNeQRCLfG/8c5feWkb5tIIiFvG76r/bvAIYAAAggggAACCCCAAAIIIIAAAvUoQMKuHnu9Qtocbu16wDk5LjucZMJfOnRnx+UVEiZhIIAAAggggAACCCCAAAIIIIAAAvMqQMJuXrmpLFMgEo0PidlKUycqll4Tm34Mm7dHxckKFWkSk1Evok6lwUSfEbEhFR01b8tnvsavFNVmVWkUk10m+oCq7BKTg0TsMAm+7nVUnAWVN4jpU6IyLCKJjGtURH89asn3b+ldu5leRAABBBBAAIFcAjeGwtGHVonp36jYX4qT5WbytJgOq8re/Ga2v5gcLiqLTHSniAypyMjk63Nfk/laIPM1Qua9+a7J+3WRpSr2AhFZLCK/efoJf86O3/P3nzGPAAIIIIAAAvMrQMJufr2pLUOg+fT4w6EGbclGSe1jp+mhmfl80ovvAq7x3sS5qUPcTGSseMl8Prn8iWvGv27inxno7tifTkQAAQQQQACBQODGUKSt/xSz5JlO9UwxeYmIHJD6CK7QV5gm6Y/sprs+zzX5XiPke71Q0NeDaFKvEyYCMpO9yREXHt5w8WP0OwIIIIAAAgggMF8Chb6cmq94qKeOBMLRriecyoFTE3bFJdTyJd28ieTI101KAhaSEMyMb8S7123pvfinddRNNBUBBBBAAIExgYkEnYq8QjVI0OkcP8iaNMM+j3Tua/L9/Z+cmMudDMz/gd3Eh4aZ5XixB8Qao4M9H9/OcEAAAQQQQAABBOZDgITdfChTR06BSDS+W1WD5SaTHoXNsCsuqZfvxfu0M+yCGX7jS3VT7xWCf8luMd2yb9mst4ioHGGqTkz6R2z0LY/2XfobuhwBBBBAAIFKFQi3dZ0jZp90ZsebumCbiD+JyjP54jWzA0Qkok4PUpHQdO0qJIk26W9y5oYYRaXrxmbmzYCc/4O5fIm8yQm74P70lh3BzDvdKSr3BttmmOmBqv6Y1LJZ01/t3GVv3v6b2GCl9jlxIYAAAggggED1CZCwq74+q5mII63x3ermP2FXCGDm7Ly8M/i8iHPZyUbvB3o6pn0zU0j9XIMAAggggEApBQ5atW75siY9X0U+IKInFLpkdTxhVfj1RSyHTW19MfP1xc6Gn5QQzNhCY/LXZ555N129QVmTl83aLpPGCDPwSjlqKQsBBBBAAIH6FiBhV9/9v6CtD6/uSqozl/mCNwgo9WG2pD/hznye/UJ7pmt8cFKFTl3aknpzkHqlPfZGYex5ZvneTNwM++jlW3K7O5k4d1vfJd9bUFwqRwABBBBAQEybV3edGQrpBWZyjqosKSRBVkjCKx9uvr/bc7m+kNcCxZY/XZzjibq8s/DzzAr03j8g2sSyWX7yEEAAAQQQQKAkAiTsSsJIIbMRiES7vKro+Ivm8VNiLWnbxLnzkkl/sGvwh5gPbTZv+40/d6r7To4r5JrRROK5DQ3uuQmvvY0uOGU2/TBvh6rTA31CN6vzB44/dw02qmo/UpVlqevyfPqfekGfOt82a28ds62m8khq+ZBIsLfPfbtHEm94bMOlwdd4IIAAAgggUFaBI9quPLJB/PlqcoGoHD3XBFyhs+v2/X0Ve8BMNjiRQZ8I9UrIZtz3zSdkuTbaCp+Q/lBI9+QCyndN5muBzNcImWXkuybvvWofU5Gzc7Y9e0u91DkV+5bOPiPm7hW1JKfNl3WYUzgCCCCAAAI1L0DCrua7uHIbGGmNj6jTxuw3Embu+4O9a96ykJFHovFbVfXl08WQ/xTaXLP6bPtAT+w5C9km6kYAAQQQqGGB4zubIgcs/StxcoGYvDr4QCxXaws5WbW4BJ/tMZG7VbTbvN1h2nh7rSwLbYl2dYtKNNuR0+Zr+OeIpiGAAAIIIFBBAiTsKqgz6i2U5tO7BlzIwhNLYk3MpzZ2/sJAb+wTC+mx+AVXHnnYgf43onJA5hLazJjyLYnNnnA3fo9P+vMH+zpuWMh2UTcCCCCAQG0JNLd1ney8vU9U36YqB8/UuvSs9pn3jcuXtEvdb/aAqVznxe4YfnLP3XJ/576Z7zPVX03fP3j1lw5Y5nbfo6rB4RKTHhPLZnOfKpsvMcpp89U0AogVAQQQQACBhRUgYbew/nVZe+S0dR+0kPuwij1fnbpgr7ng7AYv6UMczC98wm68Y444PX6qOD1ZE+7hqctm/U9zn3KbZyNrsY0D3bEX1mWn02gEEEAAgbTAmZ0NLTsXP8+H9Hki7hXi/J+ryVEiqS0bNovI04VR2f4mcpxTDbZeKP5h9gcz+/GoD/1vg5OdMxUQLEeVkCwZafA/fuyOWIExzlRqdXz/8FPjpzc22NnJRMOtwbYZE1HbGlV5Xa5ls3kPrDK/brCnY211tJwoEUAAAQQQQGAhBUjYLaR+Hda98vT4exoa9LpU07P3gBnzsKRdPdAXu6jSeSJt8f9T0Zdkxzntht5J+/P+vtjPK71txIcAAgggMEeBIDG3e78/S4aSx4fEnSBmJ4hI8P/HiUpjsaevZkaTuleDf4p7GWcmu0Xlu1702qHuNT1zbCG3i2kkuv4uVVk15bVAnoMpRpKh12/p+8RPwEMAAQQQQAABBGYSKO6V3kyl8X0EZhAIR7t+5VROni5h55P27cG+2F9XOuYhL7rqz5YuTd4VLJud/EYq/V85P3EX6x3ojk3ZD6fS20p8CCCAAAJ5BMYSc16Tz3dOThLT403s+c8mxl6gog353IrdS25yOXk+8cpTmZn91kSu3Tli33piQ8eT9GXpBA48+YsH7r9k5Neq2jLptUCehF1S9JVD3Wv+t3QRUBICCCCAAAII1KoACbta7dkKbVckGn9EVQ+fLmFnSfuvgb7Yayq0CVPCylw2O75UxsTeGnLygeDi1H4/4z9pwUlySX3z4J1rbq6W9hEnAggggMCEQDj6hSXeRj4SEvdhEWsWDR5FTnWb5gTyQqynnck9VgCz6QqRLN01h5+27gTXoK3q5UFVZ6Z2lVM7Jf0CYGzjwBzPzeRxM/nEUG/s30oXDSUhgAACCCCAQC0IkLCrhV6sojZEWuMPqtOj04msnKepyqiXT2/pi32uipo1JdSVqzqXhhYtfVjMDkktWsr4STMzryrrk4nk+qE7L3m8mttJ7AgggEC9CLSsvvJ40+SHVOR8U9l/4sCkWQoUN0luUiXTJeyYTTfL/ijxbeG2db9z4p6ffr0zMes+V9+ZSXLgwUeXy9YrZ9xLsMRhUhwCCCCAAAIIVLAACbsK7pxaDK25Nb7JqRwTvNFJn1SXmbRLnxJrop2DvWs+W+3tD0fja1S0K9fS2HTb7GkT/SezhqsGez6+vdrbS/wIIIBArQkEs+lUR98mpu9XldXZyZe5tnc2J7aO15n5N3Ts+Uav7n3sTTfXXinN/ZFo1xZVWZF+pTNpon3O6ZgJL28b7m3/bmlqpxQEEEAAAQQQqAUBEna10ItV1IZwNEjY6THjbzSCl7Cp52MfOQfJLbNaSdh9YYnK6NOqGsrVRWN7houl/k9+tWe7vPyxP9TXyXtVNHQJFQEE6khgfDadOPlbFd0vs+lz23suSN7YNjG9X1V+Y2K/H03qZnU+GbLQ3mKJTW0/MYnseEpu3nl/+5Zi7+f68gmE27oediKpfe0yE3ZJ8+KCL6ob2zMj9R+pq0xYHlu+HqFkBBBAAAEEqk+AhF319VlVRxyOxu9wqm2T3/ykX6a6sVl3CfMXPtLb8S9V3dCx4Fva4j8W0ddltyXnciaTR/t72lOfxvNAAAEEEJhfgWA2nVjiHary3vHZdLkimDo7PHecY4m5jSKyUdTuN9ONIg2/ZUb1/PbrQtXWHL3imyENnZ9K2GUsifU+vTx28lYZk5bMJge2DSyTTf9UdAJ3odpKvQgggAACCCBQHgESduVxpdQ8ApFo/Lsiep5ocPpC5vCbWBrrfW3MsEsTdLpw25I7nEjrxIKY3Pv3BVcnRu1Dw3fFvsIAQgABBBCYH4HpZtPliyCYZTe+P2nw3EwecE7/y0z+kErMaeg3JObmp/8qtpZjP7Ioclj4f0R0tYg1puMMlhHkPkU+cxreiHev29J78U8rtm0EhgACCCCAAALzIkDCbl6YqWRcIEjYqep52SKZS4xqK2GXbulhq9ef1Kj+/SEnF4jo4nwbhpu3Xw/0xk5mxCCAAAIIlFbgwJO/eOD+y0ZPlKSdIConmOgqFTtVVceSKcXV5802munNO/c0XrXj3ot2FHc3V9erQCTaFRw8NfX1d8a6WRJ29To6aDcCCCCAAAKTBUjYMSLmVSDXktggADMvGuznIiJJsb8d6o59a14Dm6fKVrStP6xJfExNPiJ53iQmk3bWUF/sl/MUEtUggAACNSUQJOYOWLT3heJCJ4jaCWJ2vIgGSbrDxxuaOUOuqMabPCUi3xHvru3vu3hDUfdyMQIiEmmNP6ROj8qFMXYICUtiGSkIIIAAAgggkBIgYcdAmFeB8UMnsis1b6JubDianNff037TvAY2z5UdtOozLfs1Lf2dqi7NfgMpar0D3bHoPIdEdQgggEBVCWTOmDPV5zuVE8WC2XNa+r1AzX5hotcPbFv8n7Lpo+wtVlUjpcKCPfgjB4SfF97uchxIZWZJb/Keod7Yv2VHHY5+oVlEdrPUusL6k3AQQAABBBAoowAJuzLiUvRUgXwJOx8k7MZ2YFap/YRdIBNu7fqIc/Kl4PnYp+pjYMF+SBob7G3vYgwhgAACCGQIHN/ZFFm+LK7m3y1Ol8/WJt+2BJnlmVi/mv5rIhG6bviuTwzMti7uQ2BK8q1t3fucuGtT58KmHpPXyKZmgKZeoae/nrpu376/tt1MPjvYG0u9fuCBAAIIIIAAArUrQMKudvu2IlsWjsZ/71SfN+lNUfA6VLw4danEldfaXRI7qVOCN54HLt0kYpFc29mISE9S9JND3Wv+tyI7k6AQQACBeRIIR684ViX0d2LyHnVywFyrHf+QJPOkzqBMM0uIyvfUu+v7ey/+haROSOKBQIkFzuxsiIws/b2YHJM9BtPjcNKpsZNOlB2PxMR6nx2fnxnobv/vEkdHcQgggAACCCBQIQIk7CqkI+oljGCGnYoeM+WU2Gc/Lh5fEluLh07k699wNP4eJ3rddIvTvfd9SZHrH+mNXcebx3r5SaGdCCAgx3c2hQ9Ycq6qXKiqL0slMsSy5iLN3imdFEnv9G9me7zJ13fuabqUAyRmb8qdhQuEW+PvUKc35HohnnH+xKTkXc7SzbrFS2d/X+znhdfOlQgggAACCCBQDQIk7Kqhl2ooxkKWxJpp52Dvms/WULOnacqNoUh0825VmXJK4ZRN0c2e3u3tddv6Om6vDxtaiQAC9SiQnk3nPqQi7xadvOw1M5ExGxsz2S4qG8XkfjPZmDD5k/jkti13rb1rNuVxDwKzF+h04bYlTzrR/bLLmJywm9gyZPJ1qe0zUmns8S1F0t/P9/V8kRZ2fWpWqqZX6prZThH7iYi7eUT1F1u71zw6ewfuRAABBBBAAIF8AiTsGBvzKhCJxodUdWVmpcGLwMwlsQnzFz7S2/Ev8xrYAlYWbuu6wYm8Y8oL9owlMePfM29+dG/oxC2/uvj+BQyZqhFAAIHSChzf2dSyfOnbTOW9KvLSvKmFsQWquZYRTv67Yo+L6v1ittFENpq6+0eTIxsf7bt0a2kDpzQEZi/Qsnp9l4RszXR///Pttxh8qDc5UZcuJd/X80c5cxp8xj0fTX5vYreK6a0jTn9JAm/2Y4I7EUAAAQQQyBQgYcd4mFeBcGvXk6pyAEtiM9iDvWz2LglOxX1T5ovvXC+Q07Pu3I49exOnbbtn7aZ57TwqQwCBmhVoWX3l8Xt328Nbf7Nm53w2cuUZ8eeFvHxYRc7Pnk2XN2mX2oA/+K4G2QlvTv/oTG4TtY1Jk40jCd247a72LfPZDuqqXoGDVq1bvqTJnjvcc8xvRM5LzmtLzuxsCKf+/usbnYobrzvz0In0mtixMygy9s8oVcJuxmRcas7eeP0F6pj9zlRvFS+3LXQCr+W0dSdYkz4xcEdsuMDouQwBBBBAAIGKESBhVzFdUR+BhKPxp53mWP7hvahLv1ZNJvWiob41V9eHyEQrD3/RuhNCS/TDISfvEtHFmRvXpBN1wX5LYz+yJqMjCXn1lrvab6s3J9qLAAKlE2hu7XqXE7la1Jbnmq1TaE2p31CpGT9jibQZbkz/Ssu31G+mWm2Pmfy793LdUF+sd6arq/X7B6/+0gFLde8LROUYp3KciD/OTFtN5CgVC40tTsw5y6rQNo//bZn096XQmyddFyyrTPf9TLMfpxY/dq/mOX5pyg0zXz++pcTY+s19azkzX/ROucbUe7X4UE/sklkRzOGm5tMvf44lm3R4w8WP5StmRdv6w5rMOkTkA6qyZF4Tdnlm8+WLNfNU20LGQ77r9/VR6vVPccC5thXxYl9XDV030L3mvuJK42oEEEAAAQQWRqDIP38LEyS11o5AOBp/yqnun90i7704F5wSa/L4SGLlrg2XPlI7rS6uJUeu+uIRtmh0rTf7oFNtSL+tnbrRupkkRxP+RVvu6thYXA1cjQACdS9w7JcWRQ7ddYWIXjSXRF3q99PY5laFvqEey9UV/QY8te+c2pd3q3zrsTtiT9dCHwZJuWUNu/9MvB4nYseqyHGWSs5p8PyQmdo4t8TnROnpLpz7gR5ziafYewu5fnymWpAKzHye6Zp9zY7t8vyn/xD7w0z2C/X9w1ZftmJRqKH92f0YPzr+GiG7PcX9TM88f67Yw14KmbU3OebcCbli6y24T8x+Jyo3yqjd1M9rqILZuBABBBBAYP4FSNjNv3ld15hvhl2QsFNxT5rYpwd7Y1+qa6SxxgeJu+SikX93oq/IuTw2WKTi5UlTf+pgD8tjGTMIIFCYQLh1/ZlO7esmcnShSbbpSi52z6yi3sybjYjKTZK0r/XP84E7wVI6WWTD/bevfaIw2dxXHXJGfP8lFnq+mD82lZRT/TMTO1ZMjlPV58yl7FTCtNjlinkqLFVypNjxUEjiJp9RIWMp85r8+8FNJIwSieTXh+9c+5659ku57z/4tM9HloWabhaxF6vTfctpy3HoxNgk//FJnTMm2wvpl0KSjPMylkzuF7WbfFL/fbCv/Y/l7jfKRwABBBBAoBgBEnbFaHHtnAXC0fh2p3pQdkE+KV8e7Gv/8JwrqMECIm1dH1Szr4y/Qh6fVZDe0yY1ayCZ9Hbm8Dy/ma1BapqEQE0LBHt17b/IXSki700lenIcbDMbgGLfVBeSYDKR+8zLtTtH/Tef2NDx5GziKvaeSNv6F4rZy83bO8TJaftmOM/RaV+yYxbL+gpqQyGgBRREwi6NlEz6a4b6Oj5QAFldXhKOfmGJ86MvsZCeqWZnmsrpKunVAOOPYn+3lGp576QYcqxMyO6wiURk/tmlhV6jqbUQGVuXiIj3Ii74+vi7LbNnkmbnDPet/e+6HDw0GgEEEECgaAESdkWTccNcBMKt8R86p2/IfmH36N7kcXs5RCEvbTgav8apXph6k517eezegYd3HSzDnbvm0j/ciwACtSnQ0rruPHP6zyp66L431anDG2az59hko+KXxJpo8A426xWImewVse8kxa4d7unoLndPpDajb3BnqqSSDi/PtClH3YUs4Sy23pIuZa3CJbGq02crZ7Mk9vHhxMpdD9fvthzFjsGVqzqXNjQuazPnz1STV4joaSbSWMzs3bwzHwtIuuWLt5APEgq7Zub98wqZuTmRzPR7Bno6lhTrzPUIIIAAAvUpQMKuPvt9QVsdjnZtUrHnju2YkxSzLw/2xv5+QYOqgsojrfGvqtMP5JsF4UXjg91rgg2peSCAAAIpgdTS+qbRf3Uqf56LZGL212wPgEiXWvyhE+mDdMaOv9wj5n/2zIi8q5yz6VIJukZ9eZBUePYEyzML2SNu4k32zG/aCxlyhSQICilnsvnsX8px6MRY4jj4QTD1JrJ2sLe9q9A+4LqpAkECTxYte3XI26fEyQtVZNFMTuU5dCL9KjP45ZRvT79CZgIWdk3u35+5ft6Drw30xGb/QzsTJt9HAAEEEKgpAf5g1FR30phaFwiWx4rJV3J9cu29DAz27jpKpNPXugPtQwCB3ALh6BcOFkmcrianeLHXOtEz1GXPZctxr8lNe1U/vLV7zaO1Yjs5QTe3GXSFvGkvxK24hJ3tEdPNovKgmTwkag+JuE0+kdw88sz+f9p2/4eeKaTOersmOMhjkex5W4Pa5erSewTO2H9mvxvZk3z5ll9dsq3evOqhvZG2K08T8+ep2FtE9dnXSenHjOOi4GvyJOzyzBDsb9rVKLd2JurBnjYigAACCMxNgITd3Py4G4F5F2hu6/pGSORduSo2k78e6Gn/9rwHRYUIIDDvAkFyTmXkNDG3StRWicqpKtqSeiNa6HJXky1J9e8d6u748bw3oMQVtqy+8ngL+bEZdHZmKZe4lmJ/t+wlsWbmRXVIzB4S1bGknD7ovD2ko40PPrzhY1vSU4R4zCQQJOn2c3veJGrnicmrTaRpfFbVjElSknUz8dbU94PknVryXBE510SOmulE3bkk9fL93iBhV1NDisYggAACZRUgYVdWXgpHoBwCnS4SXTKoqkeMl55+UZj6tHjTQM/u5zHLrhzulInAwgkc0dp1iqge2WD2AlE7TVROGU/O5U7eT7/E1YJfGmZf3R2SjsfuiD29cC0rvub0pvf+6KT5UzXkD3LizhCVl4vIYcWXlv+O8b35giuK2Y8ru8SxcnaY2O2q8lMx+1PS6ebhJ3Y/JPd3jpQy5noqa8mLvtB8yOLRC9TJahF5tag27fubaBPjf9qEC8m6ehoyU9q6cnX81SGnV5raCU40lPt36dhXp9njMTXGMg6dCH7mzVQsuCeVch9feu3FOSck7Op62NF4BBBAoCgBEnZFcXExApUh0NIaf6c4/dfMGRvpzcdTp5JdNdTbfnFlREoUCCAwF4Hm1q7PObWLVXVxMeVMN6vIzDZ5dX871L2mp5gy5+vaICGXtNGjQmJHqXNHqchRZnaUiB4takdNOjhjbP7ZXBJqGe0Kkmr/T7zemtTkrcM9a381X22mnmIEOl2kdckdotJayN5k+Q8EsM3JkdBpwxsufqyY2rkWgekEjmi94h0hddc6laWpNN7Yi7Pgd1Rqq0QzGVy8myWxDCMEEEAAgYIESNgVxMRFCFSaQKdriS7dZCJH53qjamIPmEnX4MiB35QN7x+ttOiJBwEEphc4bPVlKxq14VvOyau1gC3ocpWWnbRLLZP1+q8DT+16/0LO7AoScl78kU78UWpBUk6OMtGjxOQoFTtKVFcUMz7GD84oOmln9qSJ/j9Rf2vCu1sf6W2/p5h6uXZhBMLR+G1O9WXT1Z459nOdYmzmR0Z2hiJbf1M7ezYuTG9Q67hApG392WJ2kaZn+05+ZGaNTaR/EXvYMXIQQAABBAoTIGFXmBNXIVBxApHWrnepyjfyvZdPfZIrsl3Nfjgw7C+S/rVPVFwjCAgBBKYIpGbQqvyjiS4vOgmVUVoqUZGa1pH6v0FzctFgd/v3U5esWL+s5Wh5/WjSJ0Iht73U3WCmh7jQ6JGSVDXnnqMqR4vZ0Zre8L2kS1cLjp0EXcFUlXmhaSS6/jpRuaCQF68TS5otOP31SQn2tRNZZKxOVQsAACAASURBVCYbn97p3/zkb9c+WJntJKqFEzBtPq3rLA3J4YlRGW5oDK20pG9MJLW/sUmmHOhlSR9yIT3LxJ+n6o7N9/s680OF4PlAz64lIp17Fq6d1IwAAgggUC0ChbzmqZa2ECcC9SVwZmdDZO/i3aquIbvh2TMKgs3NfVI/NXRn++X1hURrEagegWBW3eJQ49dF5HVB1GOr3ItrgNlWUd0gJneb2QbTxg2DPR8fGi9k5Rnx54WSdp2oviRYTjjr2WlFRJVrhlMRtxd0ac7N3c2eFNH/M/W/1GTDbf19F28oqDAuqkCBTtfStuSbIvqOGQ+RSEe/10x+oiLfTozs+vHwhs5dFdgoQqoggUNOuXLVkkX+NlVZlv79m/7UM7XsOvV0+n1Bp7tm8rJYk4GeGO+/KqjvCQUBBBCoZAH+YFRy7xAbAjMIRKLr1qu6KfvV5XtDY96+8/Sepg/uuPeiHeAigEDlCIzPqhPV5ZlRTZu0M9kiahvEdEOQnJOQ3D1wR2x4SquO/dKi8GF7z3VmHxCVM3K2elbZwcL9CjlpsfDSJl85PpNQp8yg23UvB/DMVrWC7gs+nBpZ+j0VOTuVSBnLMmfvX2cmu1XlJ+blpuTorh+SpKugPqyCUMLRrs1O5chJv39TvxeDQ73Se9HNfKJs7msyP1AwseGB7lhzFZAQIgIIIIBABQiQsKuATiAEBOYiEG5dF1fRj6nLOCEvff5EvsejPinvHuxr/8lc6uVeBCpC4MCPHbjyeYd/wIt7ukF143hMIwlpCDUEBxTI04mEPj7+3IluzXVN5tcz2zWS0MamBjvKvO0Y9W7H+HN1um2m9mfem+/6pE8c1NgQWiMi0VzlpWd5pM6ADt40PmWmN6jaT5Pe7h3qiw1OF0Mwm67B9EMicr6IHDjdtWXO16Vm8s1leW927GYWLCdLiMgOb/rDkLnrmUE304iswu8f+6VFkUN3/0BV/2JSImX8P9Ib+u/0kviEjYx8iyRdFfZxBYScmnns5fe5EnLjybZCZiNPucZsxEz3iMoiE0uayT1D/X/6Cxm+lhmfFdDvhIAAAghUgwAJu2roJWJEYEYB0+a2rnOcyadV9cRC3hyb2fW7nVz02B2xp2csngsQqECBcGv8h6r6huxEUPZ+QUHo012Tr2njybLxbeCCxFmhSafMe/OXn173OlOZJpZ49qrPDjTtWie3dgZJqvyPY7+0qOXQPW8VsfeLaluh3VbI7JFCyyrRdcEs4M1mtllEH1KRh83sIe/t4d269KHtfR99qkT1UEwFChy56otHjLrEua7Bf9qpPmean9EH9iYTL3u079J9ifgKbA4hVbhASzR+k6i+JTvM7KWshc6wC2bRmdd1g48tvlY2fXRvhTef8BBAAAEEKliAhF0Fdw6hIVC8QDpxp2ZXq7jmmRIBz76pf8R7e89gb8dPi6+LOxBYQIGVFy6NHHnMzinL4jL2HZq0B9GkUG1sxlf+P4HpiTvjS6EmnhfS4nTCcPrlU4Uk9MbqutdEzx/oXnPfdHWnZ9PJ36Vn0+lBhcSZRTLttNyiy8u4IfUBQvDfk7knJ+TUNpsPEnRu8y5ZtJmE3FzEq/PeldErXtyg7mwTeb2KnjrTB0/Baegk66qzrysp6ua2rpNDIr/KFVPmzOOZxmNwvze/S8x1kKirpB4mFgQQQKC6BUjYVXf/ET0CeQSCxN36S53JJary7GlkuR/jSQnx+vOBHYm3y+8veRxSBKpBYEXr+vctcnZtdqyZb6ryvcEqZPnnpDdq0y8xn8JVyGy1md78mVlCVG8YGbUbGkMumatPfEIbXUPylSJ6lnNyWrH95r15VQlmJg0FywqLvX+a65eayApV21+87DDVHid2l6l7yIs9vGuvf+iJDR3BqZ086lrA9IjV697c4NxHROT5qroik2O6nxGSdXU9cErQ+E4XiS4NZiKf7r2+1DlZNX7Mz/gHncHvcW/ymEudzaM7xNsj6jT1cczEww4W0WPFbKc4+Z+BP+5+n2zrfKYEAVIEAggggAACKQESdgwEBGpYIBz9whKRxBVO5e+nJjbSKYmMF6fexP5pl1/6aWa31PCgqJGmHXxK12v2WyxTZoYWlLArZBlqxgbjhSTgCk00jF83bTJi7JvF/IEu5iRWE/u1ef3nvU8t+862+z/Em8sa+ZmommasuqbxiMYd5zWofE1V98sXd96Eu9nwnoSu2nZX+5aqaTOBVojAjaFI68MdqvYZUWkMgsqcTZ150quZfHGgp/3jFRI4YSCAAAII1KlAMe8H6pSIZiNQ/QKRtnUvU3PflIwT0PImDMye9KJf2OUXX03irvr7vlZbcMSqy05paGrYkHOT8AKSbYUk4TKvKeT6yUm74k8UTL1xHJvaN/Ny9qk9O/2sveCQBr3Be71usHdNX62OC9pVuQItq6883kLJ9zy7H+G7zeSgQvYDCz5WDk7onEh0295du0aPefzXnxyq3JYSWeUJ3BgKtz14gYr7lIpEsuOb/EFPahLdruRI6MjhDRc/VnltISIEEEAAgXoSIGFXT71NW+taIJhtpzZ6pah+UDXYnSv/FNuxPbiCU8x+tHtXw6ce+/UnHqhrPBpfcQIrV68724X0FvHpgTzpTf3YPnb73uePJ8Ey3/hnXJN57+SGjp3QmvpLmfm8EI5Crp/4KUydRBj8p8sfzUy15kzYmf3Om351T8j+lQNmZhLk+6UWOOSM+P6Lk/pWVblQdWLZdiHL0lM/dWN7SYppUszfvf0p96ad9zOzrtT9VFvldbrI6sXnmWo0mZTbQk5PU7W/EdVwvg9CJh8uEYw7jQ/2rumoLRdagwACCCBQjQIk7Kqx14gZgTkINK+Ov8I5+aaIhHPPcAg25J+0VDbIhmxUk+vMyY0Dd8SG51A9tyJQEoHFL7jyyMMO8puzC8u391y+BEGhiYPxevIv05v5tNdCGl7sTL7MMidisz1iclPSy1eG+mK9hdTLNQiUTiDYQ/XKV4TEXyAi54jo4ik/p4UsSxe7XU2/Z85u4u9O6XqndkvqdJHTl3ZISDp10nLXsQ8nZ/gMZfz3p5nYMyP+IPbZrN2RQssQQACBahIgYVdNvUWsCJRI4NDjv7zf4uXP/EhVX170GymzbjP9nje7aagvNliikCgGgaIFwq3xbc7pIZOSVsFMtbGZdKlZazme57u+kADKn7CbfeLPe9ukqlfvdvZNZtMV0ptcU0qB5tXxsHPybhV9t6gcPV3Z6RlNwViftNw1+Hm9Q9Ru3D2qN7JHXSl7p5bL6nSRtiXvFNFLVeSYqa9pJrYnyPuBSMYnN97svwZ7Yq+pZTHahgACCCBQPQIk7Kqnr4gUgZILRNqu+ISZ+4xT3X+88JlOr8y8TsQe9F5u2zMq6x+/J/a7kgdIgQhMI7B01WVHHNzU8C8qwQl/opLO0AUbiScmnuuoiAT7ED0uZiFRWSkiy599czfx9fx1NIjJSlE7QExGRfRRUXlCRPJ9vdj+mks5TsSaReQgEdnivb96qG/tlFNziw2I62tN4MZQ+PSH3ygucZZZw59E/K9VXdZJl/nb7EX2V59cmXQN/Q1iu3Nd6dVe5kRepyKnB9stFCqYCiKduNsjpv+dTIY+PHzXJwYKvZ/r6lHAtHn1Feeoa3hJMpm8LeQaVqeXu1rzdEMvY/ZcCm3fYVveRkSDvw+6WMz2mLr/HHxy5yfk/s6RetSlzQgggAAClSdQ8AurygudiBBAoFQCLavjrxan7aLyqkKW5AV5kdSL3smbgQ+LyS2qeuvInsStW351ybZSxUc5CCCAAAKFC6w87apIqDHxfjH9uKosKfzO9JVjE+D2JTZy3Z/edzG1gWTRDzMLdp+8xbxeP9i362cincF/80Agj0Cni0QXf1xEL1PVpn1jdGz4je27O2nG5kRB6VcsweuV8XEtYr9V0Sv7F+36D7m1MwE7AggggAAClSowi5dZldoU4kIAgbkKhKPrTlRzX1UnZ0xXViFJPTG530R+6dVuTe5O3kYCb669w/0IIIDAdAI3hlpaHzzH1L1bRP5CxHSmk1jzlZa5nDzvNQXsQ5d9r4kNm+k16uw69qVjNM8sMLbc1eQSVT12ynjKGIO5VgdkJ5692bCIvmewp/3ZJDEPBBBAAAEEKl+AhF3l9xERIjDvAs2nr3u9Ov2kU1klqsESw0mPQpfNZt6U9PY7FdtqJrcPPb0nLvd3PjPvDaNCBBBAoMYEUrPpQskLxdkFKhos+R57FHukSsadBSTjCvrgJjVbj9l0NTbkyt6c5Sd2Pnf/ZYuvF9HTRHWZm+bdyqSDhiYn8LZ7k62q8hwxv91Evz/01O5/YLlr2buPChBAAAEESihAwq6EmBSFQO0J3BhqWf3QWebkzaryVhEN9ssK3oDlWXqSWyC9wXjmybOplSnf3jni/46T2Gpv1NAiBBAot0Awm+7h15n6D4roa3LtHVfs7+nMiAv5UGama0ys30yvZzZducdCbZW/onX9R5vU/+P47NDU64cgEZcja5c5gy7j+U8SlvzkcM/aX9WWDK1BAAEEEKhHARJ29djrtBmBWQmkk3cSknPN5O2qul+hxeQ9WVPsGTP9Z5GG9YM9H99eaHlchwACCNSjQGo2XUPifaLynsmz6aZqFLIPXT7DQu7NtW9YkFwxkR+J16+yN109jtC5tTkc/UKz2mi/OnWTSzLxXsVlfDX7pGETeyRp/vUk6ubWB9yNAAIIIFBZAiTsKqs/iAaBKhG4MRSJPnSJiJ0ros2islxFQ9O9+Rs/lS33NbbHm14TGmmMP7zhokeqBIEwEUAAgbIKHLb6shWN0nC8qJznnJwlpscVexJr6vhkk70i+oiI9YtooafELhORI0RsiZjuNJFhVdmT2WAzWyKqK1VsqYn+1kvyIhImZR0SNVt48+p4OOT0dlE5MlcjvTdxY7PszGS7N9vqVA82sydF9BbRhs7Bno/nPMm4ZtFoGAIIIIBAzQuQsKv5LqaBCJRfYMVJ65c1LUu+xMSdqSKvEJVTVWRfAq/QpVkmlhDT60eSGt9655qHyh85NSCAAAILL7Cibf1hDUl/gjo5QVWPF5PjVe0kMzkoOKp1Ni/WUr9PRb5n3r452LvnvziJdeH7mQhyC8yUrAvmbZpPbavxs6QkLyEpzEhCAAEEEKgXgdm8BqwXG9qJAAKzFJiUwFM7M7VxtFmo0BMLg1VVKnZDwsllw3fE/jDLMLgNAQQQqCiBcPQLB4slT1LnjxcvJ4jqCaJ2vIoemivQQk5rzb7PRO5TsX/x1ngDWw1UVPcTTA6BmZJ1wS3mbWtS/WtJ1DGEEEAAAQTqTYCEXb31OO1FYAEEggRewxL/ZnV6sYqcWMiEkfH9kUz09+rtOk36m/vvXvvgAoRPlQggULECnS58+tIPqZNXi7Od4nWTOkvOJdykeafmnqsih4nT7eL9H9Vp0WX6pKo6OU5FjjKR/UXlcBU5pJjYZjrYYV9ZJk+Z2Q2m8m+DPbE7i6mDaxGYT4EjTo+fGmqQC9WsxUQfdiJvDbbVMJs4mCoznqSXG4Z628+fzxipCwEEEEAAgUoRIGFXKT1BHAjUicCK09cf3RSyT4rKOzOXzWY2P+8hFSbbRW2DmW4wtQ2JhNvA0tk6GTg0E4F9Ap0uHF36UjE5R9Xer6pNpcIp5LCFgupKHWxZ3GnaucpNn689zcPsFyZ6/cC2xf8pmz66t6DYuAiBBRAIZtKpk6+p6OvH97TNPLgk98+edfR3x+ILEC5VIoAAAgggUBECJOwqohsIAoH6E5gucVfwrJJgqUxGEk9U7k745IYtvWs3158oLUaghgVWXdMYbnjy1c7J2SZ2jqo+p9C9MYtRKVWZs1nKmjthl07ZZb5YM7E94vXKhHPXPdJ98cPFtI9rEZhvgdSS15B82kQvyPUhXebP3OSkHcm6+e4r6kMAAQQQqDwBEnaV1ydEhEBdCexL3Im9K7WALHjMOK1keiJvskPED6vq4yp2r4hunw2qWbBMR57nRAb3jrrrt25Y0zebcrgHAQSKF1i5qnOpa1zyGlV9i6q9QUT3zyylVMm1yWVKsLH9nB+lStgFgXiRx9Rsl5g+kzT/reG+YMZRwSe9zrktFIBAoQKRM+IrxetrVK3FvO4nKmeK2ItFdex81zwlZfzNT/9cCzPrCkXnOgQQQACBmhYowcvSmvahcQggME8C4egVxzoNfcbM/lpEXKEHVGSHF7zuDzJ+sztXcaK0VDk28eY9eBMR7KfnRL6W9Pb9ob7Y4DzRUA0CdSNw0Kp1y5ctCv2lij9XRf9CRBbla3x5EnZzX8aa+tWRSjoU/RLrURHbaCYbRfV+Eb9Rnf22//a1T9TNAKChVSvQsnrdS8y5/1aVJbkakXeri7FP6IKfluAa87J2sK99XdVCEDgCCCCAAAIlFCj61WQJ66YoBBBAYIpAkLgTCV2jamfNJuk2yzfKU+KYsRyTDWbyn2Zy02Bf+x/pSgQQmJ3Airb1hzVK8mwVPVdEz8q3t2V26anlczrDHm9FhlSyPeymnyj8qJncLxIk5mRjkJgza7qPE12L7CwuryiBSDR+s6q+KX+CPf2dzDx25s9bKlln8rPB3vbXVlTDCAYBBBBAAIEFFCBht4D4VI0AAvkFmk9fH3Uh+wcR/wIRbVLVQwvxmjHRVkAhwVy69Oy6wn5FmthGEbkl4fU/H+ltv6eAKrgEgSoRuDF06GmbT1wc8uerykmi7kkR2yQie+bSADNpMpOTVeUEEY0UcnJ0rvqCn/exx1YVuc/MemZzomtm2aU6Jda8NYq6o4PTZs3sjz75/7d3d6+W1WUcwJ/fPqMo1IW9YDSjWKBBBVEjihFkd110E4nRX9BF4IWU003gXUngXdBFdFlgZnoVgUQEvkVWUyGWL0jHMUIJE1/SmbOe2jNjnJnGmb3P3sf5euZz7dprf9fneQ4yX/Zaq+4e+y76vWJulc3x2VSBKz99x+NV4yNny3fq8+r6ierZozX66lG9cbTH9/7+8G0/SL0+uQgQIECAwPkQWOxfo+cjme8kQIDANoH5s3HG1uxgzaaDVXVt9ThYoz5wOtI6Crv5OXf8DKruZ7rq3jH1T//2yKEHPGvKGr9zBO7a2H/d0x+fbcwOVvf87+va4yVdj0vO/qrSZa+wq3us9Ky443eoV/1mjP5Z17h788Hbnlo2heMJEFifwMK/sKu6f2vqbx155NDD6/t2ZyJAgAABAntTQGG3N+fqqghcEAIHbrhz/6yOfbKrrxujPtVV11XNf4m3hmfYnXyI3aK/sjsTeFc/P2rc11U/2bz41V/Wr24/dkEMxkW+AwROL+fGwf+WX5+oGpdsD7+uAvwUkGVeA73tg121Nap/PXXdM2Z1z+YDh557B0CLSOCCEDjXM+ymqZ8cG/WVzQcO/faCAHGRBAgQIEBgDQIKuzUgOgUBAjkC+6+/48DU4/MbG9MXZmPs664/jlFv7CTh/La96vpYjbq6xrhm0Wdrnf5dJ+7a63/XqL9U1x/GqGcWzTN1v6969qExaqurnp6NfnHRzy5yXE/1/q5x1fz8Vf3UGPWvRT73f9c41eU16qqaW/f8POOlnZxn+2em6g+OHldW1WvV9dSY1cs7Oec01f4x6orj56nx5Bj9yk7Oc0q2rgOjZgeq+tUxv0V01Kurn7OvGLWx//g5Rz1R1a+tes43Pz9N8ze51Ien7mvGGO8dY8w93vKFDm9+bse/ND1L8CVfAv16Vd/fPe7p2nev20nXtRHOQ2D9AtvfEls1Lu2uz47ql49V//C5h775o/V/ozMSIECAAIG9LaCw29vzdXUECKxJ4MrPfPuyaRo3nXgwfn1u1Ni30KlP3ru3k1/qLfssvYXybDtoXQ/YX9d5tudfV1G0wx9znZ1yycZpkbnsSs6TX3yyMF74mYynzGFnbzs96yWf61q765VR/fOp697XX3rXfc8/9rUdFbWLuDuGAAECBAgQIECAQKqAwi51MnIRIBArcOCGO99T440vzXp2c495eVcbbxX2XOXE2S5yXaXVbmR785y7Utat4Xbkeb4TbxFd/fbo3S+wekdl2qJ/ICvf1vo2FJTTVFNX3zWr+vHmC5f+op685fVFr89xBAgQIECAAAECBPaigMJuL07VNREg8LYJzMu7WR27qapv7jFu3F7erVJmrVL0LXLx6zr/ymXQGcKuLdu8r1sEY4lj1pXt1BJw/kbiJUIse+iKhdvUfWx0bY5RL3aNZ2tMfxo1ji4bY/vx01aPMZvNb8U+0FvTg5vPbHyn/vGNlW9VXiWTzxIgQIAAAQIECBBIEtjNfyIkXacsBAgQ2HWB/5V3o77c3TeOMWarFDx+Ybfa/6L8wu7Eyi9THHfVC6P7cI86PHoc3tqaDh/ZuuyxevSrKxV0u/7H5wsIECBAgAABAgQI7DGB1f41tMcwXA4BAgTWJXD8ttk6+sVZ9a1d46OeYbec7LrKylUK07dMvOIv1s503l3Jue2LTj///JeRXePxcbyY68Nd/buui//87EO3HlluUo4mQIAAAQIECBAgQGA3BBR2u6HqnAQIENgmcPnB715/8UV9S416d1XP3xI7LQrkLbHeErvorpzruKnqsprq6q5+8Mg/932//vr1F871Gf+dAAECBAgQIECAAIHzI6CwOz/uvpUAAQIECBAgQIAAAQIECBAgQIDAGQUUdhaDAAECBAgQIECAAAECBAgQIECAQJCAwi5oGKIQIECAAAECBAgQIECAAAECBAgQUNjZAQIECBAgQIAAAQIECBAgQIAAAQJBAgq7oGGIQoAAAQIECBAgQIAAAQIECBAgQEBhZwcIECBAgAABAgQIECBAgAABAgQIBAko7IKGIQoBAgQIECBAgAABAgQIECBAgAABhZ0dIECAAAECBAgQIECAAAECBAgQIBAkoLALGoYoBAgQIECAAAECBAgQIECAAAECBBR2doAAAQIECBAgQIAAAQIECBAgQIBAkIDCLmgYohAgQIAAAQIECBAgQIAAAQIECBBQ2NkBAgQIECBAgAABAgQIECBAgAABAkECCrugYYhCgAABAgQIECBAgAABAgQIECBAQGFnBwgQIECAAAECBAgQIECAAAECBAgECSjsgoYhCgECBAgQIECAAAECBAgQIECAAAGFnR0gQIAAAQIECBAgQIAAAQIECBAgECSgsAsahigECBAgQIAAAQIECBAgQIAAAQIEFHZ2gAABAgQIECBAgAABAgQIECBAgECQgMIuaBiiECBAgAABAgQIECBAgAABAgQIEFDY2QECBAgQIECAAAECBAgQIECAAAECQQIKu6BhiEKAAAECBAgQIECAAAECBAgQIEBAYWcHCBAgQIAAAQIECBAgQIAAAQIECAQJKOyChiEKAQIECBAgQIAAAQIECBAgQIAAAYWdHSBAgAABAgQIECBAgAABAgQIECAQJKCwCxqGKAQIECBAgAABAgQIECBAgAABAgQUdnaAAAECBAgQIECAAAECBAgQIECAQJCAwi5oGKIQIECAAAECBAgQIECAAAECBAgQUNjZAQIECBAgQIAAAQIECBAgQIAAAQJBAgq7oGGIQoAAAQIECBAgQIAAAQIECBAgQEBhZwcIECBAgAABAgQIECBAgAABAgQIBAko7IKGIQoBAgQIECBAgAABAgQIECBAgAABhZ0dIECAAAECBAgQIECAAAECBAgQIBAkoLALGoYoBAgQIECAAAECBAgQIECAAAECBBR2doAAAQIECBAgQIAAAQIECBAgQIBAkIDCLmgYohAgQIAAAQIECBAgQIAAAQIECBBQ2NkBAgQIECBAgAABAgQIECBAgAABAkECCrugYYhCgAABAgQIECBAgAABAgQIECBAQGFnBwgQIECAAAECBAgQIECAAAECBAgECSjsgoYhCgECBAgQIECAAAECBAgQIECAAAGFnR0gQIAAAQIECBAgQIAAAQIECBAgECSgsAsahigECBAgQIAAAQIECBAgQIAAAQIEFHZ2gAABAgQIECBAgAABAgQIECBAgECQgMIuaBiiECBAgAABAgQIECBAgAABAgQIEFDY2QECBAgQIECAAAECBAgQIECAAAECQQIKu6BhiEKAAAECBAgQIECAAAECBAgQIEBAYWcHCBAgQIAAAQIECBAgQIAAAQIECAQJKOyChiEKAQIECBAgQIAAAQIECBAgQIAAAYWdHSBAgAABAgQIECBAgAABAgQIECAQJKCwCxqGKAQIECBAgAABAgQIECBAgAABAgQUdnaAAAECBAgQIECAAAECBAgQIECAQJCAwi5oGKIQIECAAAECBAgQIECAAAECBAgQUNjZAQIECBAgQIAAAQIECBAgQIAAAQJBAgq7oGGIQoAAAQIECBAgQIAAAQIECBAgQEBhZwcIECBAgAABAgQIECBAgAABAgQIBAko7IKGIQoBAgQIECBAgAABAgQIECBAgAABhZ0dIECAAAECBAgQIECAAAECBAgQIBAkoLALGoYoBAgQIECAAAECBAgQIECAAAECBBR2doAAAQIECBAgQIAAAQIECBAgQIBAkIDCLmgYohAgQIAAAQIECBAgQIAAAQIECBBQ2NkBAgQIECBAgAABAgQIECBAgAABAkECCrugYYhCgAABAgQIECBAgAABAgQIECBAQGFnBwgQIECAAAECBAgQIECAAAECBAgECSjsgoYhCgECBAgQIECAAAECBAgQIECAAAGFnR0gQIAAAQIECBAgQIAAAQIECBAgECSgsAsahigECBAgQIAAAQIECBAgQIAAAQIEFHZ2gAABAgQIECBAgAABA</t>
  </si>
  <si>
    <t>data:image/png;base64,iVBORw0KGgoAAAANSUhEUgAABPIAAAHFCAYAAAB4udeHAAAAAXNSR0IArs4c6QAAIABJREFUeF7s3Qt8W3d9///P58iXOEnb9JJeYslNL/wKKfSWtrbcDgps0DFgXAtjQNk6LoVRoDSSU2Dzb39KLCUUVihQfgzabd3YgAcDtjEu67qNWk56v9M20NRS0qRN26Rp4sS2zuffI1mJLEu2ZEu2jvTSfr8tjc/5fj/f5/cktd/9fs9XhQ8CCCCAAAIIIIAAAggggAACCCCAAAII1L2A1n2FFIgAAggggAACCCCAAAIIIIAAAggggAACQpDHQ4AAAggggAACCCCAAAIIIIAAAggggIAPBAjyfDBJlIgAAggggAACCCCAAAIIIIAAAggggABBHs8AAggggAACCCCAAAIIIIAAAggggAACPhAgyPPBJFEiAggggAACCCCAAAIIIIAAAggggAACBHk8AwgggAACCCCAAAIIIIAAAggggAACCPhAgCDPB5NEiQgggAACCCCAAAIIIIAAAggggAACCBDk8QwggAACCCCAAAIIIIAAAggggAACCCDgAwGCPB9MEiUigAACCCCAAAIIIIAAAggggAACCCBAkMczgAACCCCAAAIIIIAAAggggAACCCCAgA8ECPJ8MEmUiAACCCCAAAIIIIAAAggggAACCCCAAEEezwACCCCAAAIIIIAAAggggAACCCCAAAI+ECDI88EkUSICCCCAAAIIIIAAAggggAACCCCAAAIEeTwDCCCAAAIIIIAAAggggAACCCCAAAII+ECAIM8Hk0SJCCCAAAIIIIAAAggggAACCCCAAAIIEOTxDCCAAAIIIIAAAggggAACCCCAAAIIIOADAYI8H0wSJSKAAAIIIIAAAggggAACCCCAAAIIIECQxzOAAAIIIIAAAggggAACCCCAAAIIIICADwQI8nwwSZSIAAIIIIAAAggggAACCCCAAAIIIIAAQR7PAAIIIIAAAggggAACCCCAAAIIIIAAAj4QIMjzwSRRIgIIIIAAAggggAACCCCAAAIIIIAAAgR5PAMIIIAAAggggAACCCCAAAIIIIAAAgj4QIAgzweTRIkIIIAAAggggAACCCCAAAIIIIAAAggQ5PEMIIAAAggggAACCCCAAAIIIIAAAggg4AMBgjwfTBIlIoAAAggggAACCCCAAAIIIIAAAgggQJDHM4AAAggggAACCCCAAAIIIIAAAggggIAPBAjyfDBJlIgAAggggAACCCCAAAIIIIAAAggggABBHs8AAggggAACCCCAAAIIIIAAAggggAACPhAgyPPBJFEiAggggAACCCCAAAIIIIAAAggggAACBHk8AwgggAACCCCAAAIIIIAAAggggAACCPhAgCDPB5NEiQgggAACCCCAAAIIIIAAAggggAACCBDk8QwggAACCCCAAAIIIIAAAggggAACCCDgAwGCPB9MEiUigAACCCCAAAIIIIAAAggggAACCCBAkMczgAACCCCAAAIIIIAAAggggAACCCCAgA8ECPJ8MEmUiAACCCCAAAIIIIAAAggggAACCCCAAEEezwACCCCAAAIIIIAAAggggAACCCCAAAI+ECDI88EkUSICCCCAAAIIIIAAAggggAACCCCAAAIEeTwDCCCAAAIIIIAAAggggAACCCCAAAII+ECAIM8Hk0SJCCCAAAIIIIAAAggggAACCCCAAAIIEOTxDCCAAAIIIIAAAggggAACCCCAAAIIIOADAYI8H0wSJSKAAAIIIIAAAggggAACCCCAAAIIIECQxzOAAAIIIIAAAggggAACCCCAAAIIIICADwQI8nwwSZSIAAIIIIAAAggggAACCCCAAAIIIIAAQR7PAAIIIIAAAggggAACCCCAAAIIIIAAAj4QIMjzwSRRIgIIIIAAAggggAACCCCAAAIIIIAAAgR5PAMIIIAAAggggAACCCCAAAIIIIAAAgj4QIAgzweTRIkIIIAAAggggAACCCCAAAIIIIAAAggQ5PEMIIAAAggggAACCCCAAAIIIIAAAggg4AMBgjwfTBIlIoAAAggggAACCCCAAAIIIIAAAgggQJDHM4AAAggggAACCCCAAAIIIIAAAggggIAPBAjyfDBJlIgAAggggAACCCCAAAIIIIAAAggggABBHs8AAggggAACCCCAAAIIIIAAAggggAACPhAgyPPBJFEiAggggAACCCCAAAIIIIAAAggggAACBHk8AwgggAACCCCAAAIIIIAAAggggAACCPhAgCDPB5NEiQgggAACCCCAAAIIIIAAAggggAACCBDk8QwggAACCCCAAAIIIIAAAggggAACCCDgAwGCPB9MEiUigAACCCCAAAIIIIAAAggggAACCCBAkMczgAACCCCAAAIIIIAAAggggAACCCCAgA8ECPJ8MEmUiAACCCCAAAIIIIAAAggggAACCCCAAEEezwACCCCAAAIIIIAAAggggAACCCCAAAI+ECDI88EkUSICCCCAAAIIIIAAAggggAACCCCAAAIEeTwDCCCAAAIIIIAAAggggAACCCCAAAII+ECAIM8Hk0SJCCCAAAIIIIAAAggggAACCCCAAAIIEOTxDCCAAAIIIIAAAggggAACCCCAAAIIIOADAYI8H0wSJSKAAAIIIIAAAggggAACCCCAAAIIIECQxzOAAAIIIIAAAggggAACCCCAAAIIIICADwQI8nwwSZSIAAIIIIAAAggggAACCCCAAAIIIIAAQR7PAAIIIIAAAggggAACCCCAAAIIIIAAAj4QIMjzwSRRIgIIIIAAAggggAACCCCAAAIIIIAAAgR5PAMIIIAAAggggAACCCCAAAIIIIAAAgj4QIAgzweTRIkIIIAAAggggAACCCCAAAIIIIAAAggQ5PEMIIAAAggggAACCCCAAAIIIIAAAggg4AMBgjwfTBIlIoAAAggggAACCCCAAAIIIIAAAgggQJDHM4AAAggggAACCCCAAAIIIIAAAggggIAPBAjyfDBJlIgAAggggAACCCCAAAIIIIAAAggggABBHs8AAggggAACCCCAAAIIIIAAAggggAACPhAgyPPBJFEiAggggAACCCCAAAIIIIAAAggggAACBHk8AwgggAACCCCAAAIIIIAAAggggAACCPhAgCDPB5NEiQgggAACCCCAAAIIIIAAAggggAACCBDk8QwggAACCCCAAAIIIIAAAggggAACCCDgAwGCPB9MEiUigAACCCCAAAIIIIAAAggggAACCCBAkMczgAACCCCAAAIIIIAAAggggAACCCCAgA8ECPJ8MEmUiAACCCCAAAIIIIAAAggggAACCCCAAEEezwACCCCAAAIIIIAAAggggAACCCCAAAI+ECDI88EkUSICCCCAAAIIIIAAAggggAACCCCAAAIEeTwDCCCAAAIIIIAAAggggAACCCCAAAII+ECAIM8Hk0SJCCCAAAIIIIAAAggggAACCCCAAAIIEOTxDCCAAAIIIIAAAggggAACCCCAAAIIIOADAYI8H0wSJSKAAAIIIIAAAggggAACCCCAAAIIIECQxzOAAAIIIIAAAggggAACCCCAAAIIIICADwQI8nwwSZSIAAIIIIAAAggggAACCCCAAAIIIIAAQR7PAAIIIIAAAggggAACCCCAAAIIIIAAAj4QIMjzwSRRIgIIIIAAAggggAACCCCAAAIIIIAAAgR5PAMIIIAAAggggAACCCCAAAIIIIAAAgj4QIAgzweTRIkIIIAAAggggAACCCCAAAIIIIAAAggQ5PEMIIAAAggggAACCCCAAAIIIIAAAggg4AMBgjwfTBIlIoAAAggggAACCCCAAAIIIIAAAgggQJDHM4AAAggggAACCCCAAAIIIIAAAggggIAPBAjyfDBJlIgAAggggAACCCCAAAIIIIAAAggggABBHs8AAggggAACCCCAAAIIIIAAAggggAACPhAgyPPBJFEiAggggAACCCCAAAIIIIAAAggggAACBHk8AwgggAACCCCAAAIIIIAAAggggAACCPhAgCDPB5NEiQgggAACCCCAAAIIIIAAAggggAACCBDk8QwggAACCCCAAAIIIIAAAggggAACCCDgAwGCPB9MEiUigAACCCCAAAIIIIAAAggggAACCCBAkMczgAACCCCAAAIIIIAAAggggAACCCCAgA8ECPJ8MEmUiAACCCCAAAIIIIAAAggggAACCCCAAEEezwACCCCAAAIIIIAAAggggAACCCCAAAI+ECDI88EkUSICCCCAAAIIIIAAAggggAACCCCAAAIEeTwDCCCAAAIIIIAAAggggAACCCCAAAII+ECAIM8Hk0SJCCCAAAIIIIAAAggggAACCCCAAAIIEOTxDCCAAAIIIIAAAggggAACCCCAAAIIIOADAYI8H0wSJSKAAAIIIIAAAggggAACCCCAAAIIIECQxzOAAAIIIIAAAggggAACCCCAAAIIIICADwQI8nwwSZSIAAIIIIAAAggggAACCCCAAAIIIIAAQR7PAAIIIIAAAggggAACCCCAAAIIIIAAAj4QIMjzwSRRIgIIIIAAAggggAACCCCAAAIIIIAAAgR5PAMIIIAAAggggAACCCCAAAIIIIAAAgj4QIAgzweTRIkIIIAAAggggAACCCCAAAIIIIAAAggQ5PEMIIAAAggggAACCCCAAAIIIIAAAggg4AMBgjwfTBIlIoAAAggggAACCCCAAAIIIIAAAgggQJDHM4AAAggggAACCCCAAAIIIIAAAggggIAPBAjyfDBJlIgAAggggAACCCCAAAIIIIAAAggggABBHs8AAggggAACCCCAAAIIIIAAAggggAACPhAgyPPBJFEiAggggAACCCCAAAIIIIAAAggggAACBHk8AwgggAACCCCAAAIIIIAAAggggAACCPhAgCDPB5NEiQgggAACCCCAAAIIIIAAAggggAACCBDk8QwggAACCCCAAAIIIIAAAggggAACCCDgAwGCPB9MEiUigAACCCCAAAIIIIAAAggggAACCCBAkMczgAACCCCAAAIIIIAAAggggAACCCCAgA8ECPJ8MEmUiAACCCCAAAIIIIAAAggggAACCCCAAEEezwACCCCAAAIIIIAAAggggAACCCCAAAI+ECDI88EkUSICCCCAAAIIIIAAAggggAACCCCAAAIEeTwDCCCAAAIIIIAAAggggAACCCCAAAII+ECAIM8Hk0SJCCCAAAIIIIAAAggggAACCCCAAAIIEOTxDCCAAAIIIIAAAggggAACCCCAAAIIIOADAYI8H0wSJSKAAAIIIIAAAggggAACCCCAAAIIIECQxzOAAAIIIIAAAggggAACCCCAAAIIIICADwQI8nwwSZSIAAIIIIAAAggggAACCCCAAAIIIIAAQR7PAAIIIIAAAggggAACCCCAAAIIIIAAAj4QIMjzwSRRIgIIIIAAAggggAACCCCAAAIIIIAAAgR5PAMIIIAAAgggUDWBFT2x/oDK1aLSKuJ9m2GZ/3HEOdiHZX6V/d+5a7K/OvRtSe4aMxHNNJP9WubX3j96F6gV/32xERG9zU27V23d1Hdv1QZHQwgggAACCCCAAAIILLAAQd4CTwDdI4AAAggg0DACyz65LPSyFc/lwrbcuA6GcQUD9QK+XHiX/+v8yyb9fsmGcmnf5A4yl4ttEZUfp8X50da2vf8jt/aPN4w3A0EAAQQQQAABBBBoOgGCvKabcgaMAAIIIIDA7AVWrO5f3NKy9GXDe164Xx7qH81vaUVPPNLiSKyw9cziuSJd5udypTM6E51IBs0O/XpS2Ff+7+8yk5+KyY/2P7/k355+6GMvVCRx6nXtJxyz//Qndy56UDZfcaCie/148anXtYeOPfCS5OCaB/xYPjUjgAACCCCAAAKNKECQ14izypgQQAABBBCogUCwO/52dey7qtqS2TKbWQinE5tks5thi2+PNXH00NbaXGnlBXn522nnHOQdVPFCwdy23lxQODkcPLR1N3+FYea2zGZh/bWaxPY/v+T7FQeCNZibajcZ6l3/hyLu36voUjF53NSuN2v9Wipx5Ui1+6I9BBBAAAEEEEAAgfIFCPLKt+JKBBBAAAEEmlbguDOuWtK6ZPkuJxPiHfpM2h5bfIerlFxJV87W2vzVdrPZWjvDdzqlmpw00SWXFGaywANm8nNT/ecDuxb/SyOEeivO+2KopXX8URFdVDDXT4tIjECvaf8aYOAIIIAAAgggUAcCBHl1MAmUgAACCCCAQL0LdPbEbgw4emlhnfkZV+kttJNX0tX8sIuJQzAK39VXzLhUyDgpwCoZUB5aLThx/QET+5mJ871MqNfRcqCrZc8ZI3s6HvFTwBcKx69SlfUln0mzHa7I51NPd/y/pthiXO9/OKkPAQQQQAABBJpKgCCvqaabwSKAAAIIIFC5wIrwQG+LOrcVD8Lytr6WfBeebU8moidU3nPld6y8qH+Re2Dxm0TknSb2B6q6eNpWSqWPeTdVuBAwc2du5665mRDTxNzvJ4f6Lql8RPN/R1dvLPriaryBmXo2s3HX5Jtbh6Ifm+lavo4AAggggAACCCBQHQGCvOo40goCCCCAAAINKeAFY+nRxQ+oyClFg7y88K7kNlVXbh4eirx3voEyB3O0Lf4DEbvERN5QGOrlwrYZvxkqEfaVkQFm3h+Ya9/EvTE52Pcn8+1QaX8rVm84pqU97W2tPbKce9OuXb51KPqNcq7lGgQQQAABBBBAAIG5Ccz4vevcmuduBBBAAAEEEPCzQDAc/7Kj8omiId7E++vyt8oWHHYxJmIbk0+lflc2f2VBT3n1Qj1t6+hzTC8XtWMy8ZrapMM58seYDflMxFSmHHZR0dbd/MM6Mr2uHU5EZlztttDPzIoLYqcFXPlXVT11plpcsaHUYDQ803V8HQEEEEAAAQQQQGDuAgR5czekBQQQQAABBBpSoKsnfoGp/K/mp3O5kZo8cWCvnr7jvjV7G3LwJQZ13Bnrl7QttjeKY+9Rk4tFtW268Rc7DMQ1+9dUIupt/63zT7/TFV78dlOLqOi5pYo1k/9NJiKvrPPBUB4CCCCAAAIIINAQAgR5DTGNDAIBBBBAAIHqCky8a+7XonJi0ZZduXB4KFL0vXnVraR+W8uEekvszd77+FTt96ec8ppdqnhwRV/+wRpu2v2r1Ma+v6zf0U2urLN3/WvUdb/hOPqS/K94YzJXf5DaGHmHX8ZCnQgggAACCCCAgJ8FCPL8PHvUjgACCCCAQI0EVvTE/rpF9YrMDtOC7xbMta8lOeBgkrwX6rUusc+q2IdE5aiDL8fzTrwVlczKvDxI1+SJVCKyskbTV5NmQz3x76rKuw5upfaWanq7j8X+J5mIvqomndIoAggggAACCCCAwCQBgjweCAQQQAABBBCYJBA6b+ByaXG+5uVOmVVkmSBqItBr0i21s3lEOrtjQUflbnX0mML7zey3yUS06AEis+lrPu7JBHmOvKvIWAjy5mMC6AMBBBBAAAEEEMg7SA0MBBBAAAEEEEBAvNMdQuH4PlVdlM+RO5HWdfXVqaE1t0JVnkBnd+yTjiNfyl+N51mauD9KJfreUl4r9XFVZ0/8Gkfl6sIVmq5rN6eGovN+KnF9qFAFAggggAACCCAwvwKsyJtfb3pDAAEEEECgrgWCPQMfdxznusIiva2h4gpbaiucva6e2KWmemPuBFwvwpvYantTMhH9QIXNLejloXD8KhFbf6iI3LeR9rMDY60ffeqOK3+7oAXSOQIIIIAAAggg0AQCBHlNMMkMEQEEEEAAgXIFguGBf3XU+YMpQZ4re0f36XHNdkptuW6lrvOCPHH0xsKvu2Z/l0pE3z/X9ufzfi/IU5W8IC/be261ppltSSaiJ81nTfSFAAIIIIAAAgg0mwBBXrPNOONFAAEEEECgpMA/B7p6H39aRI+cGuS5n08O9X0OvMoEguF1axwNxIsEeYOpRPSCylpb2KuD4fiXHZVPTHk2vAM9Jr6jdM0dSCX61i5spfSOAAIIIIAAAgg0rgBBXuPOLSNDAAEEEECgIoFQb/x1KvKzqUGNjY84ctTO26J7KmqQiyXUM/A1dZzLpwR5rvtoaqjvND8RBXvi33cceft0QZ6Z/XcyEb3IT+OiVgQQQAABBBBAwE8CBHl+mi1qRQABBBBAoIYCoXD8b1TlT4sENT9JJiJvrmHXDdt0sDu+zglIX5Fw9L5kInqmnwYe7F33144ErigyFjl4mIe5twwn+l7rp3FRKwIIIIAAAggg4CcBgjw/zRa1IoAAAgggUCuB1Te0drXvekZED5vahb1/eDD6d7XqupHbXdE90BdwnHX5J71mTq01uzs1FD3HT2PvOPPazmMWjyU17whebyzexxtf9jRe+49UIvr7fhoXtSKAAAIIIIAAAn4SIMjz02xRKwIIIIAAAjUS6OpZ/yZT+7EXxYhkvz3IhE8mY/scO5pttbOD97bWiqOXi6lkT67N8pprvtta6wks7/78hYuctg0idraItGWfFcsGeZmByW3JROTC2WlxFwIIIIAAAggggMBMAgR5MwnxdQQQQAABBJpAINQT/5U4ckHuGwPzEicvfBJhW+0c5r/k1lqxe5OD0bPm0PSC3hoMx292VN4zpQi21i7ovNA5AggggAACCDS+AEFe488xI0QAAQQQQKCkQDB87VEiYzc5qm8sdpEr+r7U4Jq/h3B2AivOj10WCOi3CrfWiti/JBPRt86u1YW/q7N7/eccx/2rvF22ma21IvKNZCIy5XCPha+YChBAAAEEEEAAgcYQIMhrjHlkFAgggAACCFQsEOyNv13Fvq6iy4vdbGYy4sjhbKutmPbgDV09sUvNkRsLt9aKyU3JRPQDs295Ye8M9sQjqhY7tA3bW8Op3uba+PBgJLqw1dE7AggggAACCCDQuAIEeY07t4wMAQQQQACBogLeKjzVsetV9N3TEZlrO5ND0aIhH7TlCXhBnjh6Y+HVZub7IM9xJFZEgSCvvEeDqxBAAAEEEEAAgVkJEOTNio2bEEAAAQQQ8KdAsCf2NnXkG6VW4eVGldkm6epbkhvX/MifI62Pqhs1yOvsid0YcPTSKQGl2IPJwZEzRPrd+pgBqkAAAQQQQAABBBpLgCCvseaT0SCAAAIIIFBU4Nju9We0O+53RPSc/Pe1FbvYTJ5Pu+Of3Lbx6u/AOTeBRg3ygj3rb3Mc650S5HkBsNk/JYdGXjwIgzBvbk8PdyOAAAIIIIAAAlMFCPJ4KhBAAAEEEGhwgc6e2Eccla/nDibw3n3nffIPKvD+2bJH1Q4kd4/0y0P9ow3OMi/DKxXkuWZ/l0pE3z8vRdSgk1B43Y2qgakr8swyz5WZ/CaZiJxag65pEgEEEEAAAQQQaGoBgrymnn4GjwACCCDQ6AJHrI6fcnibPaYFqZ0X5k06cVTs0RfDl/elEtFNjW4yn+MLhtetcTQQL+zTNRtMJaIXzGct1exr2VlfWnZYx+hTqtqaa3ciH5bcik/XtetSQ9FPVLNf2kIAAQQQQAABBJpdgCCv2Z8Axo8AAggg0NACoZ74d9WRdxUO0gtdvMDFRNJqdu3w7pHPsgqv+o9CqGfga+o4l08J8lz30dRQ32nV73H+Wjzq7A2rlixK/0JEV6gePLX2YAFm8kAyEXnF/FVETwgggAACCCCAQOMLEOQ1/hwzQgQQQACBJhU4cvXAEUvbdKuqLpkS5GV/4zdm9h5W4dXuAQl2x9c5Aemb6m/3JgejZ9Wu5/lpefmq65cuOnzvQ+pIaOoY3f9JDva9an4qoRcEEEAAAQQQQKA5BAjymmOeGSUCCCCAQBMKhMKxv1LVzxUbuuvK37cs2vfBLbf2729Cmnkbcud5A993Wpy35x8wktmCau5DyaG+0+etkBp2FAzHbnBEPyR531Vm38NoP0om+t5Sw65pGgEEEEAAAQQQaDoBgrymm3IGjAACCCDQFAInDxwRPE63qehibwNt/vvwXLNEKhGdcuJoU7jM4yBDPfFrRe1TmYDLVES9s0S8U0YyJ4s8mUz0rZjHcmrWVSgc/7GovckbY2ZomZ7M+/Vtw4nohTXrmIYRQAABBBBAAIEmFCDIa8JJZ8gIIIAAAo0vEOqJ/0Id+d2DI81kSNlAz3W1JzW0ZmPjKyzcCEPh2A9V9S25dxEWVmJmm5KJaPfCVVi9nkPh2D+o6h9NadF1/2t4qO811euJlhBAAAEEEEAAAQQI8ngGEEAAAQQQaDCBI08eOGLpcc5zml0glZ/leSvBfpZMRC9usCHX1XCC4fhXHZWPeUUVnuSa/T2TsTHp3n5HY5wQHArHbxKx9086BTkTHLu3pBJ9r62ryaEYBBBAAAEEEEDA5wIEeT6fQMpHAAEEEECgUKCzJ/aZgKOfL/x9L1RyXQtv3RgdQq02Al29saiZDkx6J5632XRia625skfE3pUa6vtpbSqY/1ZD4Zg3louze4a905CzJ9iK2FByMBqe/4roEQEEEEAAAQQQaFwBgrzGnVtGhgACCCDQpAKhnvh31JEPTA3ybFsyEe1sUpaaD9sL8UR0wFtxl7867WDHJnvSrq3aujGaqnkx89hBKBz7lqpeNqVLc/9tONH3xnksha4QQAABBBBAAIGGFyDIa/gpZoAIIIAAAs0m0BWO3yEqqwvHPZ52127b2DfQbB7zMd5ciOf1ld1OOznMM7PxsXE7a/vtfQ/ORz3z2UewO96njqybvAox47AhlYismc9a6AsBBBBAAAEEEGh0AYK8Rp9hxocAAggg0FQCy1ddv3TREXufL3w/nofgWvolqcTazU0FUvPBmgbD67/hqHwov6tcmDdxjOvu/SOLznv6nk88VvNyFqCDzHZikYGJ42pzx/KKqsSGB6N9C1ASXSKAAAIIIIAAAg0rQJDXsFPLwBBAAAEEmlHgxdV4b3xxNd5PpozdZPtwInJCM5rUcsyhcOwBVT29ZB9mW1xpvTCVuHJrLetYyLa7wvE+UVlXWIOZuyEGDKR1AAAgAElEQVSZ6GNF3kJODn0jgAACCCCAQMMJEOQ13JQyIAQQQACBZhYI9cQ3qCOfnmpgNw8PRt/bzDbVHvuK8wfeEwg4N+dvKZ3URxOEeN54eUdetZ8s2kMAAQQQQAABBEoLEOTxdCCAAAIIINBAAqXej+e68sHUUORbDTTUBR9KKBz7J1W9pGghTRLiTQR5P1XViwsdjFNrF/wZpQAEEEAAAQQQaDwBgrzGm1NGhAACCCDQpAK8H29+J76zO/alQEA/OSXAcm2fa3Jao51OW0qXFXnz+9zRGwIIIIAAAgg0twBBXnPPP6NHAAEEEGggAd6PN7+TueL8WDQQkAGddFyriSvySCoRfen8VrNwvXFq7cLZ0zMCCCCAAAIINJ8AQV7zzTkjRgABBBBoUAHv/Xii8mlRyx6WauqdHOr9ivfj1WDOO3viP3ZU3uRhq8nBQ1tN7IlUIrqyBl3WZZOcWluX00JRCCCAAAIIINCgAgR5DTqxDAsBBBBAoPkEQuF4SlU6cyO3TIbnBXq8H68WT0OoZ2CrOs6KwrZd136aGoq+oRZ91mObXpAnogNTa7PY8GC0rx5rpiYEEEAAAQQQQMCvAgR5fp056kYAAQQQQCBP4LjVX+huawsMTdrmmVmV52V56ZekEms3A1Y9gRN64ue0OnJnZhle/ndTJjI6Ntq9/Y7Pbqpeb/XdEkFefc8P1SGAAAIIIIBAYwkQ5DXWfDIaBBBAAIFmFLiovyW0v+NRdfSkwuGbmZtMRAPNyFLLMXf1xgZENOoFpdlNtZrJ81yRe1KJyNm17Lve2ibIq7cZoR4EEEAAAQQQaGQBgrxGnl3GhgACCCDQFAKh3vg1KnJ1scGauQ8lE32nNwXEPA4y1Bt7QkW7Crt0zSKpRHT9PJay4F2FeuJXqyPXTCnEbP1wIhpZ8AIpAAEEEEAAAQQQaCABgrwGmkyGggACCCDQfAJd3RtWm+PertkFYZM+3mqxcTd97pMb197ZfDK1G/HBbbVFuhgfC3Rtu/3Tydr1Xn8th3piP1JH31zk+bs1mYi8uv4qpiIEEEAAAQQQQMC/AgR5/p07KkcAAQQQaHaBi/pbug503CeqLytKYXb1cCK6rtmZqj3+3LbaIu0mhgcjvdXur97b6woP/Keo85qpQZ6NmLQenUpcOVLvY6A+BBBAAAEEEEDALwIEeX6ZKepEAAEEEECgQGD6LbXCaqiqPzGmoZ71l4ja36lq69Tm7RPDg9Hrqt5tnTcY7B74hBNwvlwkyPPeHbgmmYhsqPMhUB4CCCCAAAIIIOAbAYI830wVhSKAAAIIIHBIoPP8gTOdgN6lqs4UF5PndbT1pU/c+aknMauGwESA59jnRPT0Ut887U+PHf/Uxs/sqEaP/mrjnwOh8OO7VHVpru68M0B2mrV0sSrPXzNKtQgggAACCCBQvwIEefU7N1SGAAIIIIBAUYFlZ/UvW9rR8YiKHJs7LTX/DXnmyp8khyI3wjd3gc6e2PWO2vtVnUxI5b13UIt892RmzyQT0WPm3qM/Wzjh/IHXtwT0P7LVe0AmOgHlmmxIJSJr/DkyqkYAAQQQQAABBOpLgCCvvuaDahBAAAEEEJhRIBSObVbVU/IvNC84ERUT+3FyMPqHMzbCBdMLXNTfEjzQ8bijGpzkXCLIc03+IZWI/HEzs4Z6YwkV7Sk0MDMZSbectnPTpx9tZh/GjgACCCCAAAIIVEOAIK8airSBAAIIIIDAPAksO3vDiYd3uFumhCWZdVD23OhI+rTtd1/99DyV05jdZEO8/3FUw0UHWLAsz8x+G2gfOX3Lrf37GxOkvFGFeuOvU5GfFbva0vaPyY3R95TXElchgAACCCCAAAIIlBIgyOPZQAABBBBAwEcCnefHPxVokWunBnneW8mctyQH1/zIR8Opv1JX9bcFl3VsckzPzN+uPKVQE3HNHjNxr906tPYb9TeQhakoFI4ltWAVo1eJa+79qUTfGQtTFb3Oh8DKi/oXHdi/eFWrY6e7Jr/niL7SRA4zkafF1R3qeAn4zB8TOULFjhORNhV9wTXbqqpjM99ZcIXJkZJ5/YC1iujzorJNRMZLtlOb648WkWMsU4PsNpNtjmpaRIr+voms9F6Z4F2vph5YwNumbip702l5oDWgo/n3qsmYq5nd/i2lfj2pX5Plona0mAYyFmqa+bXaLhH13qnqSqlr8q+v9N5S7U/8vortMNVbkrv2/Y081O+NkQ8CCCCAwDQCBHk8HggggAACCPhIYEX3ute1BAJTVj2Z2bPJRNT74ZDPHARC4dhvVPXkbORw6D1vk5u0/xJXPzc8FLltDl015K2dPetvDDh2aeHg0ia3bE1EXtuQg262QZ16XfuK5XtXOdpyupq7SlRO9w6BEbOTih6+M827JcuiM+9PYvF3U5Z1/8RF3hbv3Hsby7mvFteXarOcvrxrvE/hGPLvLefX+WPPX1xc+v2fh+xLXV/pvdPUcEMyEflIOfPDNQgggEAzCxDkNfPsM3YEEEAAAd8JrAivO7tFA3dNKdzsnuFE9GzfDaiOCu7sWf+ZgGOfP1hSJj04VKCZPJsed9+07fa+wToqu65KCYVj/yAif5QfNng/5Luu/HLrxsjv1VWxFDO9wKnXtZ9wzP7TA46uErPTVW1VNrCTk9V7IWcFn0wGpZP+OFVw90SQV9EdxS8uFTiVarqcgG1yKDVzWFhO6FWqHtfNhWqT+yknYCvWb26NpLekL//XhUGb98+F18zl3lLti8nzw4mVR4lc4q1a5IMAAgggUEKgon8Jo4gAAggggAACCyswTZB393Aies7CVufv3kPh2OOqunLqD5neUSKSEGl9bSpx5Yi/R1nb6oPh2C8d1dfmVg9lAwD1tiHfkUpEz6tt77Q+W4Hjetcf2yLp8xzTN5rJH6jKMWLS4aU3xU5pnk0/lYZolQZk5dRUeTBX2UrAcsY4lyDvYP3eKkXNHnDkfSatxMv77w/5/y2i4L9LHOSq+Jq8A3/KW9F3KHQsZ0XiqJs+afvQ2invgS1nfrkGAQQQaBYBgrxmmWnGiQACCCDQEAIEebWZxs7u2KsDjt5SfJ2RPTL8VMeZsvmKA7XpvXFaDfXEvq6OTtkaZybfSyYilzTOSP07klxop+asVpFzRW21iq4oNqJS4U+lo8+uyDsUPFVyf6ktpZW0kQu7vDWB5QaTmfjeqnt9Nsjyqpn8I1hmjJkVi6V/NCu8JhuimbiuiTrenZoJ9HLtTPp1BmBqKJk/xnICxnJW/k0OYItvy510zSQNe2R4MPrSSueW6xFAAIFmEyDIa7YZZ7wIIIAAAr4WIMirzfSFwvEhVemeeDXewR/2zWw0+fTIctnc/3xtem6sVrvC8T4TWZeJKia+y/R++DeRgVQisraxRlv/ozn+7C8sb2lrOc8J6HlmtlrVzhXREyqp3At7KtxJO6n56d83OVMlJlZBmFaqtUqDxFpcX87W1enqL5L/ZS7PBp3ZP2y5aybyvMxv5P+6MGTL/Tktp7apW2mzK+1KzW/+75dzjYg9mRbnvVsH19wy01PB1xFAAIFmFyDIa/YngPEjgAACCPhKgCCvOtN11NlfWLV0UeCbJnpO5rxflY5cy4d+MM6snvnE8GD0uur02viteEGeqKzLrfTJBQWuEeTVevZzoZ04cq6qrRbT1arSOdd+K1yVd0BMHhCVh821J9Jiz4+Pt9zd1mIVnTqbTrtHOS16jLmyxdHMSa2z+phry9XRZaPjuqWcGmpxvSt2nHd6bzpTg4yr2s9FpDUXFmZXymUDsSmrBb33S6o77oi2THdQh/d3lrnypKo+Z2ItKtoqKkd6vxZX9pjKTvWaUjlMTL1TdMdM5B5J6w/MkQNp155oDTgH30unrp2QVunwfr9N9diZfl3OvaWu8X7fSaefHr795F/zbrxZPebchAACTShAkNeEk86QEUAAAQT8K0CQN7e5O7b7muNape0vHMcuz72wv/SWMkslR5edLHd+uKIQYm4V+vvuXJBXOAqCvOrOay60U8dWi+pqMS+8m3toV26VZjKiIg+L2IMi+pCYPijj4w8O39H3eGYPLZ+SAl3h+A5RObbwguKHUZjsPzDyko5Fi28QkdfMxDrN32VFT+x1TUxVfiUmPx5N6w92bFrz+Ex98HUEEEAAgYUXIMhb+DmgAgQQQAABBMoWIMgrm2rShV6A1+60fk5V/szM2nOrW6Z7Ob1r9mepRPRvZtdjc95FkFf9eZ+80k7Omb/QztvWKuMqep+oPSwmD4o5D7g6/nAq0fcbArvZzXWoJ36vOnLGTEGet8jOxK5PJaIf964N9cYvF7MNqrp4up7Leddd7v7CLbUm9qCZ/sRx3X8b3rj/xdO5+93ZjZK7EEAAAQRqKUCQV0td2kYAAQQQQKDKAl6QFxDnruzbkCY2vXkvkTfh1Noi1ktWxY9fdrjc4qi9rFh4N80pivuSiZMOZ6tXZQ/wfAZ5y1ddv7T9iD0nORZY6YqtFJOz1LHfEdGjReQ512S7ozJe2QjKvnqJiHjvmusQk70msk1V9pd998wXLhGxkIguE5H22R4UMXM3eVeYeO+B3OSK+4grzlPjafdHT22K3kdgV5HijBd3heN3mpoXyGbeaucdWOF9xlznQwGRx7ytuGKubtuy8yeyY8Pe/AZXXDDQ1WLOd6ZbnVcyyJtyxEa25dKn2dq4mOwW1wmIuotFZWh0r/OGHfetmVTTjAPmAgQQQACBqgsQ5FWdlAYRQAABBBConUA2yAvcVfguJTNLJRPRUO169l/Li0+LrTjmSHlcHG3Lrz7/FMySL/J37VvDQ9EP+m/UC1txNYO8485Yv6S9Pb0y3SorHXNWishKVTlJTFaa2ErVTGBX8jO3QxYW1rGw91KHEcy6SrPdouL9B4HbzZW7TNN3phJrN8+6PW4sWyAYjj3hqHZNusFE9o3K6p13Ru4qp6Gu8PoPm7hfUdXWyX+3ef+UPYRi0u9nf3vKO/jKOZk3/z92uCaPpRKR/1NOjVyDAAIIIFA7AYK82tnSMgIIIIAAAlUXOK533WvaxPnPwlMkzWxfMhH1VgnxEZEVqzccE2hL36uqK4qBZFetZNeiTDqN0ftp12Rz8umOl8vmKw6AWZlAJUGeF9S1LZWTXEmfqKYnqelKdTIh3YlictJMQV05lU23dbqc+yu5ptTqzkramO7aWY+F0K5aUzDndoK9Ax90xPlmsYZGx+XS7Zsif1tuJ8eHY+e3iv5CVQ7P5nTZv88Kf7gr59TaGfucePi8/3Ngv3vWU3f33TvjPVyAAAIIIFAzAYK8mtHSMAIIIIAAAtUX6AzH1gZUv1DYsiv2Qmowelj1e/RHi0e/4gsvXbw08A1RWeW6sshRWer9VDv9SY/ihXjeNrHt3oIYFetwRZ53VI9WsaUmMiqu7FBHd+crmIi3wq9TxZaIyQFR2S6ie8qRmsu91aqhVJ1mskhFVojaEhEdEZEnRTI+5X9MusRbNVfwMZFhFdkpYp0i1iHirZLURVNO6Sy/p7KunHX4VVbrky+qdV/lBYW2J7PKzuQu9bbJunJPamPksVkMh1uqLBAKx38oIm85eBbIxGm1uW7G0/Ln2zZGrq+022DPhreZuL8n6t6jFngkd3/habm53/dOBA4E5HxVvVBEenOH/kzXb/6z7Zr8PJWIvL7SOrkeAQQQQKB6AgR51bOkJQQQQAABBGouEArHvqWqlxV25Jp7fyrRN+UF6jUvqC46uKG1q3e3F6S1568+mW47Yu5rxbahTQmhbOpWtfxrSq14KYdmLvdWq4ZSdVZ9O2dBR/Ox9bW88KucmZr5mpLbtGe+tawrprSfW2lncoeZ3sn22LIYF+SiFT2xaIujA4V/Zr1/9sJsc80d3ff04Tvum/xOvFoXGwxf26k2fomqvUNUe4v2l/cSvYOB3pj78uHb+x6sdX20jwACCCBQXIAgjycDAQQQQAABHwl09ca80yJPLizZdd0PpYb6/p+PhlK1Ulf0xN/V4sh3Mw0WLIvKvgMqszQv82V3IpTLfQNUziqqcq4p/cr4qg1zQRqqdRBWq/bnIyQsDGVqtbowMxazUVF98RRRuUNE7jJX7mCl3YL8kZhVp6Ge2F51pp42OxGWmyt25dZE9MuzarxKN3mhnrljH1ZHPu1MnIybqU8njlbKnsmRfc+e2feHE9F3VqlrmkEAAQQQqFCAIK9CMC5HAAEEEEBgoQSO7b7muEWB1u1F+3fSRw3/au1zC1XbQvYb7F33144EriiS42XKyq16c8XEKXwJ/Ayr7TL3lzjtcVKQU8Y1pYzKCwpnFq5FKFat2mo1djN7RkW3iMoWM3k87bo7xHHF0s79ASdQ03ccuiKHqaZXpK1luEXM24pc1c+4OYsDbvrEsfHA4FN3f5p3klVVd/4a67pw3ZGWdp4tts3fNdnl7j3Qs+2+zx3cEjt/lZXuaUX35y9UbX25iL7GUckGdt7p6BNv4DMTG99v5z95d9QLlvkggAACCMyzAEHePIPTHQIIIIAAArMV6OqJXSqO3lh4v4k8kByMvGK27fr9vqPO+6vTl7S0P+D9oJx/iEX+uLyVeIUhnvf1csKval1TyrlaYVk5gWOlc13O2CttM//6mcZu2ffqbVGTLeYFdiJbXHW3BMZky4EDgS077ltT2Tv85lIs9yIwC4FQT+wj6ujXp/y97Z1Q9EJg1TP3X/XrWTQ7L7ccf/YXlrcuanlCVTqK1D+qon85snvJV59+6GMvzEtBdIIAAgggkBEgyONBQAABBBBAwCcCoXD8JlV5/9Ry7brhwegnfDKMmpTZ2R37XsAR7z1P2dMbTbPvnvL+J7M1UcVxJnfthVSZUx6n+W6oWteUDvFmrqEcsHLqLKedSkK2StsrbHvin58Vtd+q6BPeijoTe8IR3WKqW0ZfkMcJ6uaizL31IBAKx/5bVV9ZWIsr9v3UYP1vTw2FY19S1U9ODfJyv5NZFbuBQK8enjZqQACBZhEgyGuWmWacCCCAAAK+F+gKx7aL6nFTf6CytyYT0X/x/QDnOIAjXrHuyKVLnDeLOUem09IaCIy/fGzc2djW6jyUa9o1a1MnvdIdd3YGAs6zxbos55p02hY5LdJlY7rDaZFJp9rONIy53JvfdrXayW9zXLQj4I53mRPY5oiUdRLvpIBO3C86qudMCS1ce0TV+YilnYAExv7PmOveYy8ccT8reWZ6Wvi6nwW81yG0O61PFjsZ1kRenxyM/Lzex3fi6i+d4LaNbiu2NTh/Ra233VbEHhzZl377znuvfrTex0V9CCCAgJ8FCPL8PHvUjgACCCDQNAKh3vgpKrJ5aogntn/3ksMJRJrmUajrgYZ6Yl9XRz9S5Dn9XjIRuaSui6c4BKos0BWOfVJUvzS1WXtuePCk5SKXpKvcZU2aC4ZjdzmqZ08K7UusaDbXdiaHostrUgiNIoAAAghkBAjyeBAQQAABBBDwgUCwd+CDjjjfnFKqyV3DichqHwyBEptAoCsc7zORdZlvMie+y/R+3jeRgVQisrYJCBgiAgcFQuH4kKp0F5KY2TeSiejlvqEKfqojGDrhLkflpbmTwLOn2Rb/UXLvAedlz9xZv+/+8407hSKAAAIlBAjyeDQQQAABBBDwgUBnd/y7TsDedfAIVfOCEhVz5YvJochVPhgCJTaBgBfkicq63HsKc4GeawR5TTD9DDFPYPk5605d1B54bPK515b5e9s1uSiViPy338BWdA9cGNDAn4rjvk9FW0rVPzrmnL/99qtu99v4qBcBBBDwiwBBnl9mijoRQAABBJpaIBSOjajqonwE74ADV+2NWwf7/q2pcRh83QjkgrzCggjy6maKKGSeBII9sX93HP39wr+zxWRHcihygoh6J9348rPigoGuFtf5jIl9aMq780xkfDzQte32Tyd9OTiKRgABBHwgQJDng0miRAQQQACB5hYInhd7m9OqPyhU8H4K3L9ryWG8H6+5n496Gj1BXj3NBrUspECoJ7ZTHT06e6K098mekO2a++1Uou+yhaytGn0vPy9+fFuL3eeILvcySW+bbWakJpImyKsGMW0ggAACJQUI8ng4EEAAAQQQqHOBrnDsblE9a0qQ58re5FBkaZ2XT3lNJECQ10STzVCnFQj1xPaK6uJMhKfZDbbe/3JN/mTrUORGv/Idc0HssEVp+bmq9hwc28TgcqvzxsdYkefX+aVuBBDwhwBBnj/miSoRQAABBJpUoDMce21A9ZfFhp9Oy99u3Ri5tElpGHYdCgR74jHHkUhhaWlXb9o6tOYDdVgyJSFQE4FgT+xZVT0yd+hLphMTGR339/vjQj3xX6kjF2SGk3lX61Q+gryaPFI0igACCBwUIMjjYUAAAQQQQKCOBULh2EZVPX9qiXbgwAvO0TvuW7O3jsuntCYTCIVjP1TVtxQO21z5ZXIo8ntNxsFwm1SgqzceE5kaaHsc4yaXbUtEvu1HmlBv/Gtidnlu5V2pIG/v/tZVz9z1qYf9OEZqRgABBPwgQJDnh1miRgQQQACBphQI9gz8vuM4/1508CZrhxORgaaEYdB1KxDsjn3PCeg7Cgt0Xbk1NRR5dd0WTmEIVEFg5UX9i9L7F98uai/33omX/WRPqs19LJ2+LLlxrc+CPNOu3vXfFJE/8975dyjImzy2zGhN5NntbcfvffyTO6pAShMIIIAAAkUECPJ4LBBAAAEEEKhTgVBv7B4VPbOwPDN7JtA+Etxya//+Oi2dsppUoKs7FjdH1xRut0u7dtPWoShba5v0uWiWYQfDsf9wVF+fP97cYRde+GUmY+nRfcu23dm/zz8m/U5XuONGUX1fLqjL/fkuuiLPbM9wInq4f8ZHpQgggID/BAjy/DdnVIwAAggg0AQCod71f6hi/1JsqCZ2VXIw+sUmYGCIPhPwDrswsXWHys5+q2kiA6lEZK3PhkO5CFQkEArHRlR1UeFNE2HeaHpM3rntjuiPK2p0IS++qL+la3Txd0Xk7bkyzPvTbBM/Qmrer7NHeWxPjwXev+2ONUXf67qQQ6FvBBBAoJEECPIaaTYZCwIIIIBAwwh0heMPi8pLpwzIZLvTvu8kVuM1zFQ31EA4tbahppPBVCgQCsf2qWrH1CBPdqUd69l2W/SRCptckMuXnxc/vs2xP3Yc+Yx3YEfJIswePqDORTsG1zy1IIXSKQIIINCkAgR5TTrxDBsBBBBAoH4FOntj7wiIfq9Yha4rV6SGIl+p3+qprJkFOLW2mWefsQd7Yo86jr6kUCIt9s6tg9Hv17OQF951tMi7ROSdJtLrLbvLf7dfkdrvca3ltanElc/W87ioDQEEEGhEAYK8RpxVxoQAAggg4GMB731Eix8stRpvePe+E+Wh/lEfD5DSG1iAU2sbeHIZ2owCuVPGs1tpsz9mee+Tc826U4nophkbqOYFF/W3BEeWrEptXHNfqWYz4V2rXSKml3jhnWq26Ez5E7UXu9fMNr0waq977s6+3dUsmbYQQAABBMoTIMgrz4mrEEAAAQQQmBeBYE8s+uI7liZOo83+MKjee4hExVy7PDkU/ca8FEInCMxCgFNrZ4HGLQ0jEOqJ3Skq52T/3vYCMcskeTaPQd6xq+OntLXI99WxM0stqcv8G+VQ1ljUv9SXXbNNY3ud1+y4b83ehpk4BoIAAgj4TIAgz2cTRrkIIIAAAo0t0BWOHRDVtsmjzLxQ/InhxMpTRC5JN7YAo/OzAKfW+nn2qH22Asef/YXlrR2BPjH9VG5V28G2TGR0zLq331HbFXnB8LWdamNXm+qHHZXAdGMpetpswQ1eCFm4tdbMdiWf7jheNl9xYLZW3IcAAgggMHcBgry5G9ICAggggAACVRE4vjv26raA3lLYWHaXlv1pcjD6nap0RCMI1EiAU2trBEuzdSlwbPc1x7U7LZ9V1Q+KSHupItOufWDrUPSmWgwiE+DJ2GdV9DJRaS0rpBPz1gzOWE52i212n62JbHp2/8hb993dv23GG7kAAQQQQKCmAjP/DV7T7mkcAQQQQAABBHICK7oH3t0ScP5xSpDn2mhy0cgSubV/HC0E6lmAU2vreXaorWoCp368Pbi88z9UnFeJmmazrux22mKf8XF767ZN0X+pWv8iUhjg5douK8jL7vid6bPLzH7kin5f97Xcnbr3yq0z3cDXEUAAAQTmR2Dmv8Lnpw56QQABBBBAoOkFguGBVzjqTHkxubnyeHIocnLTAwFQ9wIEeXU/RRRYBYFgT/zfHEfekN/UxMrpKSvdzGwkmRhZKtLvVqHrkgFeJW2XOszCzJ5R1R+ayPeSgyv/k1c5VKLKtQgggMD8CRDkzZ81PSGAAAIIIDCtQMkgz+z+ZCJ6BnwI1LsAQV69zxD1VUMg2Bvb44i+GM5N/uSvhps4ufaxkQPpP9p519o759rvcWesP6ltsTugqm/1ttCWau/QiblT33E36R7v1auZpYTqlT3sivzVtsTKmwjv5jpT3I8AAgjUXoAgr/bG9IAAAggggEBZAgR5ZTFxUR0LEOTV8eRQWtUEQr3x51Rk2ZQgL3u++B4T/cqefa3rd93zqV2z7TQYvrbDZKxXTF+jjr1PTUNlbIfNdme220S+uNft+OtnN17x/Gxr4D4EEEAAgfoUIMirz3mhKgQQQACBJhQgyGvCSW+wIYd6Yterox8tHJbryg9SQ5F3NNhwGU6TCoR6Yw+o6OmFw0+b3aTSemUqceWzldJkgjtNhx1zLxLVi9Ss2zvB3Fs1V87BFBP97RLRL7+Qbv8SAV6lM8D1CCCAgH8ECPL8M1dUigACCCDQ4AL5QV7++5aMrbUNPvONM7xgOPYTR/WNhSMy136VHIr+TuOMlJE0s0BXb3xQRMKum9mamqHwVsulXedjjtpD5di4Nt5mTmBli0lI1F6pouFiW2a9rbI681I8Arxy0LkGAQQQaBABgrwGmUiGgTTMhb0AACAASURBVAACCCDgfwEvyFPV+7zXFnk/uGXeX5T9f/eneEee/ye4CUYQ7I59zwnolJV3btp+ltoYvbgJCBhiowus6m8LHdHxsIiePHO+NhUj+x9pvO2vZZ0cK9MGeWa7RZ0vsQKv0R86xocAAghMFiDI44lAAAEEEECgTgSOPeeaM9rbW+4tXH3hurIzNRRZXidlUgYCJQWCPev/UtXtz3+GveDCNf3a1qE1H4MOAb8KrLggdlrAlT9XkfeJyhG5lXiVjif/QIxy7i0W5JmZdwLuNXtG2q6dy3v4yumfaxBAAAEE6k+AIK/+5oSKEEAAAQSaVCDYMxBxHCdWOHwzGUsmIm1NysKwfSTgHXZhYusObTfMvuHLTAZSichaHw2FUhEQWX1Da6htt7fC9MOq8qocSaVhXD7loc245QNnVvF5H7X9ZvLw/rR8aOem6B3lt8CVCCCAAAKNJECQ10izyVgQQAABBHws0O+Ewos3q8pJU4M8ey6ZiB7l48FRepMIcGptk0x0gw+z69x1J1tL4KPiyKUqcszUv5PL2xZblKmCJM9MHhORW0z0fw6M2y1P3x7Z3uD0DA8BBBBAoAwBgrwykLgEAQQQQACBWguEegfereL8Y7F+zE1/LTm0lm2JtZ4E2p+zAEHenAlpYKEEDq2++5CqXDRdGXNakTfN4RVecKdqt7rm3Epwt1APAv0igAAC9S9AkFf/c0SFCCCAAAINL9DvBMOLH1WxU7wtifkvUDfXUsmhkRNF+r13IvFBoK4FCPLqenp8Wdzx3bFXtzr2ZnOdX4nqM9UehLp2ggTci1X1TSJ6ZNntZw4imry8zkR+rSI7ZmrDxLwV1sepSEBEN6dd+Wagxf4jeVt020z38nUEEEAAAQQI8ngGEEAAAQQQWGCBYDj+ZRX5xMEAb+IHRO/AgLTYO7cORr+/wCXSPQJlCRDklcXERWUILDt7w4mHt6eHxNHjy7h8Fpdk3984mx+GvAMocp/MCeOZPM9k3Jy3PZlY88NZFMMtCCCAAAIIlC0wm393ld04FyKAAAIIIIDADAIX9bcEDyze76i3MuPQJ7N1S+zu4UT0HAwR8ItAqCd2vTr60cJ6XVd+kBqKeIcG8EFgRoFQT+zNovIPqrpkxotnecFstsea2KNq8nXX7HOO40x6b6kXC46OO6/dsWnNLbMsidsQQAABBBAoS4AgrywmLkIAAQQQQKA2Aiect+7i1tbATwtbzy74cC9OJvp+VpueaRWB6gsEw7GfOKpvnPI8u/ar5FD0d6rfIy02kkAwfO1RqmPXq+i7KzgTYlYE3qo6bzXdjB+zUVO5WdP27eGNfb/yrg+F47tV5fDCe0dNLt2eiPztjG1yAQIIIIAAAnMQKOPfXnNonVsRQAABBBBAYFqBFT1ffFeLk/5u4UWu2b5UIlqz1ShMCwK1EAh2x77nBHTKyjs3bT9LbYxeXIs+abMxBILh9W9VdW9Q0eXeiGazYq4SiRnbN3vYVL76wgG7+bk7+3bntx0Kx3aq6tGF/Y2ZsrW2kkngWgQQQACBWQkQ5M2KjZsQQAABBBCojkCod/3LVez+KUGe2KOpwehp1emFVhCYH4Fgz/q/VHX781c6eYGJa/q1rUNrOHl5fqbBV71kVuHJ+FdV5Y/yCy97xdwsR5td9Tx5VZ6ZuSpys7j2zdzqu2LNh8Kxh1T1ZYVfS4v2bh1ck5hlSdyGAAIIIIBAWQIEeWUxcRECCCCAAAK1ESgV5JnIA8nByCtq0yutIlAbAe+wCxNb573h0fuoZg8UMJOBVCKytja90mrNBU69rv3YZSOvbG2xU8X016rOodMe5tC5iV3oOPIpFZn0vrlck9lDJbxnyTsBSJOi8ts5dFfkVjtMTFaY945Sk40vHBj78113f/aJmfro6o0PikiYIG8mKb6OAAIIIFALAYK8WqjSJgIIIIAAAmUKEOSVCcVlvhDg1FpfTFPpIk+9rn3F8r2rHG05XcVeJmIvN1Pv16eU9T65ModfbDVcqVtN5Ddu2t67dWN0qMzma34ZQV7NiekAAQQQQGAaAYI8Hg8EEEAAAQQWUIAgbwHx6brqAgR5VSetTYOnXtfeeez+l6npKlU7XUROF8v835NV1cnvtBZbXGd8P132HXmmYhuc9pG/2HJr//7aQMyuVYK82blxFwIIIIBAdQQI8qrjSCsIIIAAAgjMSiAX5GU3IHo/vaq3iczbTcbW2lmJctNCChDkLaR+kb5X39AabH32EpHAG0zdcUedI7KBnZ6iOrH/eYaSFyLIM7PNZs57U0NrNtaZaKacXJB3aOuvt41chHfk1eNsURMCCCDQeAIEeY03p4wIAQQQQMBHAl6QJ2b3i3pBXvZfyxPbzh5OJqKrfDQUSkVACPLq4yHoOnfdyW5Ar3Qc589MpN0LmWb7KWf1XKVtl2qznlfh5Y8xFI5vUpHzclFo9lV+Jq44HHZR6cPA9QgggAACFQvM4V/rFffFDQgggAACCCBQIBDqjn9MAvbVwsUx5rrPJ4f6jgAMAT8JBHvif+c48t7Cml2TB1KJfWeK9Lt+Go+vavVW37U//y41u0xVLsqu8p37t/q1WZGXPSuj4HTj0fS4++ptt/d5B0nU9SfUG0+pSGd+kZ736Ljz2h2b1txS18VTHAIIIICA7wXm/m933xMwAAQQQAABBBZGINQzcKWIrhcVx9tLm79qxlxzk0PRwMJURq8IzE4gFI4PqUp34d0Tq0xvSiZG/pQwb3a2pe4KhtedqhL4sKhdqqLLc9dVK8jz2vPCPBNNq7h7RZxnxGyrqKbnOJIlahYy1VZT9559L+y/9Nn7+lNzbHNebg+F47tF5PCJ9yFk3oXg/VA1anLp9kTkb+elCDpBAAEEEGhaAYK8pp16Bo4AAgggsJACwXD8ZkflPQd/6M4uUDkY5pnIruRg5MiFrJG+EahUINQTv1mdQ8/1oefbMquvTOTG5OC+ywjzKpUtuH71Da1dbbvfImqXi+iri7U2my2xE1tbnzCRR0TlQcmcGCsPi8hjWzdGfRGyzVG2rNuD4dhzKrps0n98MZNxcd72ZGLND8tqhIsQQAABBBCYpQBB3izhuA0BBBBAAIHZCix5+TXHHXVYy/b8bWVeW7kVNJnVS667Jrmxb8Ns++A+BBZCYNlZX1p2WMfoU6raeijEy/4qF3oQ5s1+ZkqtvisV5OW7T7rGbLeJPqpivzaVR1yRR9TskdTu/Y/IQ/2js6+wOe4MhmPPOqqT/kOL9/d2WtOv3za49ufNocAoEUAAAQQWSoAgb6Hk6RcBBBBAoGkFTggPfLhVnW8UAnhBnoimzXWvTg31xZsWiIH7WuCoszesWrLI/YWIrFAtvsHTTG5NJpIXi3zlgK8HO4vijzktdljHssCHzEm/2lF9zlx3izrTb1M1s1Uieo6qnlJJl5mFvtlldnvE1Z+LpL8aGFv0yBN3furJStrh2skCoXBsj6ouLXQZc+WDTw5FvoUXAggggAACtRQgyKulLm0jgAACCCBQRGDFuet/t6XNvKBj0sdMXDV55fBQ5DbgEPCzwPJV1y9dtOyFX6hoT6lxmNhzyac6TpDNVzRsmBcMX3uU446tNkfPVJUzXbOzVeT0wtW40xh5S3UnHQpR/nNh+8Xke2l1btw6eNV/ZY5V5VMVgVA45q2oPq6wsXFhRV5VgGkEAQQQQGBaAYI8HhAEEEAAAQTmWaCre8MqCbje+6cKkjx5fDgROXmey6E7BGoikAnzjtj7y2KHX+Q6dE2/mkqs+XhNCpjXRv850HXeb1/qtgTOdNTONLMzVfRMUTk+v4xK31s3mxNjTewOceVvRgJy887bonvmlaFJOgv2xu52RM8qHG5atHfr4JpEkzAwTAQQQACBBRIgyFsgeLpFAAEEEGhegVyQl9lKa96/ijNbar1TDx8aTkROb14ZRt5oAjOFeWb2QDIRfcWCj3t5/9LOUzr6VOVcFduqqsnpakq7GnDUXi6iIRFbpiIhUW2baRyVB3mH3i04fdv2nIl8R8fs28O39039jwQzFcbXKxLo6o0PikiYIK8iNi5GAAEEEKiSAEFelSBpBgEEEEAAgXIFvCDPAukHM9HdxCdzwIXKb5ODkYregVVun1yHwEIJHHNB7LAO0wczYVfBxzX7z1Qi+rsLVZucel175zEHPqaOxR2RQDl1ZP+sWjZ6r/BTeZCXPe232MfM3BfDpJ+Z6t+kDhzxY7nzw2MVlsPlsxQgyJslHLchgAACCFRFoPLvQKrSLY0ggAACCCDQvALHnrP+jPZ2994pp9aa+3wy0XdE88ow8kYVCIYH/q+K8xeTMikTcR13IHVb39p5H/ep17V3HTvyYRHpM5MTyn1nnVdnpWFc/tgyIWDeCb4zjbvY9Wa2T0yv2Z+Wbz99e2T7TG3w9eoLEORV35QWEUAAAQTKFyDIK9+KKxFAAAEEEKiKQOf56/8g0GL/Wri1VsQdTSb62qvSCY0gUEcCod7YZ0Tk895W8txm8uwpDnJNcjD62XkrNRfgma499P667HLYcj+zeW9dQZg3JmJJE9mpoptV3M3iHe9b4uO6dpSInieOiJOWfxreOHKdSL+3Go/PAgl4QZ5Zbmtt5jSSzBPEO/IWaELoFgEEEGgygfK/a2kyGIaLAAIIIIBArQSC56w/Qxe5907ZWmuyNzkUWVqrfmkXgYUS8II8Ff18Yf8mNj9BXtEAL1tNpcFcRSvyzEZF9H4RuTPz/13nzuHxw+5jG+xCPYnV6TfYEx9Ste78lZzec+Eqh11UR5hWEEAAAQSmEyDI4/lAAAEEEEBgngVKbq0VeyE5GD1snsuhOwRqLrBgQd40AV5u0BPvp6xgTV7x8M/ExtX0XlG7S8y501TvSu564V55qH+05sB0MK8CoXDsKVVdXtip68oPUkORd8xrMXSGAAIIINB0AgR5TTflDBgBBBBAYCEFOntj79O0fFQd6cmcVKvZUCC7tY+ttQs5N/RdO4HCIM81886L8HbaPu2tVFOTXaJ6lIg8I+b+Rh1Nl6om7VrAUcc7FObozPVim1Vl0lbTtLmOmp7rqF4oqjOG44f+DMouEflf9cK4GT7m2omqGnLFfm2u/v3WPSN3EdrNpNYYX+8Kx0ZFtfVgGOz94mAibP+UHIy+uzFGyigQQAABBOpRgCCvHmeFmhBAAAEEGlIg1Bv7XxW98OAPf3kvvs/8DMjW2oacdwYlEuqNf1ZF/j/PwnUzrxSbCLGzOiUOZp1CV87quVwoV26bmQxGJKmm1wyPHv5ttr3yxM4kEArHU6rSmc3vMu96nHSKsWuSSCUivTO1w9cRQAABBBCYjQBB3mzUuAcBBBBAAIFKBYLXdoRCY/umnFQrdvAHQGNrbaWqXO8TgWBv7O/V9I9z5eZCtoreN1fmibGVtEmA55MHqM7KPOG8dRe3tDg/9f4+L/a8eQcZjY2552+/fe3tdVY65SCAAAIINIAAQV4DTCJDQAABBBCof4Hjezb8fpvj/nthpd4PfLlDL8zYWlv/M0mFsxEIhgf+2xHnlRW9iG42HZUb9rECb5a63JYTWHFu/IJAq3h/px+ePYo594oEEy/gc13rSw1FY4ghgAACCCBQbQGCvGqL0h4CCCCAAAJFBI5bPfCK9nbnvilBnveusInlSa7YcGoweiKACDSOgGkovP6jJvJlR6UlM65c3lFm6JZvUc5qu+muMbFhE/t86sCRN7KFtnGesoUayfE961a2mPOIBqSt8BTysTH3Ddvv6PvpQtVGvwgggAACjStAkNe4c8vIEEAAAQTqSOCEntjLWh19qFSQ54UPrtkHtg5Fb6qjsikFgVkLrDjvi6GWlvQ/isoFhWGc98/Zg16yXyn3fXblvCOvMCzM/LMrY6L6cd6BN+vp5MYSAsFwbKej6h28cvCT3VqrF22/PfLfwCGAAAIIIFBtAYK8aovSHgIIIIAAAkUESgZ5ru01kX/YO2Zfee7OvvvBQ6DuBE79eHvn0Ssiqk5YHX1eXPcx71TZ7Mmwzskqcqw4+mzu9zO5mSvnqcrvqmpbsfF4QYd3ZK2ZuebYfzquPlPNU2uzB2roSSrS6Yrcnnpy3/+VLf37686WgnwvEArH9qjq0sKBjKflsm0bI9/2/QAZAAIIIIBA3QkQ5NXdlFAQAggggEBDCqy+obWrbdcLUhBsmNh3k4PRP2rIMTOoBhC4oTUU3vVsYVBRaiVdJSvsMqtQ3fEbtm68+iMNAMUQmlQgGI495aguLxz+6JiwIq9JnwmGjQACCNRagCCv1sK0jwACCCCAwIRAqDf2eRX9TA7ETEZEnVclB6/iZEOekroU6OwZuDrgONcUFmd573bM/1qp3598zcE/AWJiP0wl+t5Wl4OnKATKEAiFY/ep6isKL3Vd7UkNrdlYRhNcggACCCCAQEUCBHkVcXExAggggAACcxMIXRA7V9L6Oyr27Ehaf/b07ZHtc2uRuxGovoD3Ev82J3C5995GR/XYqUFe8ffazRTkZVfsTTrgZTA1GJ30Dr3qj4YWEaidQCgcHxKx7mwPmeNrJ06tJcirnTotI4AAAs0tQJDX3PPP6BFAAAEEEEAAgUkCR3Vfd/iSwMhmFV3umolT5CSK0ivySgZ83lvrnPwQz+vUdd0fpoZYkccj6F+BYDh+t6N2VjbEy368Px+WtitSm/q+4t+RUTkCCCCAQL0KEOTV68xQFwIIIIAAAgggsAACod6Bd6s4/5gN2rLBXGGWN9278Lyv5V9vJgfG07apJaC/M+n3RSTtuj/cRpC3ALNMl9USCPXGnlbRY4q2Z3Lbi4e69A8PrflltfqjHQQQQAABBAjyeAYQQAABBBBAAAEEDgp09cb6RfQvvd/IBHbqnTCb/bJOJHFmtsMV95vFTq2dCP9eZqJHm7n3bh3avzbU2/GvIvJ73km1hz5eo7Y5meh7CfwI+FUgFI6PqMqiEkHexB8de841++6BgEZ33hbd49exUjcCCCCAQH0IEOTVxzxQBQIIIIAAAgggUBcC3nsc1TRzAIt57/vK2zKYK9A1dyCV6FtbbsHB8+Mfd1rkusLrXZPxF0Zal++651O7ym2L6xCoJ4FgOP6wo/LSwpqK/dkxs98kE9FT66l+akEAAQQQ8J8AQZ7/5oyKEUAAAQQQQACBmgqEeuIbxJFPqkigcButmW1JJqInVVaAaSgcf0FEF3uL+vLbNJPLkonItytrj6sRqA+Bo84bOH1piyZE9bD8ijKLWYuUuH9ce5/atCZRH9VTBQIIIICAHwUI8vw4a9SMAAIIIIAAAgjUWOCYC2KHtZvzcnWlfVy0o0XcztHxllueuuPK386m61A4/lUR+9jEwZ6HtumK/SI5GH3dbNrkHgTqRSDYE/8zcewqR/Q0r6ZSB8K4aflkamPkr+ulbupAAAEEEPCfAEGe/+aMihFAAAEEEEAAAd8JBMPxVzkqtxYWbiJpddLLh3+19jnfDYqCESgQ6Or5/9u7++DKzvo+4L/nXGnXdnHX7/hFciml7cQhk+IXdrXkhcw0L1OStpCYJpPmj5AynTQNnRR718akuOFtJQikKZm2nklLp0ynCcm0NKThZaalL3jXBuMONG7DBDCrXRsDg18x9kr3PM25knavrnSlq/WudB+dj8aeudaee87v9/ld7VjfOc953vMTkep/miO9Yp0Nn6Pb7cycvO/Nx8ARIECAAIGzFRDkna2c9xEgQIAAAQIECGxBIKfrZ97zSKS4ek2YV+dfnD92+F9u4WQOJTDWAlMH5r5YVbFmI5cc1Svn772t9wxKXwQIECBA4GwEBHlno+Y9BAgQIECAAAECWxaYPjD7W6lK/2BNkJfj/vmjh/Zv+YTeQGBMBaZn5u6PyLfE8kMhl3aAbnZ+7gjyxnRmyiJAgEApAoK8UialTgIECBAgQIBA4QJTB97z6qrK/22dIC++/dzid3/rwbc8VHiLyifQE5iamf1qirg+9a2vbXayzTn962e+M/lmOzX7oBAgQIDA2QoI8s5WzvsIECBAgAABAgS2KHB3NTVz4RPVwA6fzUnqOj504tihn9viCR1OYCwFpg/MnUpVTK5bXI6nco7ffPq5yV8X6I3l+BRFgACBsRYQ5I31eBRHgAABAgQIENhdAtMHZh9IVbpxsKuc47PzRw/dsru61U1bBaZn5uqUens0r/3KEc1K24joRsQ3l/+rWX37wLdOLb7x2QfuerStbvomQIAAgc0FBHmbGzmCAAECBAgQIEDgHAlMHTjymymlX+5fcthLNOr8H04eO/wz5+gyTkNgRwWmZ2a/lVK6dLCIZnntSr7X/3rluLrO3zxx7PCVO1q8ixMgQIDAWAsI8sZ6PIojQIAAAQIECOwugemDc29Nkd++9Oz/1Dw1LCKn5qakd8wfO/Sru6tb3bRV4JJb3vWDF3c6/zVVqeo3WN7zovet/tf9x3z98eolz/3f277aVjt9EyBAgMDGAoI8nxACBAgQIECAAIFtE1gK8uLtvV08l796G3vWgrxtG4ILbZNATtfsn7uj00m/WEVML4V3G9+R1xyzuJj/3iP3H/7tbSrSZQgQIECgMAFBXmEDUy4BAgQIECBAoGSB6ZnZd6WU7hzsobuY33fy/sNvLrk3tRNYXyCn6w7O/WQV6W2R4+UrG9nmnGNwiXnz/oXFU7c8ev9bP0uTAAECBAisJyDI87kgQIAAAQIECBDYNoGpA7O/X1XpdYMXrOv4LyeOHXrNthXiQgS2XSCna/cf+flOVX0gpXThsCBvMXdvfOTonQ9ue3kuSIAAAQJFCAjyihiTIgkQIECAAAECu0Ngemb2f6SUvn+dIO/+E8cO7d8dXeqCwMYC19zy7h+b6FT3pJSm+1aZL70pxwORYm9EXBGRJyPHwvIOGRMR8WTkeCRSana8vXz5mOZ5e3a89aEjQIBASwQEeS0ZtDYJECBAgAABAuMgMHVg7kNVFT+7Jsjr5t87cd/hW8ehRjUQ2A6B6ZkjX0mpesngtUZ5jp4db7djQq5BgACB8RQQ5I3nXFRFgAABAgQIENiVAs3S2tQsrc0RvU0ulm9HytnS2l05cE0NFZiemX0ipbRvbZDX7Oi89DVs+e2w79vx1geOAAECu19AkLf7Z6xDAgQIECBAgMDYCKwsrW2CiF5a0Qv0UtR1WFo7NlNSyHYITB+cfS5FapbQrvpadUfecuC95pgh31+s46cfOXbod7ajftcgQIAAgZ0REOTtjLurEiBAgAABAgRaKXDd/rl/1+nE3x1svq7z8aqb/8bxz9zxx62E0XTrBKZm5h6sUvy1jUK6Xt69zm9sw+7Iq59b+N4Tn7vr863D1DABAgRaJCDIa9GwtUqAAAECBAgQ2GmBqZnZP0gp/fjg0trlunKK/PtRd952/L7bHtrpWl2fwPkUuPSmI9/zoj3pWErpov7r9EK65nbV3tLzM6/XHLNewrdQv1wYfj6n5twECBDYeQFB3s7PQAUECBAgQIAAgdYITB+Y+2Sq4q8PLq0dvMMo53i8znHXyWOH/kVrcDTaSoGrZo4c7OTqhrSYHq4mYnEFoY784hxxcfP9mMiXr7zuHZO6/zbl6vpIubc0feWr93N1es16s3T99J/liPpri5Hf8OjROz/WSmhNEyBAYJcICPJ2ySC1QYAAAQIECBAoQeC6g7M/VeX04cGbidZfKpijrusfOnHszk+V0JsaCWyXwNSBI89UVfXnBq/X/3O03rLcnOPZ+aOH1rxvu+p2HQIECBB44QKCvBdu6AwECBAgQIAAAQJbEJg6MHukSukf54jJ3tuWVhGu+5Vz/Yn5o3f86BZO71ACu15g+sBcN1VRrQ3yzjxTb9jz9exsu+s/HhokQGCXCwjydvmAtUeAAAECBAgQGEuBG+7eM33JRb8Qkd+aIl07rMac83+fP3r41WPZg6II7JDA1MzcYpWis1GQV0eOtLy0tv8O2GZX3NNLbtOZ18OOSSnHmU2me2/48ne+Ha/55ucP/8kOte+yBAgQaLWAIK/V49c8AQIECBAgQGCHBZpAb99Fb8wpv7uKdHF/Nc0ywRzpt04cPfQPd7hKlycwVgJTM0e+VKXqpRsVVecc1TobYvTfqTd8V9z+O/tWP4evuWbO+WvzRw9fM1YoiiFAgEBLBAR5LRm0NgkQIECAAAEC4yxw3czsr1Up/Wpz60/z8P6VzTBSTvcc/8YFb4o/fdPz41y/2ghsp8CFLzs0dcUVV3wmUr566GYXzar1sw7yzoR3w8K+507F9339s4c+vZ19uxYBAgQIDH8cCRsCBAgQIECAAAEC2yZw/cH3vC0i391csLfxZi+EOP26myO9/8TR22/ftoJciEDhAtMzs0+nlF402MZod+RtHuTlHJ+YP3rI8ysL/5wonwCB8gTckVfezFRMgAABAgQIENh1AtMzcx9IKX5pWGNN+JC79eET998xt+ua1xCB8yAwPTP3v1KKV51dkLfx0tqVc3a7eebkfYePnYfynZIAAQIEhggI8nw0CBAgQIAAAQIEdlxgembuj1KKH9uokJxzrnN6w8ljhz644wUrgMCYC1x00zuvuXxy4uOR0g2pb2OMrW528Wd3yva2ll5nlW7zJ/9z/t5DPzDmFMojQIDArhIQ5O2qcWqGAAECBAgQIFCmwPTMkf+YUvW3B6tvnpW38pyv3nPzIkUd6TdOHr39V8rsVNUEyhOYPjj7jhTprpFCwN6PaXML7dIz+nLO3851/mBE554T993++fK6VzEBAgTGS0CQN17zUA0BAgQIECBAoJUC0zfP/s2YTB/pv+tn6Vl5K5tf9L2OHHV0bj15722/10osT</t>
  </si>
  <si>
    <t>data:image/png;base64,iVBORw0KGgoAAAANSUhEUgAABOwAAAHFCAYAAABB3mbcAAAAAXNSR0IArs4c6QAAIABJREFUeF7s3QucZVddJ/r/2lWddHcIgTyAdFe1PBLeIhiSVAW9cJW5io6OgMPgVVSU8YmMPFLVCQgNg0lXJRJH1Blxxrk64BtFdAZGRgFHuroTwmOQ8EjA0FXdgQRIgCSdpOvsddnndKWr69Wnqk5V73PO93xmTFO999r/9V2rqs/51V57pfAiQIAAAQIECBAgQIAAAQIECBAgQKA2Aqk2lSiEAAECBAgQIECAAAECBAgQIECAAIEQ2JkEBAgQIECAAAECBAgQIECAAAECBGokILCr0WAohQABAgQIECBAgAABAgQIECBAgIDAzhwgQIAAAQIECBAgQIAAAQIECBAgUCMBgV2NBkMpBAgQIECAAAECBAgQIECAAAECBAR25gABAgQIECBAgAABAgQIECBAgACBGgkI7Go0GEohQIAAAQIECBAgQIAAAQIECBAgILAzBwgQIECAAAECBAgQIECAAAECBAjUSEBgV6PBUAoBAgQIECBAgAABAgQIECBAgAABgZ05QIAAAQIECBAgQIAAAQIECBAgQKBGAgK7Gg2GUggQIECAAAECBAgQIECAAAECBAgI7MwBAgQIECBAgAABAgQIECBAgAABAjUSENjVaDCUQoAAAQIECBAgQIAAAQIECBAgQEBgZw4QIECAAAECBAgQIECAAAECBAgQqJGAwK5Gg6EUAgQIECBAgAABAgQIECBAgAABAgI7c4AAAQIECBAgQIAAAQIECBAgQIBAjQQEdjUaDKUQIECAAAECBAgQIECAAAECBAgQENiZAwQIECBAgAABAgQIECBAgAABAgRqJCCwq9FgKIUAAQIECBAgQIAAAQIECBAgQICAwM4cIECAAAECBAgQIECAAAECBAgQIFAjAYFdjQZDKQQIECBAgAABAgQIECBAgAABAgQEduYAAQIECBAgQIAAAQIECBAgQIAAgRoJCOxqNBhKIUCAAAECBAgQIECAAAECBAgQICCwMwcIECBAgAABAgQIECBAgAABAgQI1EhAYFejwVAKAQIECBAgQIAAAQIECBAgQIAAAYGdOUCAAAECBAgQIECAAAECBAgQIECgRgICuxoNhlIIECBAgAABAgQIECBAgAABAgQICOzMAQIECBAgQIAAAQIECBAgQIAAAQI1EhDY1WgwlEKAAAECBAgQIECAAAECBAgQIEBAYGcOECBAgAABAgQIECBAgAABAgQIEKiRgMCuRoOhFAIECBAgQIAAAQIECBAgQIAAAQICO3OAAAECBAgQIECAAAECBAgQIECAQI0EBHY1GgylECBAgAABAgQIECBAgAABAgQIEBDYmQMECBAgQIAAAQIECBAgQIAAAQIEaiQgsKvRYCiFAAECBAgQIECAAAECBAgQIECAgMDOHCBAgAABAgQIECBAgAABAgQIECBQIwGBXY0GQykECBAgQIAAAQIECBAgQIAAAQIEBHbmAAECBAgQIECAAAECBAgQIECAAIEaCQjsajQYSiFAgAABAgQIECBAgAABAgQIECAgsDMHCBAgQIAAAQIECBAgQIAAAQIECNRIQGBXo8FQCgECBAgQIECAAAECBAgQIECAAAGBnTlAgAABAgQIECBAgAABAgQIECBAoEYCArsaDYZSCBAgQIAAAQIECBAgQIAAAQIECAjszAECBAgQIECAAAECBAgQIECAAAECNRIQ2NVoMJRCgAABAgQIECBAgAABAgQIECBAQGBnDhAgQIAAAQIECBAgQIAAAQIECBCokYDArkaDoRQCBAgQIECAAAECBAgQIECAAAECAjtzgAABAgQIECBAgAABAgQIECBAgECNBAR2NRoMpRAgQIAAAQIECBAgQIAAAQIECBAQ2JkDBAgQIECAAAECBAgQIECAAAECBGokILCr0WAohQABAgQIECBAgAABAgQIECBAgIDAzhwgQIAAAQIECBAgQIAAAQIECBAgUCMBgV2NBkMpBAgQIECAAAECBAgQIECAAAECBAR25gABAgQIECBAgAABAgQIECBAgACBGgkI7Go0GEohQIAAAQIECBAgQIAAAQIECBAgILAzBwgQIECAAAECBAgQIECAAAECBAjUSEBgV6PBUAoBAgQIECBAgAABAgQIECBAgAABgZ05QIAAAQIECBAgQIAAAQIECBAgQKBGAgK7Gg2GUggQIECAAAECBAgQIECAAAECBAgI7MwBAgQIECBAgAABAgQIECBAgAABAjUSENjVaDCUQoAAAQIECBAgQIAAAQIECBAgQEBgZw4QIECAAAECBAgQIECAAAECBAgQqJGAwK5Gg6EUAgQIECBAgAABAgQIECBAgAABAgI7c4AAAQIECBAgQIAAAQIECBAgQIBAjQQEdjUaDKUQIECAAAECBAgQIECAAAECBAgQENiZAwQIECBAgAABAgQIECBAgAABAgRqJCCwq9FgKIUAAQIECBAgQIAAAQIECBAgQICAwM4cIECAAAECBAgQIECAAAECBAgQIFAjAYFdjQZDKQQIECBAgAABAgQIECBAgAABAgQEduYAAQIECBAgQIAAAQIECBAgQIAAgRoJCOxqNBhKIUCAAAECBAgQIECAAAECBAgQICCwMwcIECBAgAABAgQIECBAgAABAgQI1EhAYFejwVAKAQIECBAgQIAAAQIECBAgQIAAAYGdOUCAAAECBAgQIECAAAECBAgQIECgRgICuxoNhlIIECBAgAABAgQIECBAgAABAgQICOzMAQIECBAgQIAAAQIECBAgQIAAAQI1EhDY1WgwlEKAAAECBAgQIECAAAECBAgQIEBAYGcOECBAgAABAgQIECBAgAABAgQIEKiRgMCuRoOhFAIECBAgQIAAAQIECBAgQIAAAQICO3OAAAECBAgQIECAAAECBAgQIECAQI0EBHY1GgylECBAgAABAgQIECBAgAABAgQIEBDYmQMECBAgQIAAAQIECBAgQIAAAQIEaiQgsKvRYCiFAAECBAgQIECAAAECBAgQIECAgMDOHCBAgAABAgQIECBAgAABAgQIECBQIwGBXY0GQykECBAgQIAAAQIECBAgQIAAAQIEBHbmAAECBAgQIECAAAECBAgQIECAAIEaCQjsajQYSiFAgAABAgQIECBAgAABAgQIECAgsDMHCBAgQIAAAQIECBAgQIAAAQIECNRIQGBXo8FQCgECBAgQIECAAAECBAgQIECAAAGBnTlAgAABAgQIECBAgAABAgQIECBAoEYCArsaDYZSCBAgQIAAAQIECBAgQIAAAQIECAjszAECBAgQIECAAAECBAgQIECAAAECNRIQ2NVoMJRCgAABAgQIECBAgAABAgQIECBAQGBnDhAgQIAAAQIECBAgQIAAAQIECBCokYDArkaDoRQCBAgQIECAAAECBAgQIECAAAECAjtzgAABAgQIECBAgAABAgQIECBAgECNBAR2NRoMpRAgQIAAAQIECBAgQIAAAQIECBAQ2JkDBAgQIECAAAECBAgQIECAAAECBGokILCr0WAohQABAgQIECBAgAABAgQIECBAgIDAzhwgQIAAAQIECBAgQIAAAQIECBAgUCMBgV2NBkMpBAgQIECAAAECBAgQIECAAAECBAR25gABAgQIECBAgAABAgQIECBAgACBGgkI7Go0GEohQIAAAQIECBAgQIAAAQIECBAgILAzBwgQIECAAAECBAgQIECAAAECBAjUSEBgV6PBUAoBAgQIECBAgAABAgQIECBAgAABgZ05QIAAAQIECBAgQIAAAQIECBAgQKBGAgK7Gg2GUggQIECAAAECBAgQIECAAAECBAgI7MwBAgQIECBAgAABAgQIECBAgAABAjUSENjVaDCUQoAAAQIECBAgQIAAAQIECBAgQEBgZw4QIECAAAECBAgQIECAAAECBAgQqJGAwK5Gg6EUAgQIECBAgAABAgQIECBAgAABAgI7c4AAAQIECBAgQIAAAQIECBAgQIBAjQQEdjUaDKUQIECAAAECBAgQIECAAAECBAgQENiZAwQIECBAgAABAgQIECBAgAABAgRqJCCwq9FgKIUAAQIECBAgQIAAAQIECBAgQICAwM4cIECAAAECBAgQIECAAAECBAgQIFAjAYFdjQZDKQQIECBAgAABAgQIECBAgAABAgQEduYAAQIECBAgQIAAAQIECBAgQIAAgRoJCOxqNBhKIUCAAAECBAgQIECAAAECBAgQICCwMwcIECBAgAABAgQIECBAgAABAgQI1EhAYFejwVAKAQIECBAgQIAAAQIECBAgQIAAAYGdOUCAAAECBAgQIECAAAECBAgQIECgRgICuxoNhlIIECBAgAABAgQIECBAgAABAgQICOzMAQIECBAgQIAAAQIECBAgQIAAAQI1EhDY1WgwlEKAAAECBAgQIECAAAECBAgQIEBAYGcOECBAgAABAgQIECBAgAABAgQIEKiRgMCuRoOhFAIECBAgQIAAAQIECBAgQIAAAQICO3OAAAECBAgQIECAAAECBAgQIECAQI0EBHY1GgylECBAgAABAgQIECBAgAABAgQIEBDYmQMECBAgQIAAAQIECBAgQIAAAQIEaiQgsKvRYCildwTOuejaJ247rXx5SvmCnOMLEem8lNL2yOVMSjGzsKdlTmekyBdExLaUYjoiDq10TM7x5ZTijGPHH4yIwwuPb5TxkCLF46pjck53pJQfstLxOfKZUaYLIsVpOeKOlOOsVOSjs2XxZ4f3j/1J74yOnhAgQIAAAQIECBAgQIAAgXoLCOzqPT6q6zKBRz3jqvMGTi8mi5R+MqUUOeeISJFW+E5rHpOaRy3b21YzuXlM88/V/1yxzePHtHf88TqXqjnn+NvpqbHv6bLhUC4BAgQIECBAgAABAgQIEOhKAYFdVw6bousmUAV1W7YOXpFS/ELO+fQqrKteVfg19+flam7mdSf5TszRCuuabc7787Jtrvb4eXUuVU/1temps06L+NmjdbNXDwECBAgQIECAAAECBAgQ6DUBgV2vjaj+bIjAI575lsduOa3xmiLKx0bOh1JK1bLV6rW1jPi/Uo6LU0qDrZDueADXVhjXTmB3QqDWRgi42sBu/vHH7uaLXN0ZeDwePNJ44DvvOPC6f9wQYI0SIECAAAECBAgQIECAAAECDwoI7EwGAicReNQle79/y0Dx12nBmtVjK1MXLWSdf1ddV95hV5YRqTjhrr8qeCwbs084dP2VnzVhCBAgQIAAAQIECBAgQIAAgY0VENhtrK/We0BgaHTin4qUnrKwK8uFcfOfAdedz7BbvES3CuyO3Dv7hC9/XGDXA1NaFwgQIECAAAECBAgQIECg5gICu5oPkPJOvcDwyORdqYiz2g3squOO7TVR3X13uFHG/04pTuuaXWIj/UAUOS1cEvtAnn3OF6eu/OCpHxEVECBAgAABAgQIECBAgACB3hYQ2PX2+OpdBwSGR/fOpFTsXBTYrbD5Q85xIJX5Vw4eGH9fB0rY1CaGRyaOREpb52+EYUnspg6BixEgQIAAAQIECBAgQIBAnwsI7Pp8Auj+yQWGRvfuT1FcunAn1+ZddFVod2KydXuO/OPTU7v/58lbrucRw6MTR1JKW+dXZ0lsPcdKVQQIECBAgAABAgQIECDQmwICu94cV73qgMB53/6WC07fevT1KccLItIZ1frW+d8wOeffL3OaTik/MSLOLMuBdx8+8Jrf7sClT2kTw6MTR+d2vJ1fiCWxp3RYXJwAAQIECBAgQIAAAQIE+khAYNdHg62r7QkMjb7l7Iijkynip6u755bbXKLRyN916MD4+9trtXuOGh6ZuCcVafvCihuzdontnlFUKQECBAgQIECAAAECBAh0s4DArptHT+0dFaiCuiLNjuccvxiRz5hb6rpcYHf06OwLb7vhyr/oaBE1aGx4ZGI6FWloYSllblw4M3XFLTUoUQkECBAgQIAAAQIECBAgQKCnBQR2PT28OteOwMOefvWjz9xWvDMinp5SKqpzqme2zT2abvk77NIrDx24/NfbuUY3HTM8OnFzSukCgV03jZpaCfSPwHmXvvk7thanXRspPzZFHMo53jg9Nf6u/hHQUwIECBAgQIAAgX4QENj1wyjr47ICOy7e+wPFYHpXcSyomztwfki3XGB399H7nvrVG17/yV7jFdj12ojqD4HeEdj2bW/Zee72o9Np3m4/1S9Y7o/yWbdP7d7XOz3VEwIECBAgQIAAgX4XENj1+wzo4/7vunjvU/JAfCQVxWkLGaqQrtpiorrLbv6fHzwux2cOTo1Vm0303Etg13NDqkMEekZgaHTv1UUqdi/+mR3vnZ4ae17PdFRHCBAgQIAAAQIE+l5AYNf3U6A/AYYumfjpNBC/FZFOn1v6usQHwOpLR1PE9WXON0ZKwynlgdlc/vfbpq54W6/KDY1US2LjguqHQ563L24Oz7Dr1THXLwLdIjA8OvmeiPy9c3t2p5SbP6dyLu9LURyY60eOOC0i70w5tkcRtzTK4qrD+y//627ppzoJECBAgAABAgQICOzMgb4T2Dk6+eNF5N9v7QB7/Fl1J0Lk+3OO/3j0vsZVX/zolXf0E9LQ6MTtRUrnze9z5SSw66dZoK8E6imw45Kr/3pgoPiX81bENn+OV7FdsdxvX449lzRH3Fyk9I6ykf9w5sDYzfXsoaoIECBAgAABAgQItAQEdmZC3wkMjUweLIoYrjreXPla3Z9x7INetfw1R/xNxJafmJl61Vf7Dicihkcn700pti0M7O6bPfqMO2547cf60USfCRCoh8DOkb2fGiiKRY8jWO5Zoyf+HDv+sz5y3FRG/EmU8UfCu3qMrSoIECBAgAABAgROFBDYmRF9JzA8MnFPKtL2uY63nlHXepWN+PlD14//p75Dmdfh4dHJ2RQx0Iwum8/xa/13tix/8PD+3ZaU9fPk0HcCp1hgeGTitkjxqMVLYle+w64qe7k7qsso706RPnq0EW/44oHx95/iLro8AQIECBAgQIAAgaaAwM5E6DuBodG9M0Uqdi7seKPMbzm0f/zVfQeyoMNDI3vvSanYPn91mSWx/T4r9J9APQTOv3Tv/xgs0vMWLoktI8fACktiW4HdvDvsluxOjrKM90TK4zNTuz9Rjx6rggABAgQIECBAoF8FBHb9OvJ93O+hkYnbUopHHV8G24quyzJee2j/2FV9TBM7L534v1NKf1cUJ4b5VWD3QJlHv3RgfH8/++g7AQKnVmBoZO/biqL4twurKMscRbH8W5q5G6lPkuk1m209GSHelaN8g+Du1I63qxMgQIAAAQIE+llAYNfPo9+Hfd8xeu0TB6LxqeNdT9X+gs2dJ8ocV8xMje3tQ5bqI2raMTL5+oGI10dKxZzB/A+3ZZl/bGb/+Dv600evCRCog8DwyMRfRYofXGKX2IORB35ifo2NyBcM5vxdUaRnpxQ72ql/4bLZnPNffDO/2yO4a0fPMQQIECBAgAABAp0UENh1UlNbtRcYHp18R0rx/y4stFoq9dVvzD7qnn967Zdq34kNKHDnyOSvDhRx5fym539wzTnne8ptD/vqgVd8fQMur0kCBAi0JXD+yORbBlN+5aIlsSnef2jf2Hct18jQyDWXppR/OCJ+JKVY9EiEufOW3zk83lnm8o2Cu7aGyUEECBAgQIAAAQIdEBDYdQBRE90hMHzZ5OMi589GpNbCqWOzv/qAVkb5vw5N7f4X3dGTzlc5PDJ5dyrijIWBXet/58hlvmLmwO4+vfuw895aJEBgbQLLLYmNnKcOTo1f1k6rzfCuKF8UOX46pXTW8bDuZM+4ax4puGsH2TEECBAgQIAAAQLrFhDYrZtQA90iMDwy+b5UxHPnfzirUruc455czn7Loeuv/Eq39KXTdQ6PTuT5d6zMtV/mcjZy/ODM/t3v6fQ1tUeAAIHVClRLYlORfnDheWUuPz0ztftJq21v58jeF6UoXhspf2ux1A/BZRosc74jorglRX5gtdc84fgcD2ntepu35xR3RCO9Ow+k9xxpnP5hdzSvS9bJBAgQIECAAIGuFxDYdf0Q6kA7AkOXXv3CVBR/vtTnsRz5V6f3jb+unXZ69Zjh0Yl7UkrbF/ZvtpF/6vCB8f/aq/3WLwIEuktgx8jE3sEijS8O7PJ7ZqbGv2+tvdnxrIknDJTp9ceWzLb13qh6lEL1S592NrJot67W5hitO/1yxOci5xtzxIdzKm4U4rWr6DgCBAgQIECAQG8ItPWmtDe6qhf9LDA8OvmJlOKpCw1yLu+++4EYuvPG3V/rb5+Jz6WUHrvoQ3AjHj9zYOzmfrbRdwIE6iMwNDrx8iKlty7xs/y3pqd2v3y9la42uFvhmXdrLmWlNh8M8XK6MRfpw0K8NTM7kQABAgQIECBQewGBXe2HSIGdEBganfh6kdKZiwKpnP/bzNT4j3fiGt3cxvDo5GdTigsFdt08imon0PsCVWCXIt66cJfYyPk3p6fGf6lTAq0dxctfOdkdd9/cQba6x65Tlz3WTuvOvXZfOceRiLgz5ziYUtzf7nltHFc91/T8iNgW1aMjIg6nFPe1cV67h1T/Jj8qIk7Pke+JSIdSxPqWGM+7co44K0V+ZEScliLdXeZ8KKV0tN3iljquY23meHhEPCIib4lIX48UhyNidj21LTj3nIg495srCLZExNdyjsNFSo0221/7uTnOi5TPiZwGIuW7ItJtUT0meLnXxhz/iBxxToqccqS7osy3pSI1711d5vXg8RGpkXP5sJTSkTLHuw59/cjPxU17OjYn2/R3GAECBAgQeFCg/XeE0Ah0scDwyORtqWh+MHjwVS1najTi+YevH39XF3etI6UL7DrCqBECBDZYYMele18zUKRrFu0SG/n3D02N/2SnL7/SHXdVWFf9v1U8+q6t8tZ6115ziW7qfHw4V/RGLAE+8d/k1v/q5BLjE8Bbw9XZ9jvUZmXb6Xm08P3OWttfT22rncsbcfx62ixzPlwcLb/z4Iev+Hxb37wOIkCAAAECHRYQ2HUYVHP1FBgamZhOKQ3NfRCYe05Qo4xfPHxg/LfrWfXmVSWw2zxrVyJAYO0Cndgldi1X33XptU/ORePdKaXHVedvRDh27JF4q7i3bnFPVhtOrNZiPeFNO9fqxvpXdz/k8gp1tl3ruLTea7Ufkm7E8atv83h42hyT6q7PFK8/uO8x10a8qN27FNuZ7o4hQIAAAQInFRDYnZTIAb0gMDw6+ZWU4uy5D1nV1rDVb5vLRvmmmQO739ALfVxPH4ZGqiWx+cLqB0Lz7emxVy49w249rs4lQKCzAp3eJXa11Z31rVc/9oztxfdGpFuKlDqzVC7nc3Iqn16k4rwU8dRI+aKItHW1tbWCxPbDkbW1X987wdrpz0b4dCpo24ja5pusp/319HG1geZq62yntnaOWc5qXj0fa0S89NC+sY+1M9ccQ4AAAQIEOiEgsOuEojZqLzA0OvnZYsEz2qo3cGUjvejQ9WN/VvsObHCBQ6OTXypS9Tyd46/qTarAboPhNU+AwKoENmqX2FUVseEH7yl2Xbz1STGQnhlFuihyvihHPH2pnbwX/sye22F2o0pcbZiymjo24q7FE31at3utdWnoUn1pLRNef5ut5dWd3XF4Ud9Tc0/j1QxJ89jWuKzx3FX2a7Xzq53jV/ucyfnh3sKgL+fIKcU1ZR7cMzP1qurZkV4ECBAgQGBDBVb/L/eGlqNxAhsjsHNk8m+LlP/F8TfqOXJO1VvJ581Mjb13Y67aPa0Oj07em1JsW/jh777ZeMYdN/htcveMpEoJ9LbARu8SW1+9PcXQ6NanpFxclIr8jMjxzBwxklIqHgxVqjhmg97VtYKR1d4r1b7mapcttt/y3JGtf/M769OZNltLoTdi85JW39djeyyrW80eKA8OzWqvO/eoknYD1baOb+Wg7ceUzWcSHruLdP6fF024/PlGI1526MD4+1c/F51BgAABAgTaF9igt3btF+BIApshMDw6+Z6U4nvn3nzOPXi6zAK7yn94dOJoSmlw4VjMlvlfHd4//u7NGCPXIECAwMkElg/sOrtL7MnqqMff/+nA+ZfcetlgKp92f2PgM6cNdnSX0WYXy4gzU2rsaOTBg4ORO35HUZlbO7mWZRwcGEid3IG2WX+jUZ5dDKZzcxm3dmoJc6fazGU+LxXpYQ/MpltPG8zr2r12qflYRn5kjjiz0Wx/dXNjPeemMp/fSLGtUeYvbBkoTvrMt405Pu3MjXLLbCMd3HLaCrvUPgjXOv7o0XzotG3pxSnyj0ekwZMFvHOhZKuZ1p2IUUYZKd/aiPzDh6eu+Gg9flaoggABAgS6VUBg160jp+5VCQyPTH48FfG0RYFUI/3Q4QOX/9WqGuvBg4dHJ7+WUjx0kc8D+YmHPzz+mR7ssi4RINCFAgK7Lhw0JRPoMoFdF+99SgwWfxApvv1kpc9flnvin/Ph6anxnSc7398TIECAAIGVBAR25kdfCAyPThxOKZ2/OLDLdolt3mE3+fmU4jELfcqGTSf64htEJwl0iYDArksGSpkEul3gOXsGhx/Yvvubi4rfkGLxCoT53ZsL6hY+/256atznrG6fB+onQIDAKRbwD8kpHgCX3xyBodHJmSLFot90Nhr5lYcOjP/65lRR36sMj05+NiJf2KqwtVds9V+bTtR3zFRGoB8FqsAuRbz1eN9bj9HP0Y9LYvtxBugzgc0VaN5tt6V4e0Q8fakrz3+W3vzn9lXh3fQd27bGLa+4f3MrdjUCBAgQ6CUBgV0vjaa+LCswfOnkwTQQw/MPqN5MHW2kF33RLrExNDpxe5HSeQt9cpkeP3Ng7GZTiwABAnUQ2Dk68StFpDctfLZUGfHOmX1jP1yHGtVAgECPCTxnz+DQ/duv/OaHpj1pwVa7J+xUO29fFoFdj80B3SFAgMApEhDYnSJ4l91cgaFLJw6nIp1f7cTW3DKseqVP9rogAAAgAElEQVTqgdSWxC63xKwiKo/G82ZusIvu5s5WVyNAYDmBnSMTvzdQpJcu/Puc8/XTU+OXkiNAgMBGCTzq4quevWVw8J0pxTnVNapQ7vgetMc2nZj7T4qYvt0ddhs1FtolQIBAvwgI7PplpPu8n5bELp4A5z5r4sxtjfSeSPGslHLMve+c/8vjo0cbz7vthive2+fTR/cJEKiJgMCuJgOhDAJ9K5DTjtGJ0cFy8P6D2+7+eHxgz+zw6EROC277dYdd304QHSdAgEBHBQR2HeXUWF0Fhkcm/k8q0rfOr696M9XI8a8O7x9/d13r3si6hi+b/KsU8YMnmkTMvefMOY5Mn37vQ6s3oxtZh7YJECDQrkC1JHYgpTctPL4s450z+y2JbdfRcQQIdE5geGSikYpULHyP6Rl2nTPWEgECBPpVQGDXryPfZ/0eGpl8T0rxvYuXxJYvP3zgvv8YsafsM5JqZ9gHUootC/vdutOuvO9omZ/3xf1XfKDfXPSXAIH6Ctgltr5jozIC/SowPDp5X4p8evX2qXo1N8KxJLZfp4N+EyBAoKMCAruOcmqsrgLDoxPvTSl9z8L6yrJ5R9nXH5gdeMGXbnj139W1/o2oa3h0ohERxYPvLI/tDBuRvzSbBi69bd9rvrAR19UmAQIE1ipgl9i1yjmPAIFOCpz7bb/2+O3bG+8uo7wwRVEs3AinutbB27faJbaT6NoiQIBAHwoI7Ppw0Puxy8MjkwdTceIusZVDFdgVRUSO3PjqXUeG7rlpzxf7xWdoZOLuokhnnNDfHHHP/Y3v/spHrvj7fnHQTwIEukfALrHdM1YqJdDLAkMjE58pivT4qo8n7BQ7r9MCu16eAfpGgACBzREQ2G2Os6ucYoHh0YkjKaWtC8soc0Rx7LugzPng0VRc/KV9l99+isvdlMsPj048kFJatCT26Gz5vbddv/t/bkoRLkKAAIFVCNh0YhVYDiVAYMME5j+3TmC3YcwaJkCAQN8LCOz6fgr0B8DQ6MTXi5TOXBTYlblayND88rFnj3yukcrvOvyh3Qd7WWbnZZNPH4j46FJ9vP3O4tH3fcpy2F4ef30j0K0CArtuHTl1E+gtgeHRyTKl5kNFotrEbMldYqfGfc7qrWHXGwIECGy6gH9INp3cBU+FwNDI5PuLIp4z/9rVG6ycqyePtN5sVa/qDVfOeSaX6btmDozdfCpq3YxrDo9OXJVSumLhtXLOR6anxrdvRg2uQYAAgdUK2CV2tWKOJ0BgIwSGLpucLSIGWoFd83nIJ7xyLu+bntq9bSOurU0CBAgQ6B8BgV3/jHWf9/Q3Th8ave+TKfJjWxt4tf5f67a65raoJ77ZyvHFKIvvPnjgNTctBTf8rIkdjfsGHjh842u+3I2ww5dNfCFF2rUosCvL66b3735VN/ZJzQQI9L6AXWJ7f4z1kEA3CFSPWolIWyPlyGWKonoa8tynqpzvbuT8wsMHrvjbbuiLGgkQIECgvgICu/qOjco2WGDXZZMTETG23GWaN92tEOq1bsrLd0ZO/356/9h1G1xux5pfaTns7NGBXYdvePV0xy6mIQIECHRQQGDXQUxNESCwZoFdl03cF5FOX9hAcdq92279wJ771tywEwkQIECAwDwBgZ3p0NcCuy675g3fvMNuz4qhXXOpbGvJQ3U33uLnlDTXQ3wkpfSGg1Njf1N30OWXw8YN01Njl9S9fvURINC/AgK7/h17PSdQB4Gh0asvKKJ4faR4Seu3uie+BHZ1GCU1ECBAoHcEBHa9M5Z6skaB4dHJ16QU16wU2s09m2TupruFxz54M16OG3IZe2YOjP2PNZazxGl/OjA0+vknz0yN/1NUay/W+aqWw0bErmrtxvxnruTIr5neN/5r62ze6QQIENgwAYHdhtFqmACBFQR2XDrxL4qi+JkU+YWtzSaWfkf4tW989eyvfWLvnTAJECBAgEAnBAR2nVDURtcLDI9O/lRE/i8L756rOjZ/96+TBXZzEHOp2nLfYHN3653429nFd+892F7r7r57G2X80OED4+9bK/iOZ17z3IHT8vuadwpGqp64EsceupLvL4+ef/uB135prW07jwABAhstUAV2KeKtx6/T2qYxR/7N6anxX9ro62ufAIH+Enjo0FvOPmvo6McjpaETfsm55EYTEdM354fGl8e/0V9KekuAAAECGyUgsNsoWe12ncDQyN7/nFLx0ye+ITu+IcWKS2KXWCrbzMKW+vo8mdZz8o6FZ/N2ql0WL+f7Dk59+CERf9ZYDfC3XHTd+eVpR18bkX8+pVTMP7e5Q26Kf5zeN/6dq2nTsQQIENhsgWqX2CLSmxbuyFhGvHNm39gPb3Y9rkeAQG8LDI9OfD6l9JiFvVxqZ9go49aD+8cWHdvbQnpHgAABAhspILDbSF1td5fAc/YMDt2/7fdSxI9EpMHmcofmrRtzO08sWEK63A6zJwRyy981N3fYCXfw5ZMf32g0XnPowBVtLV3deenE0MBAvD5HvDQ1+7T0q2zEm2YOjL2huwZMtQQI9JvAzpGJ3xso0ksXf3jO109PjV/abx76S4DAxgmcc9FVTzzj9MFPLXWFY79jbT2pJDdXLNzSSEefe9u+11WPHfEiQIAAAQIdERDYdYRRI70l8KcDjxr53PAX919x63L9evhFe896yJbiF1PKr4iUHrnccfPDuOWPaW1qUb3aOb5R5lsP7T/yuIg95XJtnn3BnoduP3f7/0wpjxxfdrt8GHhfHnjW7VOv3tdb46g3BAj0moDArtdGVH8I1Fdg6NKJP0hFesnCO3rnVXx/RP6DMpeTM1NX3FLfnqiMAAECBLpVQGDXrSOn7noIPHnPaUMP2/oTKYqrUsS584ta7nl3Jxwzb+fZ5tLU5o60K3xbHltmm1Pxkpl9l799OYSh0b0fKlJx2Ql/v0xBZZk/O7N//An1AFUFAQIElheolsQOpPSmhUeUZbxzZr8lseYOAQKdERi6dPLCVMRnlnpblsv8QBTp2vsbR3/Ds387460VAgQIEFhaQGBnZhDoiMCewaGRbX8SKX1Pijhjrsnlsre1bTpRtdq6Sy7nOHT0gfySwS3Fol1jy8iPHEjxjpRiYGHX5j9zpQoIc6S/n5ma/r6It97fEQaNECBAYAMF7BK7gbiaJtCXAjmdf8nkRVGkpw9EevAuuZQaV6RU/D/Nd17Hnjfc3Bg2orzvSHriHR8bu7kvuXSaAAECBDZVQGC3qdwuRmB1AkOXXfNjReT/ttRZK93BV+YcxRJp4bElt3eVOa67r8jXfflDdjJb3Yg4mgCBUykgsDuV+q5NoHcEqmf8FkW8OiL9fEpx+vyetRY/LPMYkRxvOzg19rO9I6EnBAgQIFBnAYFdnUdHbQRiTzE8uv3TKcWFCzGa98c1d8VY/FousCtzvrMs43WHtx15W3xgzyxgAgQIdJOAwK6bRkutBOol0Arp0osj4kUpxcXLvY9a7nnCOeeyUeTHHP7Q7oP16plqCBAgQKBXBQR2vTqy+tUzAiveZbfMb4DnnodXIVQ32uXc2uE2l2Wkooicyy/lsvjz2Ubx37cU5cMaKbY1yvyFwRiMNDB71szWI+8W6PXMFNIRAj0jMBfYVR+0Wzt4z/2My785PTX+Sz3TUR0hQKAjAud+2689fuv2xktTxHdXId38RpcK5uZ+tiz1SJMy57fNTI27u64jI6MRAgQIEGhHQGDXjpJjCJxSgT3F0Mj2rxfF8WfjzZUz/5l080sscxlFFA9uENt8U3rsOSypOP5tP3/Zx7E9L5rBXpmjEbP5J2ZuGH/HKe26ixMgQGCeQCuwi7fO/RKi+qvqZ1cu47dmDoy9HBYBAgQqgUddPPnsLYP5L1JKZy8nsmRg13pgXfO90InhXkSjKL/F3XXmFwECBAhspoDAbjO1XYvAGgWGR6++KmLgivlvIJddstG882TxbrPND7VVkFcUi96EPriZxbG7Vlp35eUHpqcesz3iRY01lu00AgQIdFRgx8jE3sEijS9stMz5PTNT49/X0YtpjACBLhTYU+wa3TaeI/1qWu65Icd6tdwvPZf6ei7jxun9Y8/sQhAlEyBAgEAXCwjsunjwlN5fAjtHJq9NRfxMqm4tyemOnPJ0inTCLrE54pxIcWHKufkA5WpH2fmvFZ7L8uCx8485Olv+3G3X7/6d/pLWWwIE6iowNDL534oifmxhfTnHjdNTPkzXddzURWAzBHY8a+IJA2X6/ZTi0uZvLpd5zu9cLccfH9J8r3Q0cnwxUlTPp5tNEY/MKR4VOW+PlD8wve++H4jY88Bm9MM1CBAgQIDAnIDAzlwg0CMCOy5+8/Dg4JaPR0oPr7rU/A1xM7U73sFcRqQTb7BrHtcK91rnzP9zzvHpmf2XPzkWBIM9QqYbBAh0mcDQyN63FUXxbxeWXeY8NTM1flmXdUe5BAh0RKB1V90338m8MVJsab4HOmlc11xJ8JWU0l82Iv3RoX33fCBiT9mRcjRCgAABAgQ6JCCw6xCkZgicaoHhkckPpyIuml9H87fHqfk0liqMuyuivCelYufCY+buxJu/DGTuzznn509Pjb/rVPfP9QkQILDj0r2vGRworlkokcv8+9P7x3+SEAEC/SUwNHr1BSkG3t66q+74a7kVBZHzl3JKf5HL9Kcz++/5ByFdf80XvSVAgEC3CQjsum3E1EtgGYHhyyarJRwDc3fJVYcdexZd9cfP3XlfY/Tuj17x5aGRyatTih/NEY+KiG/kHA8UkQYixVk5x5b5q2ibf8751jIXL527bCrz+TnFAzNfmf6buOWt9xsQAgQIbJbA3C6xiwK7bJfYzRoD1yGweoGchi6efH4MxLMbjfjgwEDx1aXaqN5fVLvWpzJ/IQ0UKz4/d/ZomQa2pBcNpPxTkdJpS7XXWvLafCNT3XH3wZyKN7mTbvWj5wwCBAgQOHUCArtTZ+/KBDoqsHN04mgRMfjg3XLHNpCIiBum79j6nXHLK1YM13ZdNvGSiPQHS77pXWJpSa7e/5bpzdMHLn99RzuiMQIECCwjILAzNQh0k8CeYsfItpcPFDGZIjWfrbt0sFZ9NS967u7yx7ee37HwOb3LHP/3s6l8qd1du2neqJUAAQIE5gQEduYCgS4X2DWy90XfvJVuT6T0pIVdqX673Dg6+O2HP/zqj568m3uKXZdtuykiPWFxO6279Ra+yhyNmamxwZO37QgCBAisX0Bgt35DLRDYeIE9xdDIth9JRbw+cjz+ZMHasstXl03sTv6AupzzvSmKVx2cutzGWRs/4K5AgAABAhskILDbIFjNEthogfNH9v7bgZQuTxEXrvRmeDXPoBsamXhBUaR3Lln7/AfczTvgG/eXT7vzxt2f2Oj+ap8AAQJzgd3xpf8PbpT9m9NT479EiACBUymwpxge3f5vUsTrI8UTq0raCeOqG/arZ+126pVzfKAxO/Djh2949XSn2tQOAQIECBA4FQKd+9fxVFTvmgT6UOC8Z179jK1bin9IKT2k9WZ48W6w81nuO1o+6/Ybdu9rl2p4dOIbc23PP2epvK762vTUWadF/OzRdtt3HAECBNYqsOOSiZcPDMRb5/+SovWcqhDYrRXVeQTWLbA4qJtrcpnf9Z1wxXaOOdn7kdb7IXfVrXsoNUCAAAECtRIQ2NVqOBRD4OQCw6MTt6SUHnfim9fju8Ge8PWIO6b3jT3i5K0eP2LXyMSenNIb5i+BnXts88J2yoiDM/vGvmU17TuWAAECaxUYumzyd4uIly36WZTzu2amxp+/1nadR4DAWgRy2jV6zQ9HxJvm7qhb2Epbd9jl9p9fdyyYW/T8ujLn28vZwWe6q24t4+gcAgQIEKirgMCuriOjLgLLCAyPTtyfltgRbf5vqHPk2Zzj72aOHHlxfGzPXavDzGnH6ORrBiJ+NiKdHZG/mnOaae0YG+dFyudEpEZE3v/1u8uXfe0TV9y5uvYdTYAAgbUJDI1O/GWR0g8tEQrcMj01fuHaWnUWAQKrE8hp5yXXXFEU+ZdSkaod55d9tW6ArZa8Nv/vbEQ+GJFOWKraOqY8r4h0Tm7uWp/uisi3VV9cruEc8eiU8s7IcU9O6a8jD/7MzNSrjqyuH44mQIAAAQL1FhDY1Xt8VEdgkcDw6MRdKaWzlvjAWr0h/lqk+PVv3J+vu/PG3V/DR4AAgV4SGB6ZeHMq0muX+Pk3m2PLQ31g76XR1pf6CVRB3bU/UwyU16WUtrVfX76tLNPVkQb/s+/R9tUcSYAAAQIEBHbmAIEuExga3fupIhXNhznPf+Uy/6e7j+bdgrouG1DlEiDQtsBDnnbNIx5+RvmlJTfayfGig1Njf9Z2Yw4kQKBNgZyGRq/9kSLK1+VIT1pq1/glG8rxzxGx9+ADZ/3XuNGzbtvEdhgBAgQIEHhQQGBnMhDoMoHhyyY+liJ929wyk6r86sNrY7Z8+qHrd3+8y7qjXAIECKxKYNfoxN9ESt+/6KQcf3ZwauxFq2rMwQR6XuBPB86/5PMvGygGnprL4h9SUd7RbpdnZyMGBvN3p5RfUqTUfF5tO8+kixyfLnN+88z+x/xxxIsa7V7PcQQIECBAgMCJAgI7M4JAlwkMj+z9ZErFk5sPhJm3S2yjIbDrsqFULgECaxAYGpl4QVGkdy48Nec4kmPwHEvu1oDqlJ4UOPsZVz35jK0D16eUzlhtB3Pk6qFzizZ3qL6e5t6ALPomjBvLnK+a2T/2lxGp+WQ6LwIECBAgQGDtAgK7tds5k8ApERgembwjFXHu/ItXv/E+8sDsRV++8bUfOSVFuSgBAgQ2S+Ci39my6/S7vhKRzlx4yUbkf31o3/ifb1YprkOgrgI7Lrr23OK0xqeLlM5ZS43L3Ul3bA+JOGEn+Rz/nCN+YWZq7L1ruZZzCBAgQIAAgaUFBHZmBoEuExgenbgnIm1v7reWUjR/251TlDnv/+YX3ugNc5cNqHIJEFi1wK7LJt4ekX60OrEKFuLYPT+NHH9yaP/Yi1fdoBMI9JDAo55x1XmnbR344KqeN7eg//N3nl9IM/c9V+342ijTGw8fGPu9HuLTFQIECBAgUBsBgV1thkIhBNoTGBqZuLta3lL9drv5hro6bW55bBXf5fznM1O7/3V7rTmKAAEC3Sewa+SaH4giv7v1LM9q2V7rv2WORsTgmZbFdt+YqrgzAnNhXaT0pFaUvbbXys+qy+9vNOLKQwfG96+tdWcRIECAAAEC7Qis9d/xdtp2DAECGyAwNDpxd3HseTRLvRmvPsCWjXjRoevtlrgB/JokQKAOAhf9zpbhLXfdmYrFz+Yqc/yHmamxX65DmWogsJkC88O66rorPm/uJIW1nmGXFix9zV8ty/h+Qd1mjqprESBAgEA/Cwjs+nn09b0rBYZHJ46klLY234w3Hwi9uBs5ohFlfsH0/vF3d2Une7zosy/9jYeeMfDAE8oyf2cR5bOjaHb4Eylidi1dL3M+N3LxmGqz4Bzx+SLlu9bSzvxzchmPjBSPjhQPRM6fSyl9fS1t5pweFZG/pdlOxC0p4htraWe5c8rIO1JOuyLiSOT4XCri7rW0X5axM6UYbrYT6ZaU8j1raWfZOnMeTjGwMyLfm1LcHJGPrLf9nOOsyPmpuUi3NRrpr9JgecPhD+0+uN52u+X8XZdNfDQiPX1hvWXO35g5/cjZ8YE9a/p+6pb+q7O3Bc59wsSOrWfHL6dUPC3l/IVI+baVelw2Ynsq8k+lVJz4zLrW3hFzr0PVz+FVyJ0RkYci4u6c4733DcSVX/7QeEd/hq+iFocSIECAAIG+ExDY9d2Q63C3CwxdNvGFIpoBRfPZTdVz7JZ6VaFdyvFDB6fG/qbb+9yN9Z/7rIkzt+WBJ+acL4zIFxQpLoyIx+WcH5+qh4Dn5v0Ly45fu31uLQlcfh6028784xYuM1xLG635uXSgvNb2Fp638pKt9q+y8XVuhMPSi91y5LtTpE/kHJ+KVH4y5+Kmcnbgk4dvePV0+yLdceTO0YlfHkjpuqWqLaP8mZl9u3+3O3qiSgLHBC74jdOHzrv/+3IuX1ak+L7l/n1f/LOwtfZ1pTf17jw1ywgQIECAQPcJCOy6b8xU3OcCO0cmfqJI6f9r5nTHfnO+TGZX/f3RiHiB0G5jJk0zlIt4QuR8QeR0YYq4MFK6IEdUfz5hJ9+lPmAtO26rKHcjwqZOtNmp0G85itY+A/nYVgOrAFtwaKfaWb7Ozoapc0Fo9d9VzZ8cX48Un8w53xQ5fTKK6s+Dn5yZelV1x02XvvYUu0a33RVp8W6xOWJ6+q57L4ib9lR3dnoRqK9AFdKde+T7iyI9P+f8gpTS9tX+MuJkP7OFdfUdfpURIECAAIGVBAR25geBLhR4+EV7v/WMLemXUopdEelIRK5+E3/a/K7M3XkVKTVyWb4rpTQQEdtSimrJ3OFFAVLkM6NMF0SK0yLSF1LKX2yGA8t8vR22XOaHRqTHtdqMW1OKLy26brWsL/LjUioGcplvTUXc0U7b1TFlTg9LUT62eW6Of04pf3mjzs1lPDoXeTiVcUZE2hJF2nWyUG75EKf1N6sKXJZo7GQf0tq1WDhv1ltXc96scPfnWupaPF/X/jD1E/vb+UBtIzw3quZcRrXUeSan6s68OBw5/1MqUmM9Y1SWzbt9HpsiPzJF8bUc+ZbUWhK95lfZaD5M63Ep4hFRpK9G1WbEbFnmpxZF8cKlGi7L/D+KIm5o5LJIuXjsg+eW5c3t9rE6t4iBCyKiWmb4lcjl59o9d35NjTIPFKl43IPttEwqqZO+cpm2VHfnppTPLSN9Ojdm33Ho7gduFEaelK4jB5z1tGsec+YZjX8XkZ6YWsvlF/07U5ZpW6S4sArbIjcOpZRWvKO1Oa9yuvDYLq5PmHvMxVzBq/3ZvtLPW2FdR6aBRggQIECAwCkRENidEnYXJdBZgV2X7v2OXBR/m1Jsa4UlrfbndpKd+/NyV63e7FefsBcGNcdWW64pWGqdu3IY0rru2paFts5c2x1Wqz13tR+e2hrdDjXaoWZOKLkTbXbLHXatx7I3Z39bw7bagzYiuOxkm51s63jY0PkQdKXdLpd9lmd1B/Kxn0FrCaE7NYeP/Xhd8wxbsn/V3dMpPhkRH85lvjGKgRun77r740K81X6HLn/8w55+3cMesu3om1PEL6QVfkCs9t/JdubVar8vlzu+LOOtM/vHXtE5FS0RIECAAAECmymwMZ9QNrMHrkWAQFNgfmg3f2e4dnaJW+7N/nqCm3bObeeYlULGdp/vs7CNTn0YWtfU8wy7dfG18uDOBEPrmYftdGJD2l8pwWqnqHXuILn89+X67xxd/P26cpsrPstzHXOkA8TNrqxn/FdVQ/MRCPmfIqUbI6cP56K8cfrOI/9HiNfmN8Sxw44FdeMp8isi0vaThb2r/TnUzpgu90u0ZXuyxOMxco4bpqfGLlld7x1NgAABAgQI1ElAYFen0VALgXUKzIV2kfK2uRsC2grslrlTbV0fNNv4oLzaDzrzeTbz3PU4LBtsRL4j52Imcnl/kdK9OeUvpGguV171yy6x/blLbJljKOV4Yo54SLWRSUpR7ebY9qudnw1tN3bswA35XlnHz5JWPe1EJIt7uhF9Wb3n+kLpMpezKdLBSOmrkfPnU6RPR5q7x6tVTS5jMCJdEJHPTkXcXu0KfQztpOVW56aUHp+jPCtF+lJE/ueF57Z1TI7TUlTP/zzWTorPr3TxMqfTI5UXRo4zU6TbUopbFx7fzjEn/pvSfBzEd0TkkZSay5Db+qXAav8tanc2Hhul6jm0t6bI++MkJrmMMyPFd0SObZHj96cPjP/aSQfQAQQIECBAgECtBQR2tR4exRFYvUAV2pUD6f1FpMHmB442lo323x12q7sLaK0f3HPkO1KOm3OkWyLFzVHGzSkXtxz5xrbP3HHTL969+tF1BoHlBc578m895PSH3vuUlPJTovr/OT05UjwlRQwvdVY7PxtW673W75WVrtNOmysd0875S/t06jmJq/t5c0KI1MbP7+Xs2lmK287yzBXbP8mzONu5U6z578/JtjidV0R7bbZOONndcXPNLvd4hnbmzqoDu5Punp3vjEjvLMv8nvLokfcevnHPvav9PnQ8AQIECBAg0BsCArveGEe9IHCCwNDI5MtSit/1DLulJ8bqn2G3/F0uzVAu0i05x83NUC7KW1Jj8OZ7Bxuf/fKHxr9hahI41QLVbsanz8ZTiqIK8KogL54SEU9JKQ2tNmxopy8b0mbzOYMrv5b/xUP1/duMb9op/8Fj1hNmnRC6HbulanVXb7XQTui2XKfaC5vaD7UWXqed9ptbmZ/UvZ1jVjV0q16GvNJzEE8W/K3tGXYn/puSI9+VcvxulPndBw/cty9iT1sbkqxOxdEECBAgQIBAtwms5f1jt/VRvQT6UuCci6++eNtAcXWR0s4y55tSisIuscenwmp3mM1lPDJSfkxEcV+Z44Mp5Q/dV8SnhHJ9+e3VE52ugrziaPHU01J+QUr521KKr0VKn4/IR9bTwc3cJXZ+nWUZFxRF+tFW0HVs553mAan63x//5uYBtzd3mO2yXWKrHWZTKp6SIn9LRJxdPbI0pVT9PF/x1U6g1s4x6wsET76kd7UBbzs1rzYCPNmmJpFyFQLeXqR4X0TcstBktbvEljmfniJVy9kHUyP94fT1Y390svH09wQIECBAgED/CQjs+m/M9ZgAAQIECPSkwPDoxIGIdMnCFZY5R/nVr8XOe24a+2K3d/zRz9mz9egDZzwj5fKiFPHMSOmiiHhSihiY37e2gq2TLs9cXqud9rvnDrsVg8WPRZlef3D/5X/d7XNH/QQIECBAgEB3CQjsumu8VEuAAAECBAgsI7Br5Jrn5lS+b6kdpHNOfzg9dXnzDrxeew2NvmVbkWe/PYp8Uc5VgJefkXN6aipWfozbepb9tnNuezjr3iEAAB71SURBVM+bq8Mz7KoZsWCZas53RSp+cnrf5X/Va/NFfwgQIECAAIHuEBDYdcc4qZIAAQIECBBoQ2B4dOJzKaXHLjy0LOOmmf1j1fP7+uJVhXizs7OXDA6ml0TkR6cUn02Rb1/YebvEtkQaOYoi4gmR0sMix/ump8au7YuJopMECBAgQIBAbQUEdrUdGoURIECAAAECqxUYGpn4D0WRXrEosMvx9zNTY9+92vYcT4AAAQIECBAgQOBUCAjsToW6axIgQIAAAQIbIrBrdOKXI6XrFgd25X+Ymdr9yxtyUY0SIECAAAECBAgQ6LCAwK7DoJojQIAAAQIETp3AcoFdzvnXp6fGX3nqKnNlAgQIECBAgAABAu0LCOzat3IkAQIECBAgUHMBgV3NB0h5BAgQIECAAAECbQkI7NpichABAgQIECDQDQICu24YJTUSIECAAAECBAicTEBgdzIhf0+AAAECBAh0jUAV2OWI6yJab3FSypGrP1sS2zVjqFACBAgQIECAAIG5d7MkCBAgQIAAAQI9IDA0MjGeUuxN6fjvJHOOyJH/y8zU+Mt6oIu6QIAAAQIECBAg0AcC7rDrg0HWRQIECBAg0C8CQ6N7/0uRip9a2N+c8wenp8af0y8O+kmAAAECBAgQINDdAgK77h4/1RMgQIAAAQLzBIZGJ/46RfqXrRWx1a111R+qZbHxiZmp8afBIkCAAAECBAgQINANAgK7bhglNRIgQIAAAQJtCZw/svctgym9cuGS2NmyfM9tB3Z/X1uNOIgAAQIECBAgQIDAKRYQ2J3iAXB5AgQIECBAoHMCOy+b+OOBSP9mYYtlzlMzU+OXde5KWiJAgAABAgQIECCwcQICu42z1TIBAgQIECCwyQJDIxP/vSjSEnfS5fuP3PWQc++46Rfv3uSSXI4AAQIECBAgQIDAqgUEdqsmcwIBAgQIECBQV4Edl+598eBA8UdL1ZcjfmV639ib61q7uggQIECAAAECBAjMCQjszAUCBAgQIECgpwSGRyc/n1I8ZolO3XXkrjOG3WXXU8OtMwQIECBAgACBnhQQ2PXksOoUAQIECBDoX4GhS695WjGQP14J5JwjWlvGRko5yjJ+Y2b/+L/rXx09J0CAAAECBAgQ6AYBgV03jJIaCRAgQIAAgVUJDI9O/GVE+qGIHAt3jL33/i1P/spHXvmpVTXoYAIECBAgQIAAAQKbKCCw20RslyJAgAABAgQ2R2DH6LVPHIjGp+aHdXNXzmX+0+n944t2kt2cylyFAAECBAgQIECAwMkFBHYnN3IEAQIECBAg0IUCu0YnPhopPX1h6WXOn5mZGn9iF3ZJyQQIECBAgAABAn0iILDrk4HWTQIECBAg0G8COy+d/PcDA/G6JQK7v5uZGn9uv3noLwECBAgQIECAQPcICOy6Z6xUSoAAAQIECKxCYHhk8pWpiLcsPCXn/OvTU+OvXEVTDiVAgAABAgQIECCwqQICu03ldjECBAgQIEBgswSWD+ziuumpsVdtVh2uQ4AAAQIECBAgQGC1AgK71Yo5ngABAgQIEOgKAYFdVwyTIgkQIECAAAECBJYQENiZFgQIECBAgEBPCgjsenJYdYoAAQIECBAg0BcCAru+GGadJECAAAEC/SdQBXY5yrekVDQ7n1KOHCkiWxLbf7NBjwkQIECAAAEC3SUgsOuu8VItAQIECBAg0KbAjkuuecPAQLknpeNvd3KOaOT8x4f3j/9Im804jAABAgQIECBAgMCmCwjsNp3cBQkQIECAAIHNENg5uvd9A6l47sJr5VzeMj21+8LNqME1CBAgQIAAAQIECKxFQGC3FjXnECBAgAABArUXGBqd/FSR4okLCy1z/srM1Pi5te+AAgkQIECAAAECBPpWQGDXt0Ov4wQIECBAoLcFhkYm3l4U6UcXB3Zxw8zU2CW93Xu9I0CAAAECBAgQ6GYBgV03j57aCRAgQIAAgWUF7BJrchAgQIAAAQIECHSrgMCuW0dO3QQIECBAgMCKAlVgF0V+S7R2hm29Uo7I6brpqbFX4SNAgAABAgQIECBQVwGBXV1HRl0ECBAgQIDAugSGLt27OxXF1fM2iW22V+Y4VET83MGpsb9Z1wWcTIAAAQIECBAgQGCDBAR2GwSrWQIECBAgQODUCgyPTPxRKtKLl60ix0055Wun73/Y2+PGnz16aqt1dQIECBAgQIAAAQLHBQR2ZgMBAgQIECDQkwLDo5PvSin+1VKdy3lujWxztexsLuNthw6M/2JPQugUAQIECBAgQIBA1wkI7LpuyBRMgAABAgQItCPwyIsnvvu0wfS/Fi6JbYV1KRZ+vTFb/tyh63f/TjttO4YAAQIECBAgQIDARgoI7DZSV9sECBAgQIDAKRXYOTL5uoEivy4inT5XSJXXLQzrqr/LEfun942NntKCXZwAAQIECBAgQIBA89fLXgQIECBAgACBXhZ4zp7Bofu3/UQR6bWR4jHLBnY5/vf01Nj/1csU+kaAAAECBAgQINAdAgK77hgnVRIgQIAAAQLrFaiCuwe2vjTlYjKleNjC5nIZ/3F6/9gvrPcyzidAgAABAgQIECCwXgGB3XoFnU+AAAECBAh0lcDQyORYUcTEosAux7XTU2OXd1VnFEuAAAECBAgQINCTAgK7nhxWnSJAgAABAgSWExgenXxNRL7m+N8/+HZIYGfaECBAgAABAgQI1EJAYFeLYVAEAQIECBAgsFkCO0cmf7VIceXCjSfKMr9jZv/4j21WHa5DgAABAgQIECBAYDkBgZ25QYAAAQIECPSVwPDI5B+nIv7Nwk7nnP9hemr82X2FobMECBAgQIAAAQK1FBDY1XJYFEWAAAECBAhslIDAbqNktUuAAAECBAgQINApAYFdpyS1Q4AAAQIECHSFQLUkdqCIKxcWa0lsVwyfIgkQIECAAAECfSEgsOuLYdZJAgQIECBAYE6g2nQipZi36UTrb7JdYk0SAgQIECBAgACBmggI7GoyEMogQIAAAQIENkdAYLc5zq5CgAABAgQIECCwdgGB3drtnEmAAAECBAh0oYDArgsHTckECBAgQIAAgT4TENj12YDrLgECBAgQ6HeBucCujByRU1T/KQpLYvt9Xug/AQIECBAgQKBOAgK7Oo2GWggQIECAAIENF6gCu8hxTaSIdOydUM7Ny147PTV2+YYX4AIECBAgQIAAAQIETiIgsDNFCBAgQIAAgb4SGBqd/MMixY8s7HRZlgdm9u8e6SsMnSVAgAABAgQIEKilgMCulsOiKAIECBAgQGCjBIZGJj5SFOkZC9vPEdPT+8Z2bdR1tUuAAAECBAgQIECgXQGBXbtSjiNAgAABAgR6QmDnZRP/eyDSdywK7Mp88/T+8cf3RCd1ggABAgQIECBAoKsFBHZdPXyKJ0CAAAECBFYrsOPSa940OJB/ZeF5ZRl/OLN/7EdX257jCRAgQIAAAQIECHRaQGDXaVHtESBAgAABArUWmNslNs/tEhutzSdyXrzpxMMv2nvWQ7amC+++L9985427v1brjimOAAECBAgQIECgZwQEdj0zlDpCgAABAgQItCPQ3CU24prq2JV2iR2+bPK3I8fPpRQpN9O9eNv01NjPtXMNxxAgQIAAAQIECBBYj4DAbj16ziVAgAABAgS6TmBodPLXixT/bmHhOed3TU+NP7/6+tDINc8pivz+hceUOZ43MzX23q7rtIIJECBAgAABAgS6SkBg11XDpVgCBAgQIEBgvQJDI5N/XhTxwoVLYiPnfQenxp9Vtb9rdOKXI6XrFl8rv/HgvvE9663B+QQIECBAgAABAgRWEhDYmR8ECBAgQIBAXwkMjUy8PaXU3Fxi/pLYnPP7Z/aPf9exwO6KSOmqhTA556unp8av7CswnSVAgAABAgQIENh0AYHdppO7IAECBAgQIHAqBXaOTP72QBE/v7CGMpd/OzO1+3sEdqdydFybAAECBAgQIECgEhDYmQcECBAgQIBAXwnMLYld1OljS2K3X/Sr55+9ZeCtRVG8cOEx7rDrq6miswQIECBAgACBUyYgsDtl9C5MgAABAgQInAqBaklsUbSWxM5/lWV+f0rpzIh4ZkSONLdedt5BArtTMWKuSYAAAQIECBDoPwGBXf+NuR4TIECAAIG+Ftg5cs1rB4r85oUIjdn8wYHB9Ozq6zkvHdg1yvwnh/aPv7ivAXWeAAECBAgQIEBgwwUEdhtO7AIECBAgQIBAnQSGRydfk1Jcc3yX2FY4l8t8cyrShSsFdrks/3F6/+7vrFN/1EKAAAECBAgQINB7AgK73htTPSJAgAABAgRWEJgL7OYfUt1RFxGfSik9qRXYHd9B9oTjyvjD6f1ji5bTAidAgAABAgQIECDQSQGBXSc1tUWAAAECBAjUXmB45JrfS0V+6cJCGznfWUQ8vHm3XTPASzH/MXbV1+69u/Gkr3ziyk/XvpMKJECAAAECBAgQ6GoBgV1XD5/iCRAgQIAAgdUKDI9M/mMq4lnzz2stj537SqqyushldZddc7ns0Zzj/zQeiCsP3zj2t6u9nuMJECBAgAABAgQIrFZAYLdaMccTIECAAAECXS2wc2Ti9waK9OAddq3VsNUNdWWkKBb3Lee/Ozg1/tyu7rTiCRAgQIAAAQIEukpAYNdVw6VYAgQIECBAYN0Cj77uYcPnP3B7SmnL/N1gjz3HrrkBxdyrCvNy5PfOTI0/b93X1QABAgQIECBAgACBNgUEdm1COYwAAQIECBDoHYGzn3Htk8/Y1nhf5NhxPKDLzc0mmuthq/+bqoWyKVLOHzo4Nf4dvdN7PSFAgAABAgQIEKi7gMCu7iOkPgIECBAgQGBDBM578m89ZOtZd38kpXRhdYFj8dyia+Vcvmt6avfzN6QIjRIgQIAAAQIECBBYQkBgZ1oQIECAAAECfSuw/RkTO87Zmm5NKba07q5rbjLxoEf1tfujfNbtU7v39S2SjhMgQIAAAQIECGy6gMBu08ldkAABAgQIEKiTwCMu+veP23r6ab9bRjw1l3F/c9uJFNtSiumc443TU+PvqlO9aiFAgAABAgQIEOh9AYFd74+xHhIgQIAAAQIECBAgQIAAAQIECHSRgMCuiwZLqQQIECBAgAABAgQIECBAgAABAr0vILDr/THWQwIECBAgQIAAAQIECBAgQIAAgS4SENh10WAplQABAgQIECBAgAABAgQIECBAoPcFBHa9P8Z6SIAAAQIECBAgQIAAAQIECBAg0EUCArsuGiylEiBAgAABAgQIECBAgAABAgQI9L6AwK73x1gPCRAgQIAAAQIECBAgQIAAAQIEukhAYNdFg6VUAgQIECBAgAABAgQIECBAgACB3hcQ2PX+GOshAQIECBAgQIAAAQIECBAgQIBAFwkI7LposJRKgAABAgQIECBAgAABAgQIECDQ+wICu94fYz0kQIAAAQIECBAgQIAAAQIECBDoIgGBXRcNllIJECBAgAABAgQIECBAgAABAgR6X0Bg1/tjrIcECBAgQIAAAQIECBAgQIAAAQJdJCCw66LBUioBAgQIECBAgAABAgQIECBAgEDvCwjsen+M9ZAAAQIECBAgQIAAAQIECBAgQKCLBAR2XTRYSiVAgAABAgQIECBAgAABAgQIEOh9AYFd74+xHhIgQIAAAQIECBAgQIAAAQIECHSRgMCuiwZLqQQIECBAgAABAgQIECBAgAABAr0vILDr/THWQwIECBAgQIAAAQIECBAgQIAAgS4SENh10WAplQABAgQIECBAgAABAgQIECBAoPcFBHa9P8Z6SIAAAQIECBAgQIAAAQIECBAg0EUCArsuGiylEiBAgAABAgQIECBAgAABAgQI9L6AwK73x1gPCRAgQIAAAQIECBAgQIAAAQIEukhAYNdFg6VUAgQIECBAgAABAgQIECBAgACB3hcQ2PX+GOshAQIECBAgQIAAAQIECBAgQIBAFwkI7LposJRKgAABAgQIECBAgAABAgQIECDQ+wICu94fYz0kQIAAAQIECBAgQIAAAQIECBDoIgGBXRcNllIJECBAgAABAgQIECBAgAABAgR6X0Bg1/tjrIcECBAgQIAAAQIECBAgQIAAAQJdJCCw66LBUioBAgQIECBAgAABAgQIECBAgEDvCwjsen+M9ZAAAQIECBAgQIAAAQIECBAgQKCLBAR2XTRYSiVAgAABAgQIECBAgAABAgQIEOh9AYFd74+xHhIgQIAAAQIECBAgQIAAAQIECHSRgMCuiwZLqQQIECBAgAABAgQIECBAgAABAr0vILDr/THWQwIECBAgQIAAAQIECBAgQIAAgS4SENh10WAplQABAgQIECBAgAABAgQIECBAoPcFBHa9P8Z6SIAAAQIECBAgQIAAAQIECBAg0EUCArsuGiylEiBAgAABAgQIECBAgAABAgQI9L6AwK73x1gPCRAgQIAAAQIECBAgQIAAAQIEukhAYNdFg6VUAgQIECBAgAABAgQIECBAgACB3hcQ2PX+GOshAQIECBAgQIAAAQIECBAgQIBAFwkI7LposJRKgAABAgQIECBAgAABAgQIECDQ+wICu94fYz0kQIAAAQIECBAgQIAAAQIECBDoIgGBXRcNllIJECBAgAABAgQIECBAgAABAgR6X0Bg1/tjrIcECBAgQIAAAQIECBAgQIAAAQJdJCCw66LBUioBAgQIECBAgAABAgQIECBAgEDvCwjsen+M9ZAAAQIECBAgQIAAAQIECBAgQKCLBAR2XTRYSiVAgAABAgQIECBAgAABAgQIEOh9AYFd74+xHhIgQIAAAQIECBAgQIAAAQIECHSRgMCuiwZLqQQIECBAgAABAgQIECBAgAABAr0vILDr/THWQwIECBAgQIAAAQIECBAgQIAAgS4SENh10WAplQABAgQIECBAgAABAgQIECBAoPcFBHa9P8Z6SIAAAQIECBAgQIAAAQIECBAg0EUCArsuGiylEiBAgAABAgQIECBAgAABAgQI9L6AwK73x1gPCRAgQIAAAQIECBAgQIAAAQIEukhAYNdFg6VUAgQIECBAgAABAgQIECBAgACB3hcQ2PX+GOshAQIECBAgQIAAAQIECBAgQIBAFwkI7LposJRKgAABAgQIECBAgAABAgQIECDQ+wICu94fYz0kQIAAAQIECBAgQIAAAQIECBDoIgGBXRcNllIJECBAgAABAgQIECBAgAABAgR6X0Bg1/tjrIcECBAgQIAAAQIECBAgQIAAAQJdJCCw66LBUioBAgQIECBAgAABAgQIECBAgEDvCwjsen+M9ZAAAQIECBAgQIAAAQIECBAgQKCLBAR2XTRYSiVAgAABAgQIECBAgAABAgQIEOh9AYFd74+xHhIgQIAAAQIECBAgQIAAAQIECHSRgMCuiwZLqQQIECBAgAABAgQIECBAgAABAr0vILDr/THWQwIECBAgQIAAAQIECBAgQIAAgS4SENh10WAplQABAgQIECBAgAABAgQIECBAoPcFBHa9P8Z6SIAAAQIECBAgQIAAAQIECBAg0EUCArsuGiylEiBAgAABAgQIECBAgAABAgQI9L6AwK73x1gPCRAgQIAAAQIECBAgQIAAAQIEukhAYNdFg6VUAgQIECBAgAABAgQIECBAgACB3hcQ2PX+GOshAQIECBAgQIAAAQIECBAgQIBAFwkI7LposJRKgAABAgQIECBAgAABAgQIECDQ+wICu94fYz0kQIAAAQIECBAgQIAAAQIECBDoIgGBXRcNllIJECBAgAABAgQIECBAgAABAgR6X0Bg1/tjrIcECBAgQIAAAQIECBAgQOD/b8cOigAAAAgI9m8tx5ltwPohQIBASMBhFxpLVAIECBAgQIAAAQIECBAgQIAAgX8Bh93/xhoSIECAAAECBAgQIECAAAECBAiEBBx2obFEJUCAAAECBAgQIECAAAECBAgQ+Bdw2P1vrCEBAgQIECBAgAABAgQIECBAgEBIwGEXGktUAgQIECBAgAABAgQIECBAgACBfwGH3f/GGhIgQIAAAQIECBAgQIAAAQIECIQEHHahsUQlQIAAAQIECBAgQIAAAQIECBD4F3DY/W+sIQECBAgQIECAAAECBAgQIECAQEjAYRcaS1QCBAgQIECAAAECBAgQIECAAIF/AYfd/8YaEiBAgAABAgQIECBAgAABAgQIhAQcdqGxRCVAgAABAgQIECBAgAABAgQIEPgXcNj9b6whAQIECBAgQIAAAQIECBAgQIBASMBhFxpLVAIECBAgQIAAAQIECBAgQIAAgX8Bh93/xhoSIECAAAECBAgQIECAAAECBAiEBBx2obFEJUCAAAECBAgQIECAAAECBAgQ+Bdw2P1vrCEBAgQIECBAgAABAgQIECBAgEBIwGEXGktUAgQIECBAgAABAgQIECBAgACBfwGH3f/GGhIgQIAAAQIECBAgQIAAAQIECIQEHHahsUQlQIAAAQIECBAgQIAAAQIECBD4F3DY/W+sIQECBAgQIECAAAECBAgQIECAQEjAYRcaS1QCBAgQIECAAAECBAgQIECAAIF/AYfd/8YaEiBAgAABAgQIECBAgAABAgQIhAQcdqGxRCVAgAABAgQIECBAgAABAgQIEPgXcNj9b6whAQIECBAgQIAAAQIECBAgQIBASMBhFxpLVAIECBAgQIAAAQIECBAgQIAAgX8Bh93/xhoSIECAAAECBAgQIECAAAECBAiEBBx2obFEJUCAAAECBAgQIECAAAECBAgQ+Bdw2P1vrCEBAgQIECBAgAABAgQIECBAgEBIwGEXGktUAgQIECBAgAABAgQIECBAgACBfwGH3f/GGhIgQIAAAQIECBAgQIAAAQIECIQEHHahsUQlQIAAAQIECBAgQIAAAQIECBD4F3DY/W+sIQECBAgQIECAAAECBAgQIECAQEjAYRcaS1QCBAgQIECAAAECBAgQIECAAIF/AYfd/8YaEiBAgAABAgQIECBAgAABAgQIhAQcdqGxRCVAgAABAgQIECBAgAABAgQIEPgXcNj9b6whAQIECBAgQIAAAQIECBAgQIBASMBhFxpLVAIECBAgQIAAAQIECBAgQIAAgX8Bh93/xhoSIECAAAECBAgQIECAAAECBAiEBBx2obFEJUCAAAECBAgQIECAAAECBAgQ+Bdw2P1vrCEBAgQIECBAgAABAgQIECBAgEBIwGEXGktUAgQIECBAgAABAgQIECBAgACBfwGH3f/GGhIgQIAAAQIECBAgQIAAAQIECIQEHHahsUQlQIAAAQIECBAgQIAAAQIECBD4F3DY/W+sIQECBAgQIECAAAECBAgQIECAQEjAYRcaS1QCBAgQIECAAAECBAgQIECAAIF/AYfd/8YaEiBAgAABAgQIECBAgAABAgQIhAQcdqGxRCVAgAABAgQIECBAgAABAgQIEPgXcNj9b6whAQIECBAgQIAAAQIECBAgQIBASMBhFxpLVAIECBAgQIAAAQIECBAgQIAAgX8Bh93/xhoSIECAAAECBAgQIECAAAECBAiEBBx2obFEJUCAAAECBAgQIECAAAECBAgQ+Bdw2P1vrCEBAgQIECBAgAABAgQIECBAgEBIwGEXGktUAgQIECBAgAABAgQIECBAgACBfwGH3f/GGhIgQIAAAQIECBAgQIAAAQIECIQEHHahsUQlQIAAAQIECBAgQIAAAQIECBD4F3DY/W+sIQECBAgQIECAAAECBAgQIECAQEjAYRcaS1QCBAgQIECAAAECBAgQIECAAIF/AYfd/8YaEiBAgAABAgQIECBAgAABAgQIhAQcdqGxRCVAgAABAgQIECBAgAABAgQIEPgXcNj9b6whAQIECBAgQIAAAQIECBAgQIBASMBhFxpLVAIECBAgQIAAAQIECBAgQIAAgX8Bh93/xhoSIECAAAECBAgQIECAAAECBAiEBBx2obFEJUCAAAECBAgQIECAAAECBAgQ+Bdw2P1vrCEBAgQIECBAgAABAgQIECBAgEBIwGEXGktUAgQIECBAgAABAgQIECBAgACBfwGH3f/GGhIgQIAAAQIECBAgQIAAAQIECIQEHHahsUQlQIAAAQIECBAgQIAAAQIECBD4F3DY/W+sIQECBAgQIECAAAECBAgQIECAQEjAYRcaS1QCBAgQIECAAAECBAgQIECAAIF/AYfd/8YaEiBAgAABAgQIECBAgAABAgQIhAQcdqGxRCVAgAABAgQIECBAgAABAgQIEPgXcNj9b6whAQIECBAgQIAAAQIECBAgQIBASMBhFxpLVAIECBAgQIAAAQIECBAgQIAAgX8Bh93/xhoSIECAAAECBAgQIECAAAECBAiEBBx2obFEJUCAAAECBAgQIECAAAECBAgQ+Bdw2P1vrCEBAgQIECBAgAABAgQIECBAgEBIwGEXGktUAgQIECBAgAABAgQIECBAgACBfwGH3f/GGhIgQIAAAQIECBAgQIAAAQIECIQEHHahsUQlQIAAAQIECBAgQIAAAQIECBD4F3DY/W+sIQECBAgQIECAAAECBAgQIECAQEjAYRcaS1QCBAgQIECAAAECBAgQIECAAIF/gQE2PAoQmnrRPQAAAABJRU5ErkJggg==</t>
  </si>
  <si>
    <t>عاصم سعيد سعد المالكي</t>
  </si>
  <si>
    <t>الصفا 6</t>
  </si>
  <si>
    <t xml:space="preserve">لا يوجد </t>
  </si>
  <si>
    <t>data:image/png;base64,iVBORw0KGgoAAAANSUhEUgAAA3IAAACpCAYAAABuxg+QAAAAAXNSR0IArs4c6QAAH39JREFUeF7t3Qt0XNV97/Hf/4xkI2MsP3Aw9ox4GELiBkJwwBqZphSSPvLsI6EUaO5irbRJFg335mGNaLi3WlkBPOOQB4V05dGWpiGPhibk0ab3QguhWCM5ODTmLgjEvDRjg4Fg7NiWbWn2vxwZB9sV1sjWSHNmvrMWy1rWOXv/9+e/kf3zmTnHxAsBBBBAAAEEEEAAAQQQQCBRApaoaikWAQQQQAABBBBAAAEEEEBABDk2AQIIIIAAAggggAACCCCQMAGCXMIaRrkIIIAAAggggAACCCCAAEGOPYAAAggggAACCCCAAAIIJEyAIJewhlEuAggggAACCCCAAAIIIECQYw8ggAACCCCAAAIIIIAAAgkTIMglrGGUiwACCCCAAAIIIIAAAggQ5NgDCCCAAAIIIIAAAggggEDCBAhyCWsY5SKAAAIIIIAAAggggAACBDn2AAIIIIAAAggggAACCCCQMAGCXMIaRrkIIIAAAggggAACCCCAAEGOPYAAAggggAACCCCAAAIIJEyAIJewhlEuAggggAACCCCAAAIIIECQYw8ggAACCCCAAAIIIIAAAgkTIMglrGGUiwACCCCAAAIIIIAAAggQ5NgDCCCAAAIIIIAAAggggEDCBAhyCWsY5SKAAAIIIIAAAggggAACBDn2AAIIIIAAAggggAACCCCQMAGCXMIaRrkIIIAAAggggAACCCCAAEGOPYAAAggggAACCCCAAAIIJEyAIJewhlEuAggggAACCCCAAAIIIECQYw8ggAACCCCAAAIIIIAAAgkTIMglrGGUiwACCCCAAAIIIIAAAggQ5NgDCCCAAAIIIIAAAggggEDCBAhyCWsY5SKAAAIIIIAAAggggAACBDn2AAIIIIAAAggggAACCCCQMAGCXMIaRrkIIIAAAggggAACCCCAAEGOPYAAAggggAACCCCAAAIIJEyAIJewhlEuAggggAACCCCAAAIIIECQYw8ggAACCCCAAAIIIIAAAgkTIMglrGGUiwACCCCAAAIIIIAAAggQ5NgDCCCAAAIIIIAAAggggEDCBAhyCWsY5SKAAAIIIIAAAggggAACBDn2AAIIIIAAAggggAACCCCQMAGCXMIaRrkIIIAAAggggAACCCCAAEGOPYAAAggggAACCCCAAAIIJEyAIJewhlEuAggggAACCCCAAAIIIECQYw8ggAACCCCAAAIIIIAAAgkTIMglrGGUiwACCCCAAAIIIIAAAggQ5NgDCCCAAAIIIIAAAggggEDCBAhyCWsY5SKAAAIIIIAAAggggAACBDn2AAIIIIAAAggggAACCCCQMAGCXMIaRrkIIIAAAggggAACCCCAAEGOPYAAAggggAACCCCAAAIIJEyAIJewhlEuAggggAACCCCAAAIIIECQYw8ggAACCCCAAAIIIIAAAgkTIMglrGGUiwACCCCAAAIIIIAAAggQ5NgDCCCAAAIIIIAAAggggEDCBAhyCWsY5SKAAAIIIIAAAggggAACBDn2AAIIIIAAAggggAACCCCQMAGCXMIaRrkIIIAAAggggAACCCCAAEGOPYAAAggggAACCCCAAAIIJEyAIJewhlEuAggggAACCCCAAAIIIECQYw8ggAACCCCAAAIIIIAAAgkTIMglrGGUiwACCCCAAAIIIIAAAggQ5NgDCCCAAAIIIIAAAggggEDCBAhyCWsY5SKAAAIIIIAAAggggAACBDn2AAIIIIAAAggggAACCCCQMAGCXMIaRrkIIIAAAggggAACCCCAAEGOPYAAAggggAACCCCAAAIIJEyAIJewhlEuAggggAACCCCAAAIIIECQYw8ggAACCCCAAAIIIIAAAgkTIMglrGGUiwACCCCAAAIIIIAAAggQ5NgDCCCAAAIIIIAAAggggEDCBAhyCWsY5SKAAAIIIIAAAggggAACBDn2AAIIIIAAAggggAACCCCQMAGCXMIaRrkIIIAAAggggAACCCCAAEGOPYAAAggggAACCCCAAAIIJEyAIJewhlEuAggggAACCCCAAAIIIECQYw8ggEBDCJzQuWZFynVKZHp6rAUFryySUkORadsrLdiCnxhS+qW57TjwmJHhYNEMO0XDNhi1aOTA71UqfkyU0iKTPXHQuKbFFauUn5qxu0939x50TkOAswgEEEAAAQQQmFYBgty08jM5AggcjUB6ReF0RfrjSPojN19mGvtHmrtLMtlhfuKNHhIfNcYx8fde6dyxvnfg77l8RK6HJHvApAdCCOXyQM9Xj2bdnIsAAggggAACCBDk2AMIIJAogUxXYam7LjPzi032a/uL3xfVxn4dLqS9fIZLbmMOMprxXG5jJMV9ITEOei/P/krzuTyOk1LQ4yHSqnLfqm9L9lKETFQbKBYBBBBAAAEEplmAIDfNDWB6BJpdYFHn9SfPsNQlQf4Bk046MBAdavOrIHTAN1y+Wa5vu/u/lLfv/jc92Lu3PkzdFq8svDoK0TJTeIPMzpL7m8xs3v4rhJJ2mulvXfpBaU/7XVr//uH6qJ0qEEAAAQQQQKDeBQhy9d4h6kOgAQXi8Nai1MVmereZzh294HWYty/uJ9h/pUvSQyb/hxCify4PrNqQJKKOFavP98hWy7Ry/wW+ONi5NLJ1m2V2Ptg95mf8krRGakUAAQQQQACB2gsQ5GpvzAwIICDp+JX5444ZsSst0v8xU9uBKC6/11z/NFxJPZSKfM8rgQ1XQspabOTpYvePko56QvYTZ87wGW8xiy5z6Zz4nZnB/UPlYu6mpK+N+hFAAAEEEECg9gIEudobMwMCTS3QseJTyxSF/+nyyyXNOuCtk0VXuE1m3yitzW1uZqR0V/4HkextLv2/Ul/3bzezBWtHAAEEEEAAgeoECHLVOXEUAghMRGD5F1ozM7a9W6YPmvTr+09191+Y+91DI37ts/ddff9EhmzkYzPZ/O9J9p34HaY7d3rH8xty5UZeL2tDAAEEEEAAgaMXIMgdvSEjIICApCUr8ulKxc9sbbWrJGXNrP3lAKcBc//rwe1DX6+fm5HUUduW9c7ItM/aHd8Vs+L+F5uKuevrqDpKQQABBBBAAIE6FCDI1WFTKAmBJAgsOef6C22m5UzRTJPeINOcg56f5r7LzL4WPNxYLvY8MFVrOqkz/1qP7M375xtpSd2++Z6PlqZq/iOdJ5PN/9LMZvuI/35pXe72Ix2H8xBAAAEEEECgOQQIcs3RZ1aJwKQKZLKFK13+V9EhzwoYDXIK24Psnl2h7bLnB67aPqkTVzFYR1f+R5K9af+h7vbtUnHVH1Zx6rQe0tFV2Cpprgd/V6k/971pLYbJEUAAAQQQQKDuBQhydd8iCkSgfgQ6zr9+nofU35n0rtFnobl2uvSNyKIfV0wbfM/On25e37trOis+qSv/UZfFN1Z56RU+P9jX86XprKmauQly1ShxDAIIIIAAAgjsFyDIsRcQQKAqgSXnFd6eSvmXZLYoPsHl39u7I7p0y4ZVO6sagIMOK5DJ5rdKNlfOFTm2CgIIIIAAAgiML0CQG9+IIxBoaoH48QEehV7J3xO/k9Ldg0zdpb7cDU0NM8mLz2Tzw5K1BLdrNvWvunaSh2c4BBBAAAEEEGgwAYJcgzWU5SAwKQKn3ThzyauG3mFB10SRvT5+F+W+l48osgtLa7v/Y1LmYZBfCaSz+eciswXuPqTIfhtjNgcCCCCAAAIIHE6AIMf+QACBgwTSnfl/N7ML4lvhx/kt/iHh8hcqQZ/bu3Xoi8893NvUD++u1XaZs6x3fvvctn+X2+tj8RH3P3uqv/4/21crD8ZFAAEEEEAAgcMLEOTYIQggcJBApquw26SZHjSsyH/oFSu2tO367BN39+6GqrYCc8/+zNzj2obLZjo2uPeVi7mVtZ2R0RFAAAEEEEAgqQIEuaR2jroRqJFAekX+MUvZKSOh8qdP9V/95RpNw7CvIJDO5n8Qmb1NUmGwrzsHFAIIIIAAAgggMJYAQY59gQACBwmkOwuDUaRMxcMHNhV7vgDP1Aqks/k7TXaRy28qF3MfmtrZmQ0BBBBAAAEEkiJAkEtKp6gTgSkSyGTzu81sZvBwc7nY8+dTNC3TvCSQzuZLkVla7msHi7nzgUEAAQQQQAABBLgixx5AAIFxBdLZ/CaTLQ7iity4WDU4IJ0t3BWZLgium8vFboJ0DYwZEgEEEEAAgUYQ4IpcI3SRNSAwiQKZbH6XmbW561OlYveqSRyaoaoQWJLNfz+S3u5uhXI/n5GrgoxDXhJYuKx39sz2Y/9oZG94rKU1cgt+YiXYrqhF2yoVP0apStpCi1eCu4I9MeOYysjeHan1Wzas2gkiAggggEDyBAhyyesZFSNQU4FMZ/5ZmY4PQR/bNMBDv2uKPcbgmWz+cTM72eV3lPpyvzXV8zNf8gTS2dVnmtsHZHqfmc2In/toL/3p7nLZ6ENE9r1GHyni8e/Gx5jc9a+lYvfvJm/VVIwAAgggQJBjDyCAwEECmc78TotsVgieL/fneuCZOoGTL+g9prKn7fn4imio6C/LA92fmLrZmSlJAunsp9siVd7rFt5nsjceWPuB4e2gUBcHuDjByTyKnxNpqkh+Vakv9/kkrZ1aEUAAAQT2CRDk2AkIIHBwkMvm9yj+V/1K5evlgasvhWfqBDqyhffI9I9yDStVOWHw3qu3Tt3szFTPAh3nXz8vDKeylvIuuc6X7E37/wyPr765fFDSP4SRlq9sWvfRR+p5LdSGAAIIIDA5AgS5yXFkFAQaRiCTzT8t2QluPmJBf1jqz32vYRZX5wtJd+b/MzJ7fcV1x6b+bt5WWef9moryTuwsnJMyv9ak34n/7XX/WybjuV96h+QXFenW0tpV98ZX2qaiJuZAAAEEEKgPAYJcffSBKhCoG4H5r/tk5tg5rXeZbKnv+5tid7mYW1M3BTZoIZls/jozu3r0L+jBry31565p0KWyrHEEFq9c3ZGqRJeb6bIXr9Au2394/P+jZD8300Al+M/CnuGvPnX/NU8CigACCCDQnAIEuebsO6tG4LAC6eyn55uGHzCzxR7kIfKLN/XlboOtNgKZrsLnTfrgaIiTf7PUl7ukNjMxat0KnHbjzCXzh66IWvQJuS085Mrb//fgP3xhaOhTOzb0PlO3a6AwBBBAAIEpFSDITSk3kyGQIIFTc+2ZE+b/WNLpMqtI4fJSX883ErSCRJSa6Szcp0jLR38Yu68ZLOa6E1E4RU6KwOgdJ2V/ZmaXS5r7UpiPP8C+W65vBemmcjG3blImYxAEEEAAgYYSIMg1VDtZDAKTKzB/xY1zZkdDd8vsDftyhv+Nq7W7XPzI85M7U3OOlu7MXxZF9tX4HXPB/dpNvJ2yKTbC8Svzx7UFe69JV8i0/MBFu/tGud8xlLLcc2tzv2wKEBaJAAIIIHBEAgS5I2LjJASaRyB+m6U0vC4yWzr6xj9XkOnfzO02pSrf4s6KR74XOrL5n4yGZNd/Dha7R8Myr+QItHdcP++4E6PVFpmb+dPjVe5uizyE06OUdUl2zK+Odz3urlvdKn9fLl69cbxx+D4CCCCAAAKxAEGOfYAAAuMKtL+usHTObF8rsxMO/uyOj4Y6D+p7YU/l5h33/8Wz4w7GAaMCHdnC21+8GvP9+OsRr5yzuXj1/dDUr0B8FW3miN4YpXSOpDfKbbmZTo8rPvBZbeOtYN9z3Eb/8N3uplutEr42ONBz73jn8X0EEEAAAQQOFSDIsScQQKBqgYXnFha1tfrFLnt3/Cwrs5f/Mcg9DnX2fQV9vbR913f0YO/eqgduwgMznfkHZXrtiw9z/sFgsfsdTUhQt0uOH8y+d8+sS821KIp0ltyXm9lpYxXs7jvl9oxM8XPcxnn56yR74cXnBH6c/0fGs+L7CCCAAALjCRDkxhPi+wggMKbAScs/c2JoHb7ETO936Yz4oF9drXOuNhxu26RXrO6JUtH18e3kR9yWP9Xf/RO22XQK/GNqSdeT50Ue3izZhSatlKn10Ctt7hqS6T53rTX34vCeSvFprkJPZ+OYGwEEEGhqAYJcU7efxSMwOQKLz70hk2odiW/e8CeSjYa6l1/+mNy+uqdit2xZt+rxyZkx2aNkOvN3W2S/4cHLpf5cJtmrSWL1bkvOy58Vtegik13obheY6dhDVxLcd5jZP5u8z5Uqlvo6fiJdXEniiqkZAQQQQKDxBAhyjddTVoTAtAqks/nzJLs0Mn+vZPMOinTuj8vtyyPy7zzVn3toWgudrsmX9c7ItM96wUxtHnRJqb/7m9NVSjPNm+kqLDXXRS6/SKbfNNnC/7Z+188k3RPc77GU7iqtzW1uJiPWigACCCCQLAGCXLL6RbUIJEfggt6WzO62t8rsEskvNrPUgW9Vc/kjJrt9xMN3NxdzRcleug1EcpZ4JJWms/lVJhUk7U3NHGp/4u7e3UcyDudIWtY7I90+Z6FCZYErLFBKC1IeLXD3BYp8gVwLTDrLpddI1nbIQ7bdpJ/I1Bfc7pJSP+KxGuwqBBBAAIEkCRDkktQtakUgoQLzV/TOabO2D0l2WmT+DjNbcNBS3Le47Hb38N3y8Lw7tf79wwld6rhld2Tz98vsbLk/PFjMvWbcE5r0gBPOWnNsy2w/3YKfamanuvsZJr1DZiMyBbkvMLNZ1fJ4ULBIA8H1I7dw7x6ze3hOW7V6HIcAAgggUI8CBLl67Ao1IdDQAm7pzk+dF5m/VdLb/tsDkRV2yKNtLj1grvsU+WMy2xjtbt345PoPP5VkmvhuiGFv29b4GWIh+OXl/tytSV7P0dXutvjcT6ejlsqpJi2V6xSZlsr8lDjwm3T8WOPHN4ixAy+txbf/l4/IbYtJW2R62l1PS77J3Z41qUWuVKpt101c/Ty6jnE2AggggEB9CRDk6qsfVINA0wksesN1C2fMTL3VTe8001skOy5GGPMv7K4hMz0cgpcVX41x/w+L9KRcWxXZL+S21T21tfxsy3PaeNWeesJcvLx3VjRz1l+ae7dJe4Na55aLHxmqnxrd5p792fZZx+6ZEwW1Rx7NCQpzTNEcM7VXgp9s8cPLFTZEkU24bnfPyKMOmQ+b6dR9wc1mVLH+PXI9LvNH5dbmwTd4Klrv0uZIeqayx57evP5jz1UxDocggAACCCDQUAIEuYZqJ4tBIOECF/S2LB6a/ZtRVLnKgo1YpIVu/uoxb0wx7oOYPf7s2VaXno9/1eiv9rw8vjuhzw7u61ORVXcHQtes4DpT8p9HkcXjVf3yYCvc/Kz4mWQWWRSfGII/F0W6udpB3O1sN/0ykj9a7Tn7j3P3OVL0ay4vWXwty9Tu8jlym2NSu1v8fc0x2exqxh4rYFdz3sv1HPCYipdPfEbSox4HtniNbo8ppUc9tDxWLn54c7N8fnIijhyLAAIIIIAAQY49gAACdS8Qf14qmuVntCqcJrOl7jrLTRea206Zt0qaP5HPS8ULdrkOeJ55VQaHPldsvJPi4+OZ9r/iFBX/XhyGomhiP34nOvehtR3Jel98cPWwy7ebaZu77ZF8nrueMIu/nvDrJHcffvEZbXco2hfWPESPhZGdGzev79014dE4AQEEEEAAgSYXmNjfJJoci+UjgEAdCyz/QuvCaNuClpTPa5XNV/yf+TzJ46/n+b5f57t0Thz8FOxnFu2LWlW8jnXzkxX0lFn1V+TcdaqZZ+IrSu7aInn8VsKNZhN5a2J8c0WdYbLdLj1RRa0HH+KaPVq76+dmFl/x2mZm2+OA5q5tkfZ9HYK2pZTaHhS2D6dsW9uMndv5TNmEtTkBAQQQQACBKRMgyE0ZNRMhgEAzCbxqeWHpzBm+UfEtFoM+uWmg+3830/pZKwIIIIAAAgjUVoAgV1tfRkcAgaYU6I0yncessyha7sFD6dHZ7Xr2yh1NScGiEUAAAQQQQKAmAgS5mrAyKAIINLNApiv/cZN90l1eUTh/c7Gnr5k9WDsCCCCAAAIITL4AQW7yTRkRAQSaWCD9xusvsNboLsU/XYPdUOrv/lgTc7B0BBBAAAEEEKiRAEGuRrAMiwACzSmQya6+1Sy61N2HSs+2zau359k1Z1dYNQIIIIAAAo0nQJBrvJ6yIgQQmEaBjmzhCZniW+1/tlTMfXgaS2FqBBBAAAEEEGhgAYJcAzeXpSGAwNQKLO68bmXKWu6Nnx0XKn72pnU9P53aCpgNAQQQQAABBJpFgCDXLJ1mnQggUFOBdPbT803DPzWztLvvKhVzx9Z0QgZHAAEEEEAAgaYWIMg1dftZPAIITIbAied85rWtM4d/6PKTXBqR66Pl/tyNkzE2YyCAAAIIIIAAAmMJEOTYFwgggMBRCmQ68yWLLO3B95r7RYMDPfce5ZCcjgACCCCAAAIIHFaAIMcGQQABBI5CINNVWGrSxniISggf39Tfc91RDMepCCCAAAIIIIBAVQIEuaqYOAgBBBAYWyCTLawx08fc/RelmUOLdHfvCFYIIIAAAggggECtBQhytRZmfAQQaFyB026cmVk4tMnMFkgqDPZ15xp3sawMAQQQQAABBOpJgCBXT92gFgQQSJRAR1f+TyT7iru8EoWTN6/tGUzUAigWAQQQQAABBBIrQJBLbOsoHAEEplsgky2UJV8i9ztL/T1vme56mB8BBBBAAAEEmkeAINc8vWalCCAwiQIndhbOaY20Ph4yVPS/ygPdn5vE4RkKAQQQQAABBBA4rABBjg2CAAIIHIFAR7bwkEuvMfmTg8XcyUcwBKcggAACCCCAAAJHLECQO2I6TkQAgWYVSGfXXBqZ3zq6/hH9j8F13V9pVgvWjQACCCCAAALTI0CQmx53ZkUAgYQKLDnvugVRKvXw6J0qXQ8PFrtfk9ClUDYCCCCAAAIIJFiAIJfg5lE6AghMvUCmK/9dub3T5Nt2h5Eznhn4+Japr4IZEUAAAQQQQKDZBQhyzb4DWD8CCFQtsPi81Ze2tES3uktyXVHq776l6pM5EAEEEEAAAQQQmEQBgtwkYjIUAgg0tsCSzvwNqcg+4u7bSsXc3MZeLatDAAEEEEAAgXoWIMjVc3eoDQEE6kqgI1u4V6aVkucH+3I9dVUcxSCAAAIIIIBAUwkQ5Jqq3SwWAQSOWOC0G2dmXjW0w2QtwfW75WL3vx7xWJyIAAIIIIAAAggcpQBB7igBOR0BBJpDILNi9SVKRV+Xe2X3ttlzn33wyh3NsXJWiQACCCCAAAL1KECQq8euUBMCCNSdQCab/ycz+wN37SkVu4+puwIpCAEEEEAAAQSaSoAg11TtZrEIIHCkAunsmj+PzP8qhPBIub/njCMdh/MQQAABBBBAAIHJECDITYYiYyCAQMMLZLKFK810k7s/UCrmzmr4BbNABBBAAAEEEKhrAYJcXbeH4hBAoF4EFnfmr0qZPifXI6X+HFfk6qUx1IEAAggggECTChDkmrTxLBsBBCYmsKQz/7epyK5w9x2lYu64iZ3N0QgggAACCCCAwOQKEOQm15PREECgQQUy2cK3zfT7Lz56YODFRw90NugyWRYCCCCAAAIIJESAIJeQRlEmAghMr0BHV2GLpFeFoD8t93d/eXqrYXYEEEAAAQQQaHYBglyz7wDWjwAC4wqks6vPjCzaEB84YuGkzWt7Bsc9iQMQQAABBBBAAIEaChDkaojL0Agg0BgC6c78lyzS+zzoF+X+3PGNsSpWgQACCCCAAAJJFiDIJbl71I4AArUXWNY7I9M+a4uZ5rproMTn42pvzgwIIIAAAgggMK4AQW5cIg5AAIFmFljSmb8hMvuIu4+EyvCpm398TamZPVg7AggggAACCNSHAEGuPvpAFQggUKcCmc7CoEXKBNfPy8XuV9dpmZSFAAIIIIAAAk0mQJBrsoazXAQQmJhApjP/TYvs4lDxL5YHcu+f2NkcjQACCCCAAAII1EaAIFcbV0ZFAIEGEUhn19weWXiXV+yW0kD3FQ2yLJaBAAIIIIAAAgkXIMglvIGUjwACtRVIZ/OPRGanu/u6UjG3orazMToCCCCAAAIIIFCdAEGuOieOQgCBJhVIdxbujCJdFNxvKxdz72lSBpaNAAIIIIAAAnUmQJCrs4ZQDgII1JdAJlv4mpn+2IN/vtSfu7K+qqMaBBBAAAEEEGhWAYJcs3aedSOAQFUCBLmqmDgIAQQQQAABBKZYgCA3xeBMhwACyRJId+YHzOw8Bf+/pYHc7ySreqpFAAEEEEAAgUYVIMg1amdZFwIITIpAJrtmnZmf68HvKPXnfmtSBmUQBBBAAAEEEEDgKAUIckcJyOkIINDYAry1srH7y+oQQAABBBBIqgBBLqmdo24EEJgSgUy2cIekN8v1rVJ/98VTMimTIIAAAggggAAC4wgQ5NgiCCCAwGEEMl35R012anC/r1zMnQsWAggggAACCCBQDwIEuXroAjUggEDdCmQ6C9+1SO/0EG4p9fdcUbeFUhgCCCCAAAIINJUAQa6p2s1iEUBgogLp7JrbIwvv8ordUhroJshNFJDjEUAAAQQQQKAmAgS5mrAyKAIINIpAOpt/JDI73d3XlYq5FY2yLtaBAAIIIIAAAskWIMglu39UjwACNRZIdxbujCJdFNxvKxdz76nxdAyPAAIIIIAAAghUJUCQq4qJgxBAoFkFePxAs3aedSOAAAIIIFDfAgS5+u4P1SGAwDQLEOSmuQFMjwACCCCAAAJjChDk2BgIIIDAYQQyXYUPynWzyy4vF1d9DSwEEEAAAQQQQKAeBAhy9dAFakAAgboWyKzMLy6tzW2u6yIpDgEEEEAAAQSaSuC/AFNQlBMju2ZPAAAAAElFTkSuQmCC</t>
  </si>
  <si>
    <t>data:image/png;base64,iVBORw0KGgoAAAANSUhEUgAAA3AAAACpCAYAAABqM9+tAAAAAXNSR0IArs4c6QAAIABJREFUeF7t3Q2UZGV95/Hf/9aAvMguRjThpauHKC7Bl0UCYbpmXAezyYGNnMBiEsxZF2Z1szG7Z4+sUzXgZndmzuoyXc3ZsK/JRs0Mx5NoIieimyjuLplB6WokInGNOgo6XVXNAILKO8hM3f/yVFf33O7pl+rqqtt1q791jkfsvvd5+TyX7v75PPd5THwQQAABBBBAAAEEEEAAAQQyIWCZaCWNRAABBBBAAAEEEEAAAQQQEAGOhwABBBBAAAEEEEAAAQQQyIgAAS4jA0UzEUAAAQQQQAABBBBAAAECHM8AAggggAACCCCAAAIIIJARAQJcRgaKZiKAAAIIIIAAAggggAACBDieAQQQQAABBBBAAAEEEEAgIwIEuIwMFM1EAAEEEEAAAQQQQAABBAhwPAMIIIAAAggggAACCCCAQEYECHAZGSiaiQACCCCAAAIIIIAAAggQ4HgGEEAAAQQQQAABBBBAAIGMCBDgMjJQNBMBBBBAAAEEEEAAAQQQIMDxDCCAAAIIIIAAAggggAACGREgwGVkoGgmAggggAACCCCAAAIIIECA4xlAAAEEEEAAAQQQQAABBDIiQIDLyEDRTAQQQAABBBBAAAEEEECAAMczgAACCCCAAAIIIIAAAghkRIAAl5GBopkIIIAAAggggAACCCCAAAGOZwABBBBAAAEEEEAAAQQQyIgAAS4jA0UzEUAAAQQQQAABBBBAAAECHM8AAggggAACCCCAAAIIIJARAQJcRgaKZiKAAAIIIIAAAggggAACBDieAQQQQAABBBBAAAEEEEAgIwIEuIwMFM1EAAEEEEAAAQQQQAABBAhwPAMIIIAAAggggAACCCCAQEYECHAZGSiaiQACCCCAAAIIIIAAAggQ4HgGEEAAAQQQQAABBBBAAIGMCBDgMjJQNBMBBBBAAAEEEEAAAQQQIMDxDCCAAAIIIIAAAggggAACGREgwGVkoGgmAggggAACCCCAAAIIIECA4xlAAAEEEEAAAQQQQAABBDIiQIDLyEDRTAQQQAABBBBAAAEEEECAAMczgAACCCCAAAIIIIAAAghkRIAAl5GBopkIIIAAAggggAACCCCAAAGOZwABBBBAAAEEEEAAAQQQyIgAAS4jA0UzEUAAAQQQQAABBBBAAAECHM8AAggggAACCCCAAAIIIJARAQJcRgaKZiKAAAIIIIAAAggggAACBDieAQQQQAABBBBAAAEEEEAgIwIEuIwMFM1EAAEEEEAAAQQQQAABBAhwPAMIIIAAAggggAACCCCAQEYECHAZGSiaiQACCCCwsEB+09ive+S/K+mQpOfM/RKZPe3Sd8zsDXI/RyaXu7mihsm/Lem1bnqgPl66DlcEEEAAAQSyJECAy9Jo0VYEEEAAgTkC52wZ2xrFvn8lLC6p+cvPJTf7bL1SvGol93MtAggggAACaylAgFtLfepGAAEEEOhIYOOmmzceyW24Kuf+e6EAk56R9FlJz7h8k7k9JdO3XTpfro2K5IpDXvNG7PqemV0i6Yxwb+2Xn89p1664o4ZwEwIIIIAAAikLEOBSBqc6BBBAAIGVCwwVxq4106Ue+4Vm2jqnBNOjsdm7p+4pHmi35OFLb77Gc7nbmwHu7I0b9Olfb7R7L9chgAACCCCwlgIEuLXUp24EEEAAgUUFhkbK2830RknXL3SRm54w14Y4sqtXEt5CWcMjewpu0Xj458YG+8WHv1T8K4YCAQQQQACBLAgQ4LIwSrQRAQQQWEcCi73X5mYhsP23QBFHunuloS1J+LrC2JuOyO+XdOLLAXEyjmzbaspbR8NDVxFAAAEE1liAALfGA0D1CCCAAALTAuG9tobl9iaXSJrpztj1p/VKaV+3nUJ9cZQLG6BsdOloLm6cN3nvTZPdrofyEEAAAQQQ6KYAAa6bmpSFAAIIILBigekgteG6l7eF3DVzs7sO5LyxrdeBqhkao9yDJm2Q2a218eINK+4ANyCAAAIIIJCiAAEuRWyqQgABBBCYKzA8sme7WzSW+GrqyxmHRsr7w6xfCI31idJljBECCCCAAAL9LECA6+fRoW0IIIDAgArMLJeUaeuxX0S2q1Yp7k67y0OF8vUm7Q3vwtUqpXPTrp/6EEAAAQQQWIkAAW4lWlyLAAIIILAqgQWXS5rurI+XrlhVwau4ubWM8lD4hRhHdhmbmawCk1sRQAABBHouQIDrOTEVIIAAAggEgXMKY3si+Y6ERurLJRcbiXyh/IKkk0y6o1opXc2IIYAAAggg0K8CBLh+HRnahQACCAyIQGuJ4s6w22OrS1OSfWwtlksuRjpUGJ0w2SbegxuQh45uIIAAAgMsQIAb4MGlawgggMBaCrRm3H4jEdxk0t9UK6W3rmW7Fqo7cfYc78H12+DQHgQQQACBOQIEOB4IBBBAAIGuCrTOV/uCpPMTBe+L4sbuXh8L0GlHWm0+FO7nPbhOFbkPAQQQQCANAQJcGsrUgQACCKwTgcRMVrPH4SBuazTe36/BLTks+UI5BLiNbv7x+viO962TIaObCCCAAAIZEyDAZWzAaC4CCCDQrwL5wtjOxGHcfbNBSbte+cLYlyXfEkJndQ13xWy3vVyHAAIIILA+BQhw63Pc6TUCCCDQNYHW8sMHJJ0eCs3qRiD5QjmcBXd9VtvftQGlIAQQQACBvhYgwPX18NA4BBBAoL8F5i+ZlNmttfHiDf3d6oVbx4HeWRw12owAAgisPwEC3Pobc3qMAAIIdEVgaKS830xbW4VNxZG9J8uHYCfDaBQ3zs3Ce3tdGUgKQQABBBDIlAABLlPDRWMRQACBtRfIX7pniyL7hMya57oNypLD5E6UBLi1f85oAQIIIIDAwgIEOJ4MBBBAAIG2BRLLDFv32K5+OpC77Y4scuHsTpTStnqltG+15XE/AggggAAC3RYgwHVblPIQQACBARWY2eSjOetmeiKWfeTh8eKtg9TdoUJ5yqSzXfbBeqX4nwapb/QFAQQQQGAwBAhwgzGO9AIBBNaRwFCh/Mtm9puSJprddm3xSAfN9USCYVjSWe76f2Z+kbnlPOcPWMPOj6P4ZI/tgalKqbwYW74w+q/d7JUm+6HLX22u98wczD0oSyYX6nu+UH5I0uskfbVWKV2yjh4ruooAAgggkBEBAlxGBopmIoAAAtPvaG24LnHW2qpQ3OO/jqPcn8yfRcuPlO+X6aKFCx+sJZPz+zhUGP2Mya4y6ZPVSimEZD4IIIAAAgj0lQABrq+Gg8YggAACxwu0NtfYGc4oS3z3iKTvynSKSWd6rKdkx2bg3PTT5jpVZk8p9lebhYk6/UjSaZJOaP2nWZzL3l2vFD/Vqme/FDYncUn2pOQPm+w1Lj/JXb9dnyh9cpDHKF8of0LSP3l59vIPa5XSvxjkvtI3BBBAAIFsChDgsjlutBoBBNaBwCLBbfLlgLVvtRuHtLbM/0w4fNtd42b2f+bO7A32TNtijw8Bbh38i0UXEUAAgYwLEOAyPoA0HwEEBk8gBLdG7oSd5nFyxm3Spd3d3BnxuEO4pykn48i2Zfk8t9U8EQS41ehxLwIIIIBAGgIEuDSUqQMBBBBoUyBfGNs5ZybM7El3v6GbwS3ZlOHC2GMuf+301+yeWqX4tjabOpCXDW0u/29z/VIs/cVUpXTlQHaSTiGAAAIIZFqAAJfp4aPxCCAwKAKt2bC9kpqHY4eZsG4slVzKJ5zpFrn+0K35TpxqldK6/52QL5S/IukXXKrXK6X8ID1fFvtGc/tXMn+LSzlzmZrvRrqb26HaROn1g9Jf+oEAAggMssC6/2U9yINL3xBAoP8FpoNb/FHJEn889+b9s/zbbrnAj8Z3mHSWTKcmdVz2pXql+Pb+F+ttC5PLSqO4ce7kvTdN9rbG7pQelt16bsMtHvsWyX8gs1e5/GdMUev3vOcWrymkOI9rE6UlrulOOykFAQQQQGD1AgS41RtSAgIIILBigRAUrOE7zbQ1cfNkFDcu60VoaG6IYtHnZPbmOY11xW6KIuknMvsrd396XmcucNnJJr9/oU6a7K0uDzti/u28ck+V6c1yf1hm9QXvdf1dmS5wqSrp8JKIpkixLpbsRzIPZ7Ut8fFLJAv9+E4bA/MWuZnMvz57remdcp3q0n0mHWp9/U0mP8FlDyxR5vFlzb34YpM96/KDc79srzL5+TL7vrs/Nq/818l1hszul/xo4nsXm/xZ96btG2U6t42+Tu8t2rrQ5N91tyk3PW4WfaE2vv22dsrgGgQQQACBtRUgwK2tP7UjgMA6E8hfumeLIvuELGzVP/1xs0fdddtUpXhjtzmGNo19WFF8g1wnmVnUXDA3vXLu+E/4YvgLfz1+kslmyf63feHCpXRsvOIbf2zyx+NYLyrS83J/xCzKyf07imyju26qV0rfW49DTZ8RQACBrAsQ4LI+grQfAQQyIzB/10d3HfCc7e7ljo/5wugRyTbMhsXpGZhJlx+15myWDsp1raQT5XrMI90+B9T1ptZyy/Bu2EKp72KTjrgSM1jTsfQkyS6ZfpdPC87ASfZKuV8kU5hRW3oGLrTbtVnSD9z04FKDbq4RSU+66dvLPRzm0weWu+lrM9ea63xJv9j6+n+f7o7/fZNOdLO/XqzMUJaHkpqzZcd/TLZJ8qdd+lbyu+Z+uswudleYYTvdpLOXanczQs7Nc89I/o0Q0Buxdk9NlO5crt98HwEEEEAguwIEuOyOHS1HAIEMCcwNb2EZnf55ODy7113Ij+z5tCz6x80IYra/Pl78pfl1Do2U9zeXcprdXBsvfqjXber38tN6D665rDV3wk6P443zltKGkP20ZId13HLL5iTpKSbLu/zhKG68rxdLbvt9jGgfAgggsJ4FCHDrefTpOwIIpCKQL5TD7pLNM93CrFvOG9v66Y/uoZHRz5vZFQS4Y49DvlAO775tNPf/UJ3Y8e+7+aBMH9C+4bq5B6c3a2juPBpHuruXs7Ld7AtlIYAAAgikL0CAS9+cGhFAYB0JzM5utcJbfaJ0Wb91nwB3/IgMF8oHXAq7cj5Zq5Re1Y0xWzi4+Yuy3Kdi89sIbd1QpgwEEEBg8AUIcIM/xvQQAQTWQCD8sd6w3N5jS+N6czRAN7qWL5S/K+m8l99Z+8tapfjObpSZ9TLyI6M3yew/hh0a6+Ol1kHnnfVqkRm3np/z11lruQsBBBBAoN8FCHD9PkK0DwEEMieQHxn9PZl9YKbhcWSX9fPsyuzh1e4P1id2vCFz4D1ocH6k/Fsy/U+Zfas2XnxjJ1U0Q3zuhJ3mcXP5bOtDcOsEk3sQQAABBGYFCHA8DAgggECXBKZnWnL7Pbw7NX08wLNuurKfw1voenLTjn4Pm10aqmWLWU2AyxfGdkoeQtvGmUMHwrNgrltqleLuZSvnAgQQQAABBJYQIMDxeCCAAAKrFFhwiZz7rbWJHTessuhUbm/OFEW5Q+EXgpkdqI4X++49vVQgEpWsNMAtuTGJ+x1ZeRbSdqY+BBBAAIGVCxDgVm7GHQgggEBTYLElcnFk2/p91m3+EA5vHtvv7uEogSflunW9zxTNvAMns2ptvDh76HrSbSa0mfwqly6ca2q7ovjobf202yj/2iKAAAIIDIYAAW4wxpFeIIBAigILzraYHpXbH2Q1+OQv3bNFueijks4PIc7ixkeqEzfekiJrX1U1NDK6z8yuc9dz9YnSK2calxj7EOqun1ki2fo+77f11SjSGAQQQGAwBQhwgzmu9AoBBFYpkC+M/mez6FS5DskaZ8pzl8vsXrmf6fJ3zBTv8ucji+4bhGWHIZwcjXKfiaQLXTpar5ROWCVjZm+ff5j3kdyGq3KuayTfskCnDsayz05VijdmtsM0HAEEEEAgMwIEuMwMFQ1FAIFeCZxTGNtj7k+42RmR+wUyXSk1tyFZtsrmFVHuvfV7PvhHy16cgQtaM3FfDk1dzxuatDakCYd5L/gJB7KH9wWzOuOagUeRJiKAAAIILCJAgOPRQACBdSsQZllyse9zaXghBJM/5tJ3zOwX3HVS8xrTi3LFkv9IsnOa+U32zyYrxb2DAjlz+Li5316d2PFrg9Kvdvsxf4ns7DJJ16Oy7C6Tbbf/XIcAAggg0N8CBLj+Hh9ahwACPRIYLox+2mXvShR/WNKrTKrF0p56pbQvfC+5lG7ODo1bd23Iv3TKkWamc723OlEaiBm40J+hQvl6k/aGZZS5uHHeetmII7n9f/Kxe3mDkjvqldLVPXoUKRYBBBBAAIEVCRDgVsTFxQggkGWBVjB5e9h8YqYfYSmc52z3YrtG5gvlsIwubFgxWauUzp3tfzLAWfSPquPbv5Blm2Tbk8soX+77vlqltG1Q+rZQP6ZDuv6X5LOblYTxNunJ1u6SA28wyONL3xBAAIFBEyDADdqI0h8EEDhOYKgwdq3JP3ncN8xurY0XFz2rrTUjsyvcF8WNc+fMRCUDnKxQrRQnBol+ZhYu9MmlbTMzkoPUx+YxEJbba6ats/2yaF/UOLI7jHW+UA7LYq8PIb8+UVr3Z+MN0tjTFwQQQCDLAgS4LI8ebUcAgWUFkksgWxeHd97uXi6QzN3EwnYdt1nF1l0bhl465Uj4IRp5dPnkxPYvLtuYjF0wG2AGbCnlQsdAhJCW88a2ZEgfHtmz3S0aCzuN1is7Ts3Y8NFcBBBAAIEBFSDADejA0i0E1rtACG7mvsNcl7cspuLI3tPOAdvhD3yPcp9pLZ+bu3RyBjYxA6fI/2ntnh2fGDTz5gxVlHvQpA0mv71ayf6GJslZ1dZ4TS528PrGTTdfH0e5vXKLaxPF3KCNL/1BAAEEEMimAAEum+NGqxFAYBGB5pEApn9pfux9Jjd7tj5ePK0dtPl/4Lvs3fVK8VPH3TvgSyhn+js0Ut5upjG5nrcjjS3Vr970QDuO/XRNM4jmTthpHs+++xjecZNs31LHAAxv2nOFR9HnJXu2Vmnv+emnftMWBBBAAIHBFCDADea40isE1qVA8r2tAODye2X6Zn18x/uWA2kttQzvPIUNS8JnKpb98WKHM5/9D8bekTvqdzXrcb+6PrHjjuXqyOL3W0tJH1RzFi76cLWy/d/1ez8SSyTDWCZDW6vpCyyJXaBTBLh+H2nahwACCKxPAQLc+hx3eo3AwAkMbR79mLm9t9Wxg1HcuKLd7e/zhbEvS77lGMryf+DnC+VvSzrf3R+qT+w4b+BAEx3Kj4z+SGbhiIW75H5yIxf9m6l7il9pLlON498yWWxSVa5z3XSOu309UnyRy75hph9K2uTSsy7/Yr2y43/0ymq4UA7LXi8Opz8sUMeUS19dyXEABLhejRTlIoAAAgisRoAAtxo97kUAgTUXmL+T4Ep2DGzNLu1PzLpNRnHjsuWC38zmHqHzcWSXtfNe3ZpDJRrQ7Hcud63Lfloeh9m1OR+TCpI97PLq9Dfsv1o4r7x1orW7njLTjxNux5fQvPj4z1GLhw+P31jrpkdrHMMxDucnyp2UdECyyaWWSS7VjkSAe6FWKZ7SzTZTFgIIIIAAAp0KEOA6leM+BBBYc4HZ97NaLTHpb6qV0lvbadj84BfLRhdbLpksLxneVlJfO23q5TUzywrdfeucbfM7qjT86kgGNHvIzB+SlJfrDDc7LPk5JqtK/ri73iLTi+b6YrVS+p2OqlzkpuOOArBoX2x+WzdC9fDmPR9yjz4SOlurlKJutpuyEEAAAQQQ6FSAANepHPchgMCaCgwXygdcCodyh8+iOwku1Mjjwlubs2jDI6OfdrN3hTJXMtO3Uqhm2JK92XP2yHL3munn3BWWcx7/ie0tZjb0cthqnmU3/+Ou58z0/eTXTTrRpSGTnnPp0bnfs9e7/GRz/TA2bc/FjQPLzVYu1/7VfL/TcWy3zvzIzb8my/2ZyY5UK8UT272P6xBAAAEEEOilAAGul7qUjQACPRFovet0VSh8pbNgrZmob0jTu1S2uwQy7G4ZyXcsFd42XlL+mXY6HKkxFOf0eCPKbTXZ8HSZzZmxsOnGzCYq7RTVumb+jNiitzZ3Xowj3d3JDNXw5vJBd/09SV+tVUqXrKCBXb+01+EtNJh34Lo+bBSIAAIIINAFAQJcFxApAgEE0hNIHsxt0h3VSunqdmuff6j3okcELFBgvlAO2+dfKPlDtcr0piXHdjtsRrAFZ7nabdtC17VeOWujiCWv/Jpkn4vio7etdrZsuDD2mMtfG2Y8a5XSuW00rCeXpBHeCHA9GToKRQABBBDoggABrguIFIEAAukJDI2U94d3uFa6hHHe+W4rWnIZepcvlJsvfblF+8x9ctFlidOzgst/pifNwkYb4dPcbCP8Q5gda/73C8/dt3whzSvC5hrPL3Tt4dP0kg7sOtpmOcteNlwof8uln5N0X61SunTZG7p8QeJ4gA9IOn3aq3ebyDAD1+UBpDgEEEAAga4ItPV3RldqohAEEEBglQLJ997m/+He2onw/7oUliQenqkqcp0US68xm81VL7r0g0RTQgA63aRnXHpmfhNN2iCzV8v9FYs0f3a3wzg+erc89/Cy3TQ7e+re4oFlr+uzC/IjtxySxRvN9bfVidKb02pea2x3zj/TrZfhLfRtJsCZ9FK1Ulps/NNioB4EEEAAAQSaAgQ4HgQEEMiMQL4w+oJkJ0lWqVWKm2caPn9pZI87NBvYurEsscdt7Wrxw4Xy0y6dZtLj1UopLKXs6Sf53mGiouZ7fGo07qp95cZ7etmA4ZE9v+kW/XGow6Vt9UppXy/ro2wEEEAAAQTaESDAtaPENQgg0BcC+UL5RUmvcOlxk34is0Pu8fkme03r/5I67NI+c2vtyuijks6S7IibfdzcxxfqiMkLrvgBKfdCq5wPyP3nZ681e9KlmsdHr5mauClsl78uP/lC+UuS3uZmf14fL17TS4TkcQ2teiZd2p12iMoXyndJekd476+dMwJ7aULZCCCAAAIIBAECHM8BAghkRiBfKId3vU5eqMHz34lLvvO2ws1K9iaW6k1J9rFOD4LODGybDR3ePHbYXWe6+4P1idIb2rxtRZcdd66bdDCKG1esdgOWFTUicXHysHd3HapPlH6207K4DwEEEEAAgW4IEOC6oUgZCCCQisDQpvLvRpGucembLnuTKZ6S2ys80n318dK/nWnEUGHsWpN/cvp/2652A9icQ7rNDlTHi5el0rGMVJLfPHZY7mdKerBW6X6AO37JZPtj10vCszeP/nbO7febT5PpV6rjpc/3sj7KRgABBBBAYCkBAhzPBwIIDJxAfqT8iEzhTLaDtUop7Jq47Gdoc/kL5rq8deG+WqW0bdmb1tkFGzeP7Y/DeXVuf16d6N4SygVm3Va8S2gvh+KMzaOnneL2dDPAeeOi6sRN4UgJPggggAACCKyJAAFuTdipFAEEeikwVCh7+OEWy0anKsUbl6preGTP9jjK7TD3MwhvS49KfnP5e3L9rMm/Xq3suHC1Y5g4FmD2DL2VHsy+2ja0c38zwMX2dHjpgADXjhjXIIAAAgj0UoAA10tdykYAgdQFhgrl600K77GpVikt+DNuoeAQrnfpjvoKDgZPvXNrXGG+MHaf5JeYdFe1UvqHq2nOvHP5QlF9NeuW7NtPXfpf/s4rcy8+1XxGYv/V+r07PreavnMvAggggAACqxEgwK1Gj3sRQKDvBGaWT5rpzup46YoLLth14kvDP9X8WffSUz+50cMSQNPWZMPddGeu0Xj/Wm2U0XeIizRouFD+E5febdLvVyul31lpu2eDsyns8tk8iDsEt3AsQLvvKa60zm5cn1xCmVP89kOVG8NunHwQQAABBBBYEwEC3JqwUykCCPRCIHkeXNh50qRrJH/XInX1fXDohdFqyhzeXH7EPbxb6N+vVXa8rt2yFjuIWxbtq41v7/t3DZMBrnWUQOYOYW93rLgOAQQQQKD/BQhw/T9GtBABBNoUyBfKj0l6rcu/KbfH58+0NRdJKtoVR7p76p4if4S36TpzWb5Q/rGk02X2SG28eNZSt7eWsr5d8munD1+f/TSDc5YOQU8GOLmurE2U/mKFdFyOAAIIIIBA1wQIcF2jpCAEEFhrgfxIOZbJQkw79sPNPhrH+rjF8ZmNRu6ew/dvf2Kt25nV+vOF0Qcle727vlafKB076LzVoRDaZPoN8+YS1ZPmjoPW5CDubljPCXCm+4+eEF1++ADPUTdsKQMBBBBAYOUCBLiVm3EHAgj0qcBMgGs172Ac2fuZaeveYA1vHnve3U+W7IjMfyj3EIarZtF54YBvyU9L1hYOV3ezr2yIj/5Blt8vPOvnd52x4RWnPD7TN5O9s1op/mX3ZCkJAQQQQACB9gUIcO1bcSUCCPS5wHDhlg/GireY21O1ieL1fd7czDVvaHN5ylxnL9Vwc789jvRUrhF/OMuhbX4f8yPl3VK80RTdXZ0o/VHmBo8GI4AAAggMjAABbmCGko4ggAACvRXIbxm70mP7UCR/wOUXyq0u0yGX5yWzXHz0pkEKbb3VpHQEEEAAAQQ6EyDAdebGXQgggAACCCCAAAIIIIBA6gIEuNTJqRABBBBAAAEEEEAAAQQQ6EyAANeZG3chgAACCCCAAAIIIIAAAqkLEOBSJ6dCBBBAAAEEEEAAAQQQQKAzAQJcZ27chQACCCCAAAIIIIAAAgikLkCAS52cChFAAAEEEEAAAQQQQACBzgQIcJ25cRcCCCCAAAIIIIAAAgggkLoAAS51cipEAAEEEEAAAQQQQAABBDoTIMB15sZdCCCAAAIIIIAAAggggEDqAgS41MmpEAEEEEAAAQQQQAABBBDoTIAA15kbdyGAAAIIIIAAAggggAACqQsQ4FInp0IEEEAAAQQQQAABBBBAoDMBAlxnbtyFAAIIIIAAAggggAACCKQuQIBLnZwKEUAAAQQQQAABBBBAAIHOBAhwnblxFwIIIIAAAggggAACCCCQugABLnVyKkQAAQQQQAABBBBVmiJPAAADLUlEQVRAAAEEOhMgwHXmxl0IIIAAAggggAACCCCAQOoCBLjUyakQAQQQQAABBBBAAAEEEOhMgADXmRt3IYAAAggggAACCCCAAAKpCxDgUienQgQQQAABBBBAAAEEEECgMwECXGdu3IUAAggggAACCCCAAAIIpC5AgEudnAoRQAABBBBAAAEEEEAAgc4ECHCduXEXAggggAACCCCAAAIIIJC6AAEudXIqRAABBBBAAAEEEEAAAQQ6EyDAdebGXQgggAACCCCAAAIIIIBA6gIEuNTJqRABBBBAAAEEEEAAAQQQ6EyAANeZG3chgAACCCCAAAIIIIAAAqkLEOBSJ6dCBBBAAAEEEEAAAQQQQKAzAQJcZ27chQACCCCAAAIIIIAAAgikLkCAS52cChFAAAEEEEAAAQQQQACBzgQIcJ25cRcCCCCAAAIIIIAAAgggkLoAAS51cipEAAEEEEAAAQQQQAABBDoTIMB15sZdCCCAAAIIIIAAAggggEDqAgS41MmpEAEEEEAAAQQQQAABBBDoTIAA15kbdyGAAAIIIIAAAggggAACqQsQ4FInp0IEEEAAAQQQQAABBBBAoDMBAlxnbtyFAAIIIIAAAggggAACCKQuQIBLnZwKEUAAAQQQQAABBBBAAIHOBAhwnblxFwIIIIAAAggggAACCCCQugABLnVyKkQAAQQQQAABBBBAAAEEOhMgwHXmxl0IIIAAAggggAACCCCAQOoCBLjUyakQAQQQQAABBBBAAAEEEOhMgADXmRt3IYAAAggggAACCCCAAAKpCxDgUienQgQQQAABBBBAAAEEEECgMwECXGdu3IUAAggggAACCCCAAAIIpC5AgEudnAoRQAABBBBAAAEEEEAAgc4ECHCduXEXAggggAACCCCAAAIIIJC6AAEudXIqRAABBBBAAAEEEEAAAQQ6EyDAdebGXQgggAACCCCAAAIIIIBA6gIEuNTJqRABBBBAAAEEEEAAAQQQ6EyAANeZG3chgAACCCCAAAIIIIAAAqkLEOBSJ6dCBBBAAAEEEEAAAQQQQKAzAQJcZ27chQACCCCAAAIIIIAAAgikLvD/AdR31DGTsA8EAAAAAElFTkSuQmCC</t>
  </si>
  <si>
    <t>بيانات المزاولين</t>
  </si>
  <si>
    <t>سجلات  للاشهر التالية</t>
  </si>
  <si>
    <t>الشهر</t>
  </si>
  <si>
    <t>عدد الأشخاص</t>
  </si>
  <si>
    <t>محرم</t>
  </si>
  <si>
    <t>صفر</t>
  </si>
  <si>
    <t xml:space="preserve">ربيع اول </t>
  </si>
  <si>
    <t xml:space="preserve">ربيع ثاني </t>
  </si>
  <si>
    <t>جمادى الأولى</t>
  </si>
  <si>
    <t>جمادى الثانية</t>
  </si>
  <si>
    <t>P</t>
  </si>
  <si>
    <t>O</t>
  </si>
  <si>
    <t>تربة</t>
  </si>
  <si>
    <t>أظم</t>
  </si>
  <si>
    <t>خليص</t>
  </si>
  <si>
    <t>الجموم</t>
  </si>
  <si>
    <t>رابغ</t>
  </si>
  <si>
    <t>الخرمة</t>
  </si>
  <si>
    <t>رنية</t>
  </si>
  <si>
    <t>الطائف</t>
  </si>
  <si>
    <t>العرضيات</t>
  </si>
  <si>
    <t>القنفذة</t>
  </si>
  <si>
    <t>الكامل</t>
  </si>
  <si>
    <t>الليث</t>
  </si>
  <si>
    <t>المويه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</si>
</sst>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000000000"/>
    <numFmt numFmtId="165" formatCode="[$-1170000]B2dd/mm/yyyy;@"/>
    <numFmt numFmtId="166" formatCode="[$-1170000]B2yyyy\-mm\-dd;@"/>
    <numFmt numFmtId="167" formatCode="[$-1970000]B2yyyy\-mm\-dd;@"/>
    <numFmt numFmtId="168" formatCode="[$-1970401]B2dddd\,\ dd\ mmmm\,\ yyyy;@"/>
    <numFmt numFmtId="169" formatCode="[$-1170401]B2dddd\,\ dd\ mmmm\,\ yyyy;@"/>
    <numFmt numFmtId="170" formatCode="dd/mm/yy"/>
  </numFmts>
  <fonts count="27">
    <font>
      <sz val="11"/>
      <color theme="1"/>
      <name val="Arial"/>
      <family val="2"/>
      <scheme val="minor"/>
    </font>
    <font>
      <b/>
      <sz val="11"/>
      <color rgb="FF3F3F3F"/>
      <name val="Arial"/>
      <family val="2"/>
      <charset val="178"/>
      <scheme val="minor"/>
    </font>
    <font>
      <u/>
      <sz val="11"/>
      <color theme="10"/>
      <name val="Arial"/>
      <family val="2"/>
      <scheme val="minor"/>
    </font>
    <font>
      <sz val="11"/>
      <color theme="0"/>
      <name val="JF Flat"/>
    </font>
    <font>
      <b/>
      <sz val="16"/>
      <color theme="0"/>
      <name val="JF Flat"/>
    </font>
    <font>
      <sz val="11"/>
      <color theme="1"/>
      <name val="JF Flat"/>
    </font>
    <font>
      <sz val="10"/>
      <color theme="1"/>
      <name val="JF Flat"/>
    </font>
    <font>
      <b/>
      <sz val="18"/>
      <color theme="1"/>
      <name val="Wingdings 2"/>
      <family val="1"/>
      <charset val="2"/>
    </font>
    <font>
      <sz val="8"/>
      <color theme="1"/>
      <name val="Arial"/>
      <family val="2"/>
      <scheme val="minor"/>
    </font>
    <font>
      <b/>
      <sz val="20"/>
      <color rgb="FF002060"/>
      <name val="JF Flat"/>
    </font>
    <font>
      <sz val="12"/>
      <color theme="1"/>
      <name val="JF Flat"/>
    </font>
    <font>
      <sz val="11"/>
      <name val="JF Flat"/>
    </font>
    <font>
      <b/>
      <sz val="10"/>
      <name val="JF Flat"/>
    </font>
    <font>
      <sz val="12"/>
      <color theme="1"/>
      <name val="Arial"/>
      <family val="2"/>
      <scheme val="minor"/>
    </font>
    <font>
      <b/>
      <sz val="11"/>
      <color rgb="FF6C1D0F"/>
      <name val="JF Flat"/>
    </font>
    <font>
      <sz val="11"/>
      <color theme="1"/>
      <name val="Times New Roman"/>
      <family val="1"/>
      <scheme val="major"/>
    </font>
    <font>
      <sz val="8"/>
      <name val="Arial"/>
      <family val="2"/>
      <scheme val="minor"/>
    </font>
    <font>
      <sz val="14"/>
      <color theme="1"/>
      <name val="Arial"/>
      <family val="2"/>
      <scheme val="minor"/>
    </font>
    <font>
      <b/>
      <u/>
      <sz val="14"/>
      <color rgb="FF6C1D0F"/>
      <name val="Arial"/>
      <family val="2"/>
      <scheme val="minor"/>
    </font>
    <font>
      <b/>
      <sz val="12"/>
      <color rgb="FF6C1D0F"/>
      <name val="JF Flat"/>
    </font>
    <font>
      <sz val="12"/>
      <name val="JF Flat"/>
    </font>
    <font>
      <sz val="9"/>
      <color theme="1"/>
      <name val="JF Flat"/>
    </font>
    <font>
      <sz val="14"/>
      <name val="Segoe UI"/>
      <family val="2"/>
    </font>
    <font>
      <b/>
      <sz val="14"/>
      <name val="Hesham Bold"/>
      <charset val="178"/>
    </font>
    <font>
      <sz val="20"/>
      <color theme="0"/>
      <name val="JF Flat"/>
    </font>
    <font>
      <sz val="11"/>
      <color theme="1"/>
      <name val="Arial"/>
      <family val="2"/>
      <scheme val="minor"/>
    </font>
    <font>
      <sz val="14"/>
      <color theme="1"/>
      <name val="JF Flat"/>
    </font>
  </fonts>
  <fills count="1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E4D6A7"/>
        <bgColor indexed="64"/>
      </patternFill>
    </fill>
    <fill>
      <patternFill patternType="solid">
        <fgColor rgb="FF50A2A7"/>
        <bgColor indexed="64"/>
      </patternFill>
    </fill>
    <fill>
      <patternFill patternType="solid">
        <fgColor rgb="FF6C1D0F"/>
        <bgColor indexed="64"/>
      </patternFill>
    </fill>
    <fill>
      <patternFill patternType="solid">
        <fgColor rgb="FF7796A7"/>
        <bgColor indexed="64"/>
      </patternFill>
    </fill>
    <fill>
      <patternFill patternType="solid">
        <fgColor rgb="FFAFBAA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CC"/>
      </patternFill>
    </fill>
  </fills>
  <borders count="6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thick">
        <color rgb="FF252F34"/>
      </bottom>
      <diagonal/>
    </border>
    <border>
      <left/>
      <right style="thick">
        <color rgb="FF252F34"/>
      </right>
      <top/>
      <bottom style="medium">
        <color indexed="64"/>
      </bottom>
      <diagonal/>
    </border>
    <border>
      <left/>
      <right style="thick">
        <color rgb="FF252F34"/>
      </right>
      <top style="medium">
        <color indexed="64"/>
      </top>
      <bottom/>
      <diagonal/>
    </border>
    <border>
      <left/>
      <right style="thick">
        <color rgb="FF252F34"/>
      </right>
      <top/>
      <bottom/>
      <diagonal/>
    </border>
    <border>
      <left/>
      <right style="thick">
        <color rgb="FF252F34"/>
      </right>
      <top/>
      <bottom style="thick">
        <color rgb="FF252F34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/>
      <bottom/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thick">
        <color rgb="FF252F34"/>
      </left>
      <right style="medium">
        <color theme="0" tint="-0.499984740745262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thick">
        <color rgb="FF252F34"/>
      </top>
      <bottom/>
      <diagonal/>
    </border>
    <border>
      <left/>
      <right style="thick">
        <color rgb="FF252F34"/>
      </right>
      <top style="thick">
        <color rgb="FF252F34"/>
      </top>
      <bottom/>
      <diagonal/>
    </border>
    <border>
      <left style="thick">
        <color rgb="FF252F34"/>
      </left>
      <right/>
      <top style="thick">
        <color rgb="FF252F34"/>
      </top>
      <bottom/>
      <diagonal/>
    </border>
    <border>
      <left style="thick">
        <color rgb="FF252F3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rgb="FFAFBAA9"/>
      </bottom>
      <diagonal/>
    </border>
    <border>
      <left style="thin">
        <color rgb="FFAFBAA9"/>
      </left>
      <right/>
      <top style="thin">
        <color rgb="FFAFBAA9"/>
      </top>
      <bottom style="thin">
        <color rgb="FFAFBAA9"/>
      </bottom>
      <diagonal/>
    </border>
    <border>
      <left/>
      <right/>
      <top style="thin">
        <color rgb="FFAFBAA9"/>
      </top>
      <bottom style="thin">
        <color rgb="FFAFBAA9"/>
      </bottom>
      <diagonal/>
    </border>
    <border>
      <left/>
      <right style="thin">
        <color rgb="FFAFBAA9"/>
      </right>
      <top style="thin">
        <color rgb="FFAFBAA9"/>
      </top>
      <bottom style="thin">
        <color rgb="FFAFBAA9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25" fillId="18" borderId="65" applyNumberFormat="0" applyFont="0" applyAlignment="0" applyProtection="0"/>
  </cellStyleXfs>
  <cellXfs count="157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0" fillId="0" borderId="16" xfId="0" applyBorder="1"/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6" borderId="0" xfId="0" applyFill="1"/>
    <xf numFmtId="0" fontId="0" fillId="6" borderId="7" xfId="0" applyFill="1" applyBorder="1"/>
    <xf numFmtId="0" fontId="0" fillId="6" borderId="9" xfId="0" applyFill="1" applyBorder="1"/>
    <xf numFmtId="0" fontId="8" fillId="0" borderId="0" xfId="0" applyFont="1" applyAlignment="1">
      <alignment wrapText="1"/>
    </xf>
    <xf numFmtId="0" fontId="0" fillId="0" borderId="24" xfId="0" applyBorder="1"/>
    <xf numFmtId="0" fontId="0" fillId="0" borderId="25" xfId="0" applyBorder="1"/>
    <xf numFmtId="0" fontId="3" fillId="3" borderId="18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5" fillId="0" borderId="0" xfId="0" applyFont="1"/>
    <xf numFmtId="0" fontId="10" fillId="0" borderId="0" xfId="0" applyFont="1"/>
    <xf numFmtId="0" fontId="0" fillId="0" borderId="27" xfId="0" applyBorder="1"/>
    <xf numFmtId="0" fontId="12" fillId="12" borderId="18" xfId="0" applyFont="1" applyFill="1" applyBorder="1" applyAlignment="1">
      <alignment horizontal="center" vertical="center"/>
    </xf>
    <xf numFmtId="0" fontId="11" fillId="8" borderId="18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6" borderId="36" xfId="0" applyFill="1" applyBorder="1"/>
    <xf numFmtId="0" fontId="0" fillId="0" borderId="38" xfId="0" applyBorder="1"/>
    <xf numFmtId="0" fontId="0" fillId="0" borderId="39" xfId="0" applyBorder="1"/>
    <xf numFmtId="0" fontId="0" fillId="0" borderId="36" xfId="0" applyBorder="1"/>
    <xf numFmtId="0" fontId="0" fillId="0" borderId="40" xfId="0" applyBorder="1"/>
    <xf numFmtId="0" fontId="0" fillId="6" borderId="39" xfId="0" applyFill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6" borderId="6" xfId="0" applyFill="1" applyBorder="1"/>
    <xf numFmtId="0" fontId="0" fillId="0" borderId="51" xfId="0" applyBorder="1"/>
    <xf numFmtId="0" fontId="0" fillId="0" borderId="23" xfId="0" applyBorder="1"/>
    <xf numFmtId="0" fontId="17" fillId="7" borderId="20" xfId="0" applyFont="1" applyFill="1" applyBorder="1" applyAlignment="1">
      <alignment horizontal="center" vertical="center" wrapText="1"/>
    </xf>
    <xf numFmtId="0" fontId="17" fillId="7" borderId="17" xfId="0" applyFont="1" applyFill="1" applyBorder="1" applyAlignment="1">
      <alignment horizontal="center" vertical="center" wrapText="1"/>
    </xf>
    <xf numFmtId="0" fontId="17" fillId="7" borderId="20" xfId="0" applyFont="1" applyFill="1" applyBorder="1" applyAlignment="1">
      <alignment horizontal="right" vertical="center" wrapText="1" shrinkToFit="1"/>
    </xf>
    <xf numFmtId="0" fontId="17" fillId="7" borderId="21" xfId="0" applyFont="1" applyFill="1" applyBorder="1" applyAlignment="1">
      <alignment horizontal="center" vertical="center" wrapText="1"/>
    </xf>
    <xf numFmtId="0" fontId="17" fillId="7" borderId="22" xfId="0" applyFont="1" applyFill="1" applyBorder="1" applyAlignment="1">
      <alignment horizontal="center" vertical="center" wrapText="1"/>
    </xf>
    <xf numFmtId="0" fontId="17" fillId="7" borderId="26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4" fillId="11" borderId="0" xfId="0" applyFont="1" applyFill="1" applyAlignment="1">
      <alignment vertical="center"/>
    </xf>
    <xf numFmtId="0" fontId="4" fillId="11" borderId="9" xfId="0" applyFont="1" applyFill="1" applyBorder="1" applyAlignment="1">
      <alignment vertical="center"/>
    </xf>
    <xf numFmtId="0" fontId="4" fillId="11" borderId="37" xfId="0" applyFont="1" applyFill="1" applyBorder="1" applyAlignment="1">
      <alignment vertical="center"/>
    </xf>
    <xf numFmtId="0" fontId="4" fillId="11" borderId="53" xfId="0" applyFont="1" applyFill="1" applyBorder="1" applyAlignment="1">
      <alignment vertical="center"/>
    </xf>
    <xf numFmtId="0" fontId="4" fillId="11" borderId="54" xfId="0" applyFont="1" applyFill="1" applyBorder="1" applyAlignment="1">
      <alignment vertical="center"/>
    </xf>
    <xf numFmtId="0" fontId="11" fillId="12" borderId="0" xfId="0" applyFont="1" applyFill="1" applyAlignment="1">
      <alignment horizontal="center" vertical="center"/>
    </xf>
    <xf numFmtId="0" fontId="15" fillId="0" borderId="4" xfId="0" applyFont="1" applyBorder="1" applyAlignment="1">
      <alignment vertical="center"/>
    </xf>
    <xf numFmtId="0" fontId="5" fillId="4" borderId="57" xfId="0" applyFont="1" applyFill="1" applyBorder="1" applyAlignment="1">
      <alignment horizontal="center" vertical="center"/>
    </xf>
    <xf numFmtId="0" fontId="5" fillId="4" borderId="58" xfId="0" applyFont="1" applyFill="1" applyBorder="1" applyAlignment="1">
      <alignment horizontal="center" vertical="center"/>
    </xf>
    <xf numFmtId="0" fontId="0" fillId="0" borderId="59" xfId="0" applyBorder="1"/>
    <xf numFmtId="0" fontId="15" fillId="0" borderId="59" xfId="0" applyFont="1" applyBorder="1" applyAlignment="1">
      <alignment vertical="center"/>
    </xf>
    <xf numFmtId="0" fontId="26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4" fontId="21" fillId="0" borderId="0" xfId="0" applyNumberFormat="1" applyFont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167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 wrapText="1" readingOrder="2"/>
    </xf>
    <xf numFmtId="0" fontId="21" fillId="0" borderId="0" xfId="0" applyFont="1" applyAlignment="1">
      <alignment horizontal="center" vertical="center" wrapText="1"/>
    </xf>
    <xf numFmtId="0" fontId="5" fillId="16" borderId="63" xfId="0" applyFont="1" applyFill="1" applyBorder="1" applyAlignment="1">
      <alignment horizontal="center" vertical="center"/>
    </xf>
    <xf numFmtId="0" fontId="5" fillId="17" borderId="63" xfId="0" applyFont="1" applyFill="1" applyBorder="1" applyAlignment="1">
      <alignment horizontal="center" vertical="center"/>
    </xf>
    <xf numFmtId="0" fontId="5" fillId="16" borderId="64" xfId="0" applyFont="1" applyFill="1" applyBorder="1" applyAlignment="1">
      <alignment horizontal="center" vertical="center"/>
    </xf>
    <xf numFmtId="169" fontId="5" fillId="16" borderId="63" xfId="0" applyNumberFormat="1" applyFont="1" applyFill="1" applyBorder="1" applyAlignment="1">
      <alignment horizontal="center" vertical="center"/>
    </xf>
    <xf numFmtId="169" fontId="5" fillId="17" borderId="63" xfId="0" applyNumberFormat="1" applyFont="1" applyFill="1" applyBorder="1" applyAlignment="1">
      <alignment horizontal="center" vertical="center"/>
    </xf>
    <xf numFmtId="169" fontId="5" fillId="16" borderId="64" xfId="0" applyNumberFormat="1" applyFont="1" applyFill="1" applyBorder="1" applyAlignment="1">
      <alignment horizontal="center" vertical="center"/>
    </xf>
    <xf numFmtId="0" fontId="5" fillId="8" borderId="65" xfId="3" applyFont="1" applyFill="1" applyAlignment="1">
      <alignment horizontal="center" vertical="center"/>
    </xf>
    <xf numFmtId="0" fontId="5" fillId="0" borderId="65" xfId="3" applyFont="1" applyFill="1" applyAlignment="1">
      <alignment horizontal="center" vertical="center"/>
    </xf>
    <xf numFmtId="0" fontId="26" fillId="0" borderId="0" xfId="0" applyFont="1" applyAlignment="1">
      <alignment vertical="center"/>
    </xf>
    <xf numFmtId="170" fontId="21" fillId="0" borderId="0" xfId="0" applyNumberFormat="1" applyFont="1" applyAlignment="1">
      <alignment horizontal="center" vertical="center"/>
    </xf>
    <xf numFmtId="0" fontId="23" fillId="15" borderId="60" xfId="0" applyFont="1" applyFill="1" applyBorder="1" applyAlignment="1">
      <alignment horizontal="center" vertical="center"/>
    </xf>
    <xf numFmtId="0" fontId="23" fillId="15" borderId="62" xfId="0" applyFont="1" applyFill="1" applyBorder="1" applyAlignment="1">
      <alignment horizontal="center" vertical="center"/>
    </xf>
    <xf numFmtId="0" fontId="22" fillId="6" borderId="61" xfId="0" applyFont="1" applyFill="1" applyBorder="1" applyAlignment="1">
      <alignment horizontal="center" vertical="center"/>
    </xf>
    <xf numFmtId="0" fontId="22" fillId="6" borderId="6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14" fillId="8" borderId="11" xfId="0" applyFont="1" applyFill="1" applyBorder="1" applyAlignment="1">
      <alignment horizontal="center" vertical="center"/>
    </xf>
    <xf numFmtId="0" fontId="14" fillId="8" borderId="52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right" vertical="center" wrapText="1"/>
    </xf>
    <xf numFmtId="0" fontId="6" fillId="0" borderId="14" xfId="0" applyFont="1" applyBorder="1" applyAlignment="1">
      <alignment horizontal="right" vertical="center" wrapText="1"/>
    </xf>
    <xf numFmtId="0" fontId="6" fillId="0" borderId="35" xfId="0" applyFont="1" applyBorder="1" applyAlignment="1">
      <alignment horizontal="right" vertical="center" wrapText="1"/>
    </xf>
    <xf numFmtId="0" fontId="3" fillId="3" borderId="20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6" fillId="0" borderId="32" xfId="0" applyFont="1" applyBorder="1" applyAlignment="1">
      <alignment horizontal="right" vertical="center" shrinkToFit="1"/>
    </xf>
    <xf numFmtId="0" fontId="6" fillId="0" borderId="33" xfId="0" applyFont="1" applyBorder="1" applyAlignment="1">
      <alignment horizontal="right" vertical="center" shrinkToFit="1"/>
    </xf>
    <xf numFmtId="0" fontId="6" fillId="0" borderId="34" xfId="0" applyFont="1" applyBorder="1" applyAlignment="1">
      <alignment horizontal="right" vertical="center" shrinkToFit="1"/>
    </xf>
    <xf numFmtId="0" fontId="6" fillId="4" borderId="3" xfId="0" applyFont="1" applyFill="1" applyBorder="1" applyAlignment="1">
      <alignment horizontal="right" vertical="top" wrapText="1"/>
    </xf>
    <xf numFmtId="0" fontId="6" fillId="4" borderId="4" xfId="0" applyFont="1" applyFill="1" applyBorder="1" applyAlignment="1">
      <alignment horizontal="right" vertical="top" wrapText="1"/>
    </xf>
    <xf numFmtId="0" fontId="6" fillId="4" borderId="5" xfId="0" applyFont="1" applyFill="1" applyBorder="1" applyAlignment="1">
      <alignment horizontal="right" vertical="top" wrapText="1"/>
    </xf>
    <xf numFmtId="0" fontId="6" fillId="4" borderId="6" xfId="0" applyFont="1" applyFill="1" applyBorder="1" applyAlignment="1">
      <alignment horizontal="right" vertical="top" wrapText="1"/>
    </xf>
    <xf numFmtId="0" fontId="6" fillId="4" borderId="0" xfId="0" applyFont="1" applyFill="1" applyAlignment="1">
      <alignment horizontal="right" vertical="top" wrapText="1"/>
    </xf>
    <xf numFmtId="0" fontId="6" fillId="4" borderId="7" xfId="0" applyFont="1" applyFill="1" applyBorder="1" applyAlignment="1">
      <alignment horizontal="right" vertical="top" wrapText="1"/>
    </xf>
    <xf numFmtId="0" fontId="6" fillId="4" borderId="8" xfId="0" applyFont="1" applyFill="1" applyBorder="1" applyAlignment="1">
      <alignment horizontal="right" vertical="top" wrapText="1"/>
    </xf>
    <xf numFmtId="0" fontId="6" fillId="4" borderId="9" xfId="0" applyFont="1" applyFill="1" applyBorder="1" applyAlignment="1">
      <alignment horizontal="right" vertical="top" wrapText="1"/>
    </xf>
    <xf numFmtId="0" fontId="6" fillId="4" borderId="10" xfId="0" applyFont="1" applyFill="1" applyBorder="1" applyAlignment="1">
      <alignment horizontal="right" vertical="top" wrapText="1"/>
    </xf>
    <xf numFmtId="0" fontId="21" fillId="0" borderId="12" xfId="0" applyFont="1" applyBorder="1" applyAlignment="1">
      <alignment horizontal="right" vertical="center" wrapText="1"/>
    </xf>
    <xf numFmtId="0" fontId="21" fillId="0" borderId="14" xfId="0" applyFont="1" applyBorder="1" applyAlignment="1">
      <alignment horizontal="right" vertical="center" wrapText="1"/>
    </xf>
    <xf numFmtId="0" fontId="21" fillId="0" borderId="35" xfId="0" applyFont="1" applyBorder="1" applyAlignment="1">
      <alignment horizontal="right" vertical="center" wrapText="1"/>
    </xf>
    <xf numFmtId="0" fontId="6" fillId="0" borderId="30" xfId="0" applyFont="1" applyBorder="1" applyAlignment="1">
      <alignment horizontal="right" vertical="center" wrapText="1"/>
    </xf>
    <xf numFmtId="0" fontId="6" fillId="0" borderId="29" xfId="0" applyFont="1" applyBorder="1" applyAlignment="1">
      <alignment horizontal="right" vertical="center" wrapText="1"/>
    </xf>
    <xf numFmtId="0" fontId="6" fillId="0" borderId="28" xfId="0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11" fillId="0" borderId="0" xfId="2" applyFont="1" applyAlignment="1">
      <alignment horizontal="center"/>
    </xf>
    <xf numFmtId="0" fontId="2" fillId="4" borderId="46" xfId="2" applyFill="1" applyBorder="1" applyAlignment="1">
      <alignment horizontal="center" vertical="center"/>
    </xf>
    <xf numFmtId="0" fontId="2" fillId="4" borderId="16" xfId="2" applyFill="1" applyBorder="1" applyAlignment="1">
      <alignment horizontal="center" vertical="center"/>
    </xf>
    <xf numFmtId="0" fontId="2" fillId="4" borderId="47" xfId="2" applyFill="1" applyBorder="1" applyAlignment="1">
      <alignment horizontal="center" vertical="center"/>
    </xf>
    <xf numFmtId="0" fontId="2" fillId="4" borderId="48" xfId="2" applyFill="1" applyBorder="1" applyAlignment="1">
      <alignment horizontal="center" vertical="center"/>
    </xf>
    <xf numFmtId="0" fontId="2" fillId="4" borderId="0" xfId="2" applyFill="1" applyBorder="1" applyAlignment="1">
      <alignment horizontal="center" vertical="center"/>
    </xf>
    <xf numFmtId="0" fontId="2" fillId="4" borderId="49" xfId="2" applyFill="1" applyBorder="1" applyAlignment="1">
      <alignment horizontal="center" vertical="center"/>
    </xf>
    <xf numFmtId="0" fontId="2" fillId="4" borderId="50" xfId="2" applyFill="1" applyBorder="1" applyAlignment="1">
      <alignment horizontal="center" vertical="center"/>
    </xf>
    <xf numFmtId="0" fontId="2" fillId="4" borderId="11" xfId="2" applyFill="1" applyBorder="1" applyAlignment="1">
      <alignment horizontal="center" vertical="center"/>
    </xf>
    <xf numFmtId="0" fontId="2" fillId="4" borderId="31" xfId="2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166" fontId="14" fillId="8" borderId="11" xfId="0" applyNumberFormat="1" applyFont="1" applyFill="1" applyBorder="1" applyAlignment="1">
      <alignment horizontal="center" vertical="center"/>
    </xf>
    <xf numFmtId="166" fontId="14" fillId="8" borderId="52" xfId="0" applyNumberFormat="1" applyFont="1" applyFill="1" applyBorder="1" applyAlignment="1">
      <alignment horizontal="center" vertical="center"/>
    </xf>
    <xf numFmtId="0" fontId="3" fillId="10" borderId="26" xfId="0" applyFont="1" applyFill="1" applyBorder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5" fillId="12" borderId="4" xfId="0" applyFont="1" applyFill="1" applyBorder="1" applyAlignment="1">
      <alignment horizontal="center" vertical="center"/>
    </xf>
    <xf numFmtId="0" fontId="19" fillId="13" borderId="55" xfId="0" applyFont="1" applyFill="1" applyBorder="1" applyAlignment="1">
      <alignment horizontal="center" vertical="center"/>
    </xf>
    <xf numFmtId="0" fontId="19" fillId="13" borderId="53" xfId="0" applyFont="1" applyFill="1" applyBorder="1" applyAlignment="1">
      <alignment horizontal="center" vertical="center"/>
    </xf>
    <xf numFmtId="0" fontId="19" fillId="13" borderId="56" xfId="0" applyFont="1" applyFill="1" applyBorder="1" applyAlignment="1">
      <alignment horizontal="center" vertical="center"/>
    </xf>
    <xf numFmtId="0" fontId="19" fillId="13" borderId="9" xfId="0" applyFont="1" applyFill="1" applyBorder="1" applyAlignment="1">
      <alignment horizontal="center" vertical="center"/>
    </xf>
    <xf numFmtId="0" fontId="18" fillId="14" borderId="53" xfId="0" applyFont="1" applyFill="1" applyBorder="1" applyAlignment="1">
      <alignment horizontal="center" vertical="center"/>
    </xf>
    <xf numFmtId="0" fontId="18" fillId="14" borderId="9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4" fillId="11" borderId="53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20" fillId="12" borderId="0" xfId="2" applyFont="1" applyFill="1" applyBorder="1" applyAlignment="1">
      <alignment horizontal="center" vertical="center"/>
    </xf>
    <xf numFmtId="165" fontId="11" fillId="12" borderId="0" xfId="0" applyNumberFormat="1" applyFont="1" applyFill="1" applyAlignment="1">
      <alignment horizontal="center" vertical="center" readingOrder="2"/>
    </xf>
    <xf numFmtId="0" fontId="11" fillId="8" borderId="0" xfId="0" applyFont="1" applyFill="1" applyAlignment="1">
      <alignment horizontal="right" vertical="center"/>
    </xf>
    <xf numFmtId="0" fontId="6" fillId="0" borderId="18" xfId="0" applyFont="1" applyBorder="1" applyAlignment="1">
      <alignment horizontal="right" vertical="center" wrapText="1"/>
    </xf>
    <xf numFmtId="0" fontId="11" fillId="8" borderId="18" xfId="0" applyFont="1" applyFill="1" applyBorder="1" applyAlignment="1">
      <alignment horizontal="center" vertical="center"/>
    </xf>
    <xf numFmtId="0" fontId="11" fillId="12" borderId="18" xfId="0" applyFont="1" applyFill="1" applyBorder="1" applyAlignment="1">
      <alignment horizontal="right" vertical="top" wrapText="1"/>
    </xf>
    <xf numFmtId="0" fontId="6" fillId="0" borderId="18" xfId="0" applyFont="1" applyBorder="1" applyAlignment="1">
      <alignment horizontal="right" vertical="center" shrinkToFit="1"/>
    </xf>
    <xf numFmtId="168" fontId="13" fillId="12" borderId="0" xfId="0" applyNumberFormat="1" applyFont="1" applyFill="1" applyAlignment="1">
      <alignment horizontal="center" vertical="center" readingOrder="2"/>
    </xf>
    <xf numFmtId="164" fontId="11" fillId="12" borderId="0" xfId="0" applyNumberFormat="1" applyFont="1" applyFill="1" applyAlignment="1">
      <alignment horizontal="center" vertical="center"/>
    </xf>
    <xf numFmtId="0" fontId="9" fillId="2" borderId="19" xfId="1" applyFont="1" applyBorder="1" applyAlignment="1">
      <alignment horizontal="center" vertical="center"/>
    </xf>
    <xf numFmtId="0" fontId="9" fillId="2" borderId="0" xfId="1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4" fillId="5" borderId="0" xfId="0" applyFont="1" applyFill="1" applyAlignment="1">
      <alignment horizontal="center" vertical="center"/>
    </xf>
    <xf numFmtId="0" fontId="26" fillId="13" borderId="0" xfId="0" applyFont="1" applyFill="1" applyAlignment="1">
      <alignment horizontal="center" vertical="center"/>
    </xf>
    <xf numFmtId="0" fontId="21" fillId="0" borderId="0" xfId="0" applyNumberFormat="1" applyFont="1" applyAlignment="1">
      <alignment horizontal="center" vertical="center"/>
    </xf>
  </cellXfs>
  <cellStyles count="4">
    <cellStyle name="Hyperlink" xfId="2" builtinId="8"/>
    <cellStyle name="Normal" xfId="0" builtinId="0"/>
    <cellStyle name="Note" xfId="3" builtinId="10"/>
    <cellStyle name="Output" xfId="1" builtinId="21"/>
  </cellStyles>
  <dxfs count="76">
    <dxf>
      <font>
        <b/>
        <i val="0"/>
        <color rgb="FFFFCCCC"/>
      </font>
    </dxf>
    <dxf>
      <font>
        <b/>
        <i val="0"/>
        <color rgb="FFFFCCCC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F Flat"/>
        <scheme val="none"/>
      </font>
      <fill>
        <patternFill patternType="solid">
          <fgColor indexed="64"/>
          <bgColor rgb="FFE4D6A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F Flat"/>
        <scheme val="none"/>
      </font>
      <fill>
        <patternFill patternType="solid">
          <fgColor indexed="64"/>
          <bgColor rgb="FFE4D6A7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F Flat"/>
        <scheme val="none"/>
      </font>
      <fill>
        <patternFill patternType="solid">
          <fgColor indexed="64"/>
          <bgColor rgb="FFE4D6A7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JF Fl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F Flat"/>
        <scheme val="none"/>
      </font>
      <fill>
        <patternFill patternType="solid">
          <fgColor theme="0" tint="-0.34998626667073579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F Flat"/>
        <scheme val="none"/>
      </font>
      <fill>
        <patternFill patternType="solid">
          <fgColor theme="0" tint="-0.34998626667073579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F Flat"/>
        <scheme val="none"/>
      </font>
      <numFmt numFmtId="169" formatCode="[$-1170401]B2dddd\,\ dd\ mmmm\,\ yyyy;@"/>
      <fill>
        <patternFill patternType="solid">
          <fgColor theme="0" tint="-0.34998626667073579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F Flat"/>
        <scheme val="none"/>
      </font>
      <fill>
        <patternFill patternType="solid">
          <fgColor theme="0" tint="-0.34998626667073579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F Flat"/>
        <scheme val="none"/>
      </font>
      <fill>
        <patternFill patternType="solid">
          <fgColor theme="0" tint="-0.34998626667073579"/>
          <bgColor theme="0" tint="-0.3499862666707357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JF Flat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JF Fla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JF Fla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JF Fla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JF Fla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JF Fla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JF Fla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JF Fla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JF Fla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JF Fla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JF Fla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JF Flat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JF Flat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JF Flat"/>
        <scheme val="none"/>
      </font>
      <alignment horizontal="center" vertical="center" textRotation="0" wrapText="1" indent="0" justifyLastLine="0" shrinkToFit="0" readingOrder="2"/>
    </dxf>
    <dxf>
      <font>
        <strike val="0"/>
        <outline val="0"/>
        <shadow val="0"/>
        <u val="none"/>
        <vertAlign val="baseline"/>
        <sz val="9"/>
        <color theme="1"/>
        <name val="JF Fla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JF Fla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JF Fla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JF Fla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JF Fla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JF Fla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JF Fla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JF Fla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JF Fla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JF Fla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JF Fla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JF Fla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JF Fla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JF Fla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JF Fla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JF Fla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JF Fla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JF Flat"/>
        <scheme val="none"/>
      </font>
      <numFmt numFmtId="167" formatCode="[$-1970000]B2yyyy\-mm\-dd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JF Fla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JF Flat"/>
        <scheme val="none"/>
      </font>
      <numFmt numFmtId="164" formatCode="000000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JF Fla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JF Fla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JF Fla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JF Flat"/>
        <scheme val="none"/>
      </font>
      <numFmt numFmtId="164" formatCode="000000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JF Fla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JF Fla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JF Flat"/>
        <scheme val="none"/>
      </font>
      <numFmt numFmtId="170" formatCode="dd/mm/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JF Flat"/>
        <scheme val="none"/>
      </font>
      <numFmt numFmtId="0" formatCode="General"/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JF Flat"/>
        <scheme val="none"/>
      </font>
      <alignment horizontal="center" vertical="center" textRotation="0" indent="0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fill>
        <patternFill>
          <fgColor indexed="64"/>
          <bgColor theme="3" tint="0.39997558519241921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color theme="9"/>
      </font>
    </dxf>
    <dxf>
      <font>
        <color rgb="FFC00000"/>
      </font>
    </dxf>
    <dxf>
      <font>
        <color theme="9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9B2915"/>
      </font>
    </dxf>
    <dxf>
      <font>
        <color rgb="FF9B2915"/>
      </font>
    </dxf>
    <dxf>
      <font>
        <color theme="9" tint="-0.24994659260841701"/>
      </font>
    </dxf>
  </dxfs>
  <tableStyles count="0" defaultTableStyle="TableStyleMedium2" defaultPivotStyle="PivotStyleLight16"/>
  <colors>
    <mruColors>
      <color rgb="FFE4D6A7"/>
      <color rgb="FF252F34"/>
      <color rgb="FFAFBAA9"/>
      <color rgb="FF9B2915"/>
      <color rgb="FFEFF50B"/>
      <color rgb="FFBD8F43"/>
      <color rgb="FF2D471D"/>
      <color rgb="FF7796A7"/>
      <color rgb="FF6C1D0F"/>
      <color rgb="FFF3F3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#'&#1575;&#1583;&#1582;&#1575;&#1604; &#1575;&#1604;&#1576;&#1610;&#1575;&#1606;&#1575;&#1578;'!A1"/><Relationship Id="rId5" Type="http://schemas.openxmlformats.org/officeDocument/2006/relationships/image" Target="../media/image3.png"/><Relationship Id="rId4" Type="http://schemas.openxmlformats.org/officeDocument/2006/relationships/hyperlink" Target="#'&#1602;&#1575;&#1593;&#1583;&#1577; &#1575;&#1604;&#1576;&#1610;&#1575;&#1606;&#1575;&#1578;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'&#1602;&#1575;&#1593;&#1583;&#1577; &#1575;&#1604;&#1576;&#1610;&#1575;&#1606;&#1575;&#1578;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#&#1575;&#1604;&#1585;&#1574;&#1610;&#1587;&#1610;&#1577;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257369</xdr:colOff>
      <xdr:row>2</xdr:row>
      <xdr:rowOff>0</xdr:rowOff>
    </xdr:from>
    <xdr:to>
      <xdr:col>28</xdr:col>
      <xdr:colOff>335114</xdr:colOff>
      <xdr:row>4</xdr:row>
      <xdr:rowOff>1117</xdr:rowOff>
    </xdr:to>
    <xdr:pic>
      <xdr:nvPicPr>
        <xdr:cNvPr id="2" name="صورة 1" descr="مكنبلتا&#10;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  <a14:imgEffect>
                    <a14:brightnessContrast bright="-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3662848" y="364435"/>
          <a:ext cx="13268131" cy="46494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oneCellAnchor>
    <xdr:from>
      <xdr:col>8</xdr:col>
      <xdr:colOff>456064</xdr:colOff>
      <xdr:row>1</xdr:row>
      <xdr:rowOff>228997</xdr:rowOff>
    </xdr:from>
    <xdr:ext cx="6543650" cy="414762"/>
    <xdr:sp macro="" textlink="">
      <xdr:nvSpPr>
        <xdr:cNvPr id="3" name="مستطيل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571586761" y="457597"/>
          <a:ext cx="6543650" cy="414762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ar-SA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JF Flat" panose="02000500000000000000" pitchFamily="2" charset="-78"/>
              <a:cs typeface="JF Flat" panose="02000500000000000000" pitchFamily="2" charset="-78"/>
            </a:rPr>
            <a:t>عرض بيانات</a:t>
          </a:r>
          <a:r>
            <a:rPr lang="ar-SA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JF Flat" panose="02000500000000000000" pitchFamily="2" charset="-78"/>
              <a:cs typeface="JF Flat" panose="02000500000000000000" pitchFamily="2" charset="-78"/>
            </a:rPr>
            <a:t> محضر</a:t>
          </a:r>
          <a:r>
            <a:rPr lang="ar-SA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JF Flat" panose="02000500000000000000" pitchFamily="2" charset="-78"/>
              <a:cs typeface="JF Flat" panose="02000500000000000000" pitchFamily="2" charset="-78"/>
            </a:rPr>
            <a:t> لجنة الرقية الشرعية و الطب الشعبي و مفسري الاحلام </a:t>
          </a:r>
        </a:p>
      </xdr:txBody>
    </xdr:sp>
    <xdr:clientData/>
  </xdr:oneCellAnchor>
  <xdr:twoCellAnchor editAs="oneCell">
    <xdr:from>
      <xdr:col>3</xdr:col>
      <xdr:colOff>235755</xdr:colOff>
      <xdr:row>4</xdr:row>
      <xdr:rowOff>47430</xdr:rowOff>
    </xdr:from>
    <xdr:to>
      <xdr:col>4</xdr:col>
      <xdr:colOff>343232</xdr:colOff>
      <xdr:row>5</xdr:row>
      <xdr:rowOff>181232</xdr:rowOff>
    </xdr:to>
    <xdr:pic>
      <xdr:nvPicPr>
        <xdr:cNvPr id="8208" name="صورة 8207">
          <a:extLst>
            <a:ext uri="{FF2B5EF4-FFF2-40B4-BE49-F238E27FC236}">
              <a16:creationId xmlns:a16="http://schemas.microsoft.com/office/drawing/2014/main" id="{00000000-0008-0000-0000-000010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9749554" y="877466"/>
          <a:ext cx="366012" cy="365123"/>
        </a:xfrm>
        <a:prstGeom prst="rect">
          <a:avLst/>
        </a:prstGeom>
      </xdr:spPr>
    </xdr:pic>
    <xdr:clientData/>
  </xdr:twoCellAnchor>
  <xdr:twoCellAnchor>
    <xdr:from>
      <xdr:col>19</xdr:col>
      <xdr:colOff>5856</xdr:colOff>
      <xdr:row>26</xdr:row>
      <xdr:rowOff>152274</xdr:rowOff>
    </xdr:from>
    <xdr:to>
      <xdr:col>23</xdr:col>
      <xdr:colOff>299357</xdr:colOff>
      <xdr:row>29</xdr:row>
      <xdr:rowOff>40947</xdr:rowOff>
    </xdr:to>
    <xdr:grpSp>
      <xdr:nvGrpSpPr>
        <xdr:cNvPr id="4" name="مجموعة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8569886068" y="6562599"/>
          <a:ext cx="2408051" cy="745923"/>
          <a:chOff x="8629812239" y="6534024"/>
          <a:chExt cx="2418309" cy="745923"/>
        </a:xfrm>
      </xdr:grpSpPr>
      <xdr:grpSp>
        <xdr:nvGrpSpPr>
          <xdr:cNvPr id="8214" name="مجموعة 8213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000-000016200000}"/>
              </a:ext>
            </a:extLst>
          </xdr:cNvPr>
          <xdr:cNvGrpSpPr/>
        </xdr:nvGrpSpPr>
        <xdr:grpSpPr>
          <a:xfrm>
            <a:off x="8631546958" y="6548538"/>
            <a:ext cx="683590" cy="731409"/>
            <a:chOff x="8536545193" y="6766890"/>
            <a:chExt cx="576000" cy="648000"/>
          </a:xfrm>
        </xdr:grpSpPr>
        <xdr:pic>
          <xdr:nvPicPr>
            <xdr:cNvPr id="8224" name="صورة 8223">
              <a:extLst>
                <a:ext uri="{FF2B5EF4-FFF2-40B4-BE49-F238E27FC236}">
                  <a16:creationId xmlns:a16="http://schemas.microsoft.com/office/drawing/2014/main" id="{00000000-0008-0000-0000-0000202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536652872" y="6820729"/>
              <a:ext cx="356000" cy="324000"/>
            </a:xfrm>
            <a:prstGeom prst="rect">
              <a:avLst/>
            </a:prstGeom>
          </xdr:spPr>
        </xdr:pic>
        <xdr:sp macro="" textlink="">
          <xdr:nvSpPr>
            <xdr:cNvPr id="8225" name="مستطيل: زوايا مستديرة 8224">
              <a:extLst>
                <a:ext uri="{FF2B5EF4-FFF2-40B4-BE49-F238E27FC236}">
                  <a16:creationId xmlns:a16="http://schemas.microsoft.com/office/drawing/2014/main" id="{00000000-0008-0000-0000-000021200000}"/>
                </a:ext>
              </a:extLst>
            </xdr:cNvPr>
            <xdr:cNvSpPr/>
          </xdr:nvSpPr>
          <xdr:spPr>
            <a:xfrm>
              <a:off x="8536545193" y="6766890"/>
              <a:ext cx="576000" cy="648000"/>
            </a:xfrm>
            <a:prstGeom prst="roundRect">
              <a:avLst/>
            </a:prstGeom>
            <a:noFill/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1" anchor="t"/>
            <a:lstStyle/>
            <a:p>
              <a:pPr algn="r" rtl="1"/>
              <a:endParaRPr lang="ar-SA" sz="1100"/>
            </a:p>
          </xdr:txBody>
        </xdr:sp>
      </xdr:grpSp>
      <xdr:grpSp>
        <xdr:nvGrpSpPr>
          <xdr:cNvPr id="8215" name="مجموعة 8214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000-000017200000}"/>
              </a:ext>
            </a:extLst>
          </xdr:cNvPr>
          <xdr:cNvGrpSpPr/>
        </xdr:nvGrpSpPr>
        <xdr:grpSpPr>
          <a:xfrm>
            <a:off x="8630709814" y="6534024"/>
            <a:ext cx="683366" cy="731409"/>
            <a:chOff x="8537560922" y="6795376"/>
            <a:chExt cx="611798" cy="648000"/>
          </a:xfrm>
        </xdr:grpSpPr>
        <xdr:pic macro="[0]!الرئيسية">
          <xdr:nvPicPr>
            <xdr:cNvPr id="8222" name="صورة 8221">
              <a:extLst>
                <a:ext uri="{FF2B5EF4-FFF2-40B4-BE49-F238E27FC236}">
                  <a16:creationId xmlns:a16="http://schemas.microsoft.com/office/drawing/2014/main" id="{00000000-0008-0000-0000-00001E2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/>
          </xdr:blipFill>
          <xdr:spPr>
            <a:xfrm>
              <a:off x="8537678798" y="6811948"/>
              <a:ext cx="396000" cy="396000"/>
            </a:xfrm>
            <a:prstGeom prst="rect">
              <a:avLst/>
            </a:prstGeom>
          </xdr:spPr>
        </xdr:pic>
        <xdr:sp macro="[0]!الرئيسية" textlink="">
          <xdr:nvSpPr>
            <xdr:cNvPr id="8223" name="مستطيل: زوايا مستديرة 8222">
              <a:extLst>
                <a:ext uri="{FF2B5EF4-FFF2-40B4-BE49-F238E27FC236}">
                  <a16:creationId xmlns:a16="http://schemas.microsoft.com/office/drawing/2014/main" id="{00000000-0008-0000-0000-00001F200000}"/>
                </a:ext>
              </a:extLst>
            </xdr:cNvPr>
            <xdr:cNvSpPr/>
          </xdr:nvSpPr>
          <xdr:spPr>
            <a:xfrm>
              <a:off x="8537560922" y="6795376"/>
              <a:ext cx="611798" cy="648000"/>
            </a:xfrm>
            <a:prstGeom prst="roundRect">
              <a:avLst/>
            </a:prstGeom>
            <a:noFill/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1" anchor="t"/>
            <a:lstStyle/>
            <a:p>
              <a:pPr algn="r" rtl="1"/>
              <a:endParaRPr lang="ar-SA" sz="1100"/>
            </a:p>
          </xdr:txBody>
        </xdr:sp>
      </xdr:grpSp>
      <xdr:grpSp>
        <xdr:nvGrpSpPr>
          <xdr:cNvPr id="8216" name="مجموعة 8215">
            <a:extLst>
              <a:ext uri="{FF2B5EF4-FFF2-40B4-BE49-F238E27FC236}">
                <a16:creationId xmlns:a16="http://schemas.microsoft.com/office/drawing/2014/main" id="{00000000-0008-0000-0000-000018200000}"/>
              </a:ext>
            </a:extLst>
          </xdr:cNvPr>
          <xdr:cNvGrpSpPr/>
        </xdr:nvGrpSpPr>
        <xdr:grpSpPr>
          <a:xfrm>
            <a:off x="8629812239" y="6539239"/>
            <a:ext cx="719245" cy="731409"/>
            <a:chOff x="8534996346" y="6766890"/>
            <a:chExt cx="576000" cy="648000"/>
          </a:xfrm>
        </xdr:grpSpPr>
        <xdr:pic macro="[0]!طباعة">
          <xdr:nvPicPr>
            <xdr:cNvPr id="8220" name="صورة 8219">
              <a:extLst>
                <a:ext uri="{FF2B5EF4-FFF2-40B4-BE49-F238E27FC236}">
                  <a16:creationId xmlns:a16="http://schemas.microsoft.com/office/drawing/2014/main" id="{00000000-0008-0000-0000-00001C2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8535104023" y="6816585"/>
              <a:ext cx="360000" cy="360000"/>
            </a:xfrm>
            <a:prstGeom prst="rect">
              <a:avLst/>
            </a:prstGeom>
          </xdr:spPr>
        </xdr:pic>
        <xdr:sp macro="[0]!طباعة" textlink="">
          <xdr:nvSpPr>
            <xdr:cNvPr id="8221" name="مستطيل: زوايا مستديرة 8220">
              <a:extLst>
                <a:ext uri="{FF2B5EF4-FFF2-40B4-BE49-F238E27FC236}">
                  <a16:creationId xmlns:a16="http://schemas.microsoft.com/office/drawing/2014/main" id="{00000000-0008-0000-0000-00001D200000}"/>
                </a:ext>
              </a:extLst>
            </xdr:cNvPr>
            <xdr:cNvSpPr/>
          </xdr:nvSpPr>
          <xdr:spPr>
            <a:xfrm>
              <a:off x="8534996346" y="6766890"/>
              <a:ext cx="576000" cy="648000"/>
            </a:xfrm>
            <a:prstGeom prst="roundRect">
              <a:avLst/>
            </a:prstGeom>
            <a:noFill/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1" anchor="t"/>
            <a:lstStyle/>
            <a:p>
              <a:pPr algn="r" rtl="1"/>
              <a:endParaRPr lang="ar-SA" sz="1100"/>
            </a:p>
          </xdr:txBody>
        </xdr:sp>
      </xdr:grpSp>
    </xdr:grpSp>
    <xdr:clientData/>
  </xdr:twoCellAnchor>
  <xdr:twoCellAnchor>
    <xdr:from>
      <xdr:col>18</xdr:col>
      <xdr:colOff>571500</xdr:colOff>
      <xdr:row>27</xdr:row>
      <xdr:rowOff>230349</xdr:rowOff>
    </xdr:from>
    <xdr:to>
      <xdr:col>20</xdr:col>
      <xdr:colOff>220404</xdr:colOff>
      <xdr:row>29</xdr:row>
      <xdr:rowOff>61933</xdr:rowOff>
    </xdr:to>
    <xdr:sp macro="" textlink="">
      <xdr:nvSpPr>
        <xdr:cNvPr id="8217" name="مستطيل 821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9200000}"/>
            </a:ext>
          </a:extLst>
        </xdr:cNvPr>
        <xdr:cNvSpPr/>
      </xdr:nvSpPr>
      <xdr:spPr>
        <a:xfrm>
          <a:off x="8631488462" y="6897849"/>
          <a:ext cx="777250" cy="403084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ar-SA" sz="12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JF Flat" panose="02000500000000000000" pitchFamily="2" charset="-78"/>
              <a:cs typeface="JF Flat" panose="02000500000000000000" pitchFamily="2" charset="-78"/>
            </a:rPr>
            <a:t>الملفات</a:t>
          </a:r>
          <a:endParaRPr lang="ar-SA" sz="5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JF Flat" panose="02000500000000000000" pitchFamily="2" charset="-78"/>
            <a:cs typeface="JF Flat" panose="02000500000000000000" pitchFamily="2" charset="-78"/>
          </a:endParaRPr>
        </a:p>
      </xdr:txBody>
    </xdr:sp>
    <xdr:clientData/>
  </xdr:twoCellAnchor>
  <xdr:twoCellAnchor>
    <xdr:from>
      <xdr:col>20</xdr:col>
      <xdr:colOff>250600</xdr:colOff>
      <xdr:row>27</xdr:row>
      <xdr:rowOff>230349</xdr:rowOff>
    </xdr:from>
    <xdr:to>
      <xdr:col>21</xdr:col>
      <xdr:colOff>526293</xdr:colOff>
      <xdr:row>29</xdr:row>
      <xdr:rowOff>61933</xdr:rowOff>
    </xdr:to>
    <xdr:sp macro="" textlink="">
      <xdr:nvSpPr>
        <xdr:cNvPr id="8218" name="مستطيل 82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1A200000}"/>
            </a:ext>
          </a:extLst>
        </xdr:cNvPr>
        <xdr:cNvSpPr/>
      </xdr:nvSpPr>
      <xdr:spPr>
        <a:xfrm>
          <a:off x="8630655034" y="6897849"/>
          <a:ext cx="803232" cy="403084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ar-SA" sz="12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JF Flat" panose="02000500000000000000" pitchFamily="2" charset="-78"/>
              <a:cs typeface="JF Flat" panose="02000500000000000000" pitchFamily="2" charset="-78"/>
            </a:rPr>
            <a:t>التسجيل</a:t>
          </a:r>
          <a:endParaRPr lang="ar-SA" sz="5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JF Flat" panose="02000500000000000000" pitchFamily="2" charset="-78"/>
            <a:cs typeface="JF Flat" panose="02000500000000000000" pitchFamily="2" charset="-78"/>
          </a:endParaRPr>
        </a:p>
      </xdr:txBody>
    </xdr:sp>
    <xdr:clientData/>
  </xdr:twoCellAnchor>
  <xdr:twoCellAnchor>
    <xdr:from>
      <xdr:col>22</xdr:col>
      <xdr:colOff>135896</xdr:colOff>
      <xdr:row>27</xdr:row>
      <xdr:rowOff>237153</xdr:rowOff>
    </xdr:from>
    <xdr:to>
      <xdr:col>23</xdr:col>
      <xdr:colOff>261406</xdr:colOff>
      <xdr:row>29</xdr:row>
      <xdr:rowOff>68737</xdr:rowOff>
    </xdr:to>
    <xdr:sp macro="[0]!طباعة" textlink="">
      <xdr:nvSpPr>
        <xdr:cNvPr id="8219" name="مستطيل 8218">
          <a:extLst>
            <a:ext uri="{FF2B5EF4-FFF2-40B4-BE49-F238E27FC236}">
              <a16:creationId xmlns:a16="http://schemas.microsoft.com/office/drawing/2014/main" id="{00000000-0008-0000-0000-00001B200000}"/>
            </a:ext>
          </a:extLst>
        </xdr:cNvPr>
        <xdr:cNvSpPr/>
      </xdr:nvSpPr>
      <xdr:spPr>
        <a:xfrm>
          <a:off x="8629850190" y="6904653"/>
          <a:ext cx="653049" cy="403084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ar-SA" sz="12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JF Flat" panose="02000500000000000000" pitchFamily="2" charset="-78"/>
              <a:cs typeface="JF Flat" panose="02000500000000000000" pitchFamily="2" charset="-78"/>
            </a:rPr>
            <a:t>طباعة</a:t>
          </a:r>
          <a:endParaRPr lang="ar-SA" sz="5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JF Flat" panose="02000500000000000000" pitchFamily="2" charset="-78"/>
            <a:cs typeface="JF Flat" panose="020005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173934</xdr:colOff>
      <xdr:row>27</xdr:row>
      <xdr:rowOff>223630</xdr:rowOff>
    </xdr:from>
    <xdr:to>
      <xdr:col>24</xdr:col>
      <xdr:colOff>323021</xdr:colOff>
      <xdr:row>30</xdr:row>
      <xdr:rowOff>0</xdr:rowOff>
    </xdr:to>
    <xdr:sp macro="" textlink="">
      <xdr:nvSpPr>
        <xdr:cNvPr id="9" name="مستطيل: زوايا مستديرة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8536247023" y="6766891"/>
          <a:ext cx="2758108" cy="579783"/>
        </a:xfrm>
        <a:prstGeom prst="roundRect">
          <a:avLst/>
        </a:prstGeom>
        <a:noFill/>
        <a:ln w="9525" cap="rnd" cmpd="sng">
          <a:prstDash val="solid"/>
          <a:round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266700</xdr:colOff>
          <xdr:row>28</xdr:row>
          <xdr:rowOff>57150</xdr:rowOff>
        </xdr:from>
        <xdr:to>
          <xdr:col>21</xdr:col>
          <xdr:colOff>495300</xdr:colOff>
          <xdr:row>29</xdr:row>
          <xdr:rowOff>209550</xdr:rowOff>
        </xdr:to>
        <xdr:sp macro="" textlink="">
          <xdr:nvSpPr>
            <xdr:cNvPr id="1030" name="CommandButton1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57150</xdr:colOff>
          <xdr:row>28</xdr:row>
          <xdr:rowOff>66675</xdr:rowOff>
        </xdr:from>
        <xdr:to>
          <xdr:col>24</xdr:col>
          <xdr:colOff>247650</xdr:colOff>
          <xdr:row>29</xdr:row>
          <xdr:rowOff>190500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59436" rIns="36576" bIns="59436" anchor="ctr" upright="1"/>
            <a:lstStyle/>
            <a:p>
              <a:pPr algn="ctr" rtl="1">
                <a:defRPr sz="1000"/>
              </a:pPr>
              <a:r>
                <a:rPr lang="ar-SA" sz="1100" b="0" i="0" u="none" strike="noStrike" baseline="0">
                  <a:solidFill>
                    <a:srgbClr val="000000"/>
                  </a:solidFill>
                  <a:latin typeface="JF Flat"/>
                  <a:cs typeface="JF Flat"/>
                </a:rPr>
                <a:t>الصفحة</a:t>
              </a:r>
              <a:r>
                <a:rPr lang="ar-SA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 </a:t>
              </a:r>
              <a:r>
                <a:rPr lang="ar-SA" sz="1100" b="0" i="0" u="none" strike="noStrike" baseline="0">
                  <a:solidFill>
                    <a:srgbClr val="000000"/>
                  </a:solidFill>
                  <a:latin typeface="JF Flat"/>
                  <a:ea typeface="Calibri"/>
                  <a:cs typeface="JF Flat"/>
                </a:rPr>
                <a:t>الرئيسية</a:t>
              </a:r>
              <a:endParaRPr lang="ar-SA" sz="1100" b="0" i="0" u="none" strike="noStrike" baseline="0">
                <a:solidFill>
                  <a:srgbClr val="000000"/>
                </a:solidFill>
                <a:latin typeface="JF Flat"/>
                <a:cs typeface="JF Flat"/>
              </a:endParaRP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292025</xdr:colOff>
      <xdr:row>27</xdr:row>
      <xdr:rowOff>221262</xdr:rowOff>
    </xdr:from>
    <xdr:to>
      <xdr:col>27</xdr:col>
      <xdr:colOff>467712</xdr:colOff>
      <xdr:row>30</xdr:row>
      <xdr:rowOff>82478</xdr:rowOff>
    </xdr:to>
    <xdr:grpSp>
      <xdr:nvGrpSpPr>
        <xdr:cNvPr id="28" name="مجموعة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pSpPr/>
      </xdr:nvGrpSpPr>
      <xdr:grpSpPr>
        <a:xfrm>
          <a:off x="8568403263" y="7012587"/>
          <a:ext cx="699562" cy="661316"/>
          <a:chOff x="8656831345" y="6814106"/>
          <a:chExt cx="702700" cy="671850"/>
        </a:xfrm>
      </xdr:grpSpPr>
      <xdr:grpSp>
        <xdr:nvGrpSpPr>
          <xdr:cNvPr id="16" name="مجموعة 15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GrpSpPr/>
        </xdr:nvGrpSpPr>
        <xdr:grpSpPr>
          <a:xfrm>
            <a:off x="8656889516" y="6816011"/>
            <a:ext cx="611092" cy="658560"/>
            <a:chOff x="8536545193" y="6766890"/>
            <a:chExt cx="576000" cy="648000"/>
          </a:xfrm>
        </xdr:grpSpPr>
        <xdr:pic>
          <xdr:nvPicPr>
            <xdr:cNvPr id="26" name="صورة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6652872" y="6820729"/>
              <a:ext cx="356000" cy="324000"/>
            </a:xfrm>
            <a:prstGeom prst="rect">
              <a:avLst/>
            </a:prstGeom>
          </xdr:spPr>
        </xdr:pic>
        <xdr:sp macro="" textlink="">
          <xdr:nvSpPr>
            <xdr:cNvPr id="27" name="مستطيل: زوايا مستديرة 26">
              <a:extLst>
                <a:ext uri="{FF2B5EF4-FFF2-40B4-BE49-F238E27FC236}">
                  <a16:creationId xmlns:a16="http://schemas.microsoft.com/office/drawing/2014/main" id="{00000000-0008-0000-0100-00001B000000}"/>
                </a:ext>
              </a:extLst>
            </xdr:cNvPr>
            <xdr:cNvSpPr/>
          </xdr:nvSpPr>
          <xdr:spPr>
            <a:xfrm>
              <a:off x="8536545193" y="6766890"/>
              <a:ext cx="576000" cy="648000"/>
            </a:xfrm>
            <a:prstGeom prst="roundRect">
              <a:avLst/>
            </a:prstGeom>
            <a:noFill/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1" anchor="t"/>
            <a:lstStyle/>
            <a:p>
              <a:pPr algn="r" rtl="1"/>
              <a:endParaRPr lang="ar-SA" sz="1100"/>
            </a:p>
          </xdr:txBody>
        </xdr:sp>
      </xdr:grpSp>
      <xdr:sp macro="" textlink="">
        <xdr:nvSpPr>
          <xdr:cNvPr id="19" name="مستطيل 18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SpPr/>
        </xdr:nvSpPr>
        <xdr:spPr>
          <a:xfrm>
            <a:off x="8656831345" y="7120920"/>
            <a:ext cx="702700" cy="365036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ar-SA" sz="1200" b="0" cap="none" spc="0">
                <a:ln w="0"/>
                <a:solidFill>
                  <a:schemeClr val="tx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JF Flat" panose="02000500000000000000" pitchFamily="2" charset="-78"/>
                <a:cs typeface="JF Flat" panose="02000500000000000000" pitchFamily="2" charset="-78"/>
              </a:rPr>
              <a:t>الملفات</a:t>
            </a:r>
            <a:endParaRPr lang="ar-SA" sz="5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JF Flat" panose="02000500000000000000" pitchFamily="2" charset="-78"/>
              <a:cs typeface="JF Flat" panose="02000500000000000000" pitchFamily="2" charset="-78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803412</xdr:colOff>
      <xdr:row>0</xdr:row>
      <xdr:rowOff>165652</xdr:rowOff>
    </xdr:from>
    <xdr:to>
      <xdr:col>6</xdr:col>
      <xdr:colOff>20992</xdr:colOff>
      <xdr:row>4</xdr:row>
      <xdr:rowOff>11490</xdr:rowOff>
    </xdr:to>
    <xdr:grpSp>
      <xdr:nvGrpSpPr>
        <xdr:cNvPr id="7" name="مجموعة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pSpPr/>
      </xdr:nvGrpSpPr>
      <xdr:grpSpPr>
        <a:xfrm>
          <a:off x="11248965908" y="165652"/>
          <a:ext cx="2189380" cy="569738"/>
          <a:chOff x="11260318051" y="165652"/>
          <a:chExt cx="2099928" cy="574708"/>
        </a:xfrm>
      </xdr:grpSpPr>
      <xdr:pic>
        <xdr:nvPicPr>
          <xdr:cNvPr id="2" name="صورة 1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61759421" y="273326"/>
            <a:ext cx="658558" cy="454141"/>
          </a:xfrm>
          <a:prstGeom prst="rect">
            <a:avLst/>
          </a:prstGeom>
        </xdr:spPr>
      </xdr:pic>
      <xdr:sp macro="" textlink="">
        <xdr:nvSpPr>
          <xdr:cNvPr id="4" name="مستطيل 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1260318051" y="165652"/>
            <a:ext cx="1582549" cy="574708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ar-SA" sz="28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JF Flat" panose="02000500000000000000" pitchFamily="2" charset="-78"/>
                <a:cs typeface="JF Flat" panose="02000500000000000000" pitchFamily="2" charset="-78"/>
              </a:rPr>
              <a:t>الرئيسية</a:t>
            </a:r>
            <a:endParaRPr lang="ar-SA" sz="3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JF Flat" panose="02000500000000000000" pitchFamily="2" charset="-78"/>
              <a:cs typeface="JF Flat" panose="02000500000000000000" pitchFamily="2" charset="-78"/>
            </a:endParaRP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30CDB5-BFB5-4DF7-AC14-D773ECB19896}" name="data1" displayName="data1" ref="A6:AO49" totalsRowShown="0" headerRowDxfId="61" dataDxfId="60" headerRowBorderDxfId="59">
  <autoFilter ref="A6:AO49" xr:uid="{6230CDB5-BFB5-4DF7-AC14-D773ECB19896}"/>
  <tableColumns count="41">
    <tableColumn id="1" xr3:uid="{26A070B6-294F-4B10-865D-2CE138A6449A}" name="الرقم" dataDxfId="58">
      <calculatedColumnFormula>IF(B7&lt;&gt;"",ROW()-6,"")</calculatedColumnFormula>
    </tableColumn>
    <tableColumn id="14" xr3:uid="{56B5EC86-B5F8-4B88-B2B9-6B25E8DBA64D}" name="تاريخ المحضر" dataDxfId="57"/>
    <tableColumn id="2" xr3:uid="{88BEB1D8-1F03-401F-89CC-16B8E621B0D9}" name="الاسم " dataDxfId="56"/>
    <tableColumn id="3" xr3:uid="{B8A31227-DC7D-4BF3-99BC-3855D9CE7BE0}" name="الجنسية" dataDxfId="55"/>
    <tableColumn id="4" xr3:uid="{77A1CC31-7750-40EA-935A-F49DD66B70AE}" name="الحالة الاجتماعية" dataDxfId="54"/>
    <tableColumn id="6" xr3:uid="{7C81F0C8-604A-4330-B976-B473F2D183F0}" name="المهنة" dataDxfId="53"/>
    <tableColumn id="7" xr3:uid="{449BD78F-747F-4720-9E4F-A601AD72BBD0}" name="المؤهل التعليمي" dataDxfId="52"/>
    <tableColumn id="5" xr3:uid="{B8F2946A-3580-4C39-A260-870E5A9AA265}" name="رقم الهوية" dataDxfId="51"/>
    <tableColumn id="8" xr3:uid="{716AC4F6-331C-4D19-9A03-90400887DC9E}" name="رقم الجوال" dataDxfId="50"/>
    <tableColumn id="9" xr3:uid="{0CA39C20-F6B1-4BAC-ADA4-F1AE5B001A18}" name="نوع المزاولة" dataDxfId="49"/>
    <tableColumn id="10" xr3:uid="{41093C28-18C2-4B43-97AC-D23FDD03610C}" name="تاريخ الميلاد" dataDxfId="48"/>
    <tableColumn id="11" xr3:uid="{FA529342-874C-4F39-AADE-6C1E509E5215}" name="الزيارات " dataDxfId="47"/>
    <tableColumn id="12" xr3:uid="{53A69704-BD2E-4F31-90DD-3FE97603E0B0}" name="الموقع" dataDxfId="46"/>
    <tableColumn id="13" xr3:uid="{F88CA0D6-B136-4118-9135-13C2276DB945}" name="حفظ القرآن الكريم,متوفر فيه الصلاح,الإتقان لأحكام الرقية وعلى قدر من العلم بالشريعة" dataDxfId="45"/>
    <tableColumn id="15" xr3:uid="{108701AA-1418-4966-AD17-95C2ED979B86}" name="وجود كشف طبي يضمن سلامة الراقي أو المعالج من الامراض المعدية (صلاحيته ستة أشهر)" dataDxfId="44"/>
    <tableColumn id="16" xr3:uid="{1CA49B5D-364F-41A8-A6A2-7120C26C5E03}" name="استخدام أي أسلوب من أساليب التعذيب كالضرب أو الخنق أو الصعق الكهربائي أو خلافه" dataDxfId="43"/>
    <tableColumn id="17" xr3:uid="{A91EB805-2831-45B6-A828-417530BC8FEC}" name="استخدام الوافدين مع المزاول" dataDxfId="42"/>
    <tableColumn id="18" xr3:uid="{A0E441FA-E50A-46C9-811A-9293DF5D27D2}" name="القراءة الجماعية او مكبرات الصوت " dataDxfId="41"/>
    <tableColumn id="19" xr3:uid="{CB7E378B-F5B2-41F6-8AE2-2121A47D7A06}" name="القراءة على النساء بوجود محرم " dataDxfId="40"/>
    <tableColumn id="20" xr3:uid="{89EA3FCF-994C-4440-B993-46EE2735357D}" name="استخدام القنوات الفضائية او الشبكات العنكبوتية ومواقع التواصل الاجتماعي للإعلان او لتسويق" dataDxfId="39"/>
    <tableColumn id="21" xr3:uid="{EFD3139B-9521-4415-94BE-0E38C36029D4}" name="وجود مسميات للمزاول مثل الروحاني او المعالج او خلاف ذلك " dataDxfId="38"/>
    <tableColumn id="22" xr3:uid="{AF6E1AEC-052D-4FD3-985F-B068F9C53277}" name="الاشتراط بمبالغ مالية " dataDxfId="37"/>
    <tableColumn id="23" xr3:uid="{A855D52E-8035-4B45-A4B9-2FDD1B9DDFAB}" name="بيع الماء او الأعشاب او الزيوت او العسل او الخلطات مجهولة المصدر " dataDxfId="36"/>
    <tableColumn id="24" xr3:uid="{F4F575CE-A12C-461B-A674-B4FC6CB5EAA1}" name="وضع لوحة إعلانية لمقر المزاول " dataDxfId="35"/>
    <tableColumn id="25" xr3:uid="{E447E8EE-D72F-43F3-8627-3499BF73B67F}" name="توفر وسائل السلامة في موقع مقر المزاول " dataDxfId="34"/>
    <tableColumn id="26" xr3:uid="{9540B402-E0A2-4122-BE45-22641FCF699C}" name="التنقل بين المنازل للرقية الشرعية او الطب الشعبي" dataDxfId="33"/>
    <tableColumn id="27" xr3:uid="{EA898E7D-5811-473F-8629-6C9E7B5449F0}" name="وجود أذى من المزاول لجيرانه مثل ازدحام السيارات امام المقر او خلاف ذلك" dataDxfId="32"/>
    <tableColumn id="28" xr3:uid="{05A78D38-82F0-4248-85EB-183F12D38B79}" name="الالتزام بالإجراءات الاحترازية والتباعد الاجتماعي" dataDxfId="31"/>
    <tableColumn id="29" xr3:uid="{43913D18-CE10-4790-BCC2-1FF928BD18E8}" name="ملاحظات اللجنة" dataDxfId="30"/>
    <tableColumn id="30" xr3:uid="{C82B7F98-A39D-4722-9227-3C4D32A98EE4}" name="رأي اللجنة" dataDxfId="29"/>
    <tableColumn id="31" xr3:uid="{9E984CB5-115B-4D1D-B994-A2851271EA13}" name="الجنس" dataDxfId="28"/>
    <tableColumn id="32" xr3:uid="{CE3E36C4-9DDA-4DD0-835D-C42AFD48AF53}" name="حالة المزاول" dataDxfId="27"/>
    <tableColumn id="33" xr3:uid="{69DE2C08-983D-437B-9230-8BFFC1FF4F36}" name="هل سبق ان تم منعة" dataDxfId="26"/>
    <tableColumn id="34" xr3:uid="{35965314-4E6E-45B5-893D-D99C41511728}" name="مندوب فرع وزارة الشؤون الإسلامية  والدعوة والإرشاد بمحافظة جدة" dataDxfId="25"/>
    <tableColumn id="35" xr3:uid="{91FE1FE2-2857-4FB7-A729-18514D8CB7DC}" name="مندوب فرع هيئة الأمر بالمعروف والنهي عن المنكر بمحافظة جدة" dataDxfId="24"/>
    <tableColumn id="36" xr3:uid="{A584D002-8862-4582-B7F4-BD80945BBF83}" name="مندوب فرع البحث الجنائي بمحافظة جدة" dataDxfId="23"/>
    <tableColumn id="37" xr3:uid="{C134DA1E-4753-408C-A145-67C43BE0E1D6}" name="رئيس اللجنة الميدانية مندوب محافظة جدة " dataDxfId="22"/>
    <tableColumn id="38" xr3:uid="{0C5C4919-E103-4CFF-BB28-E522ACA55D98}" name="التوقيع" dataDxfId="21"/>
    <tableColumn id="39" xr3:uid="{CB5E7355-16CD-473A-AD53-406CB2630233}" name="التوقيع2" dataDxfId="20"/>
    <tableColumn id="40" xr3:uid="{581BEC10-3829-4B73-A760-4EC294082BCD}" name="التوقيع3" dataDxfId="19"/>
    <tableColumn id="41" xr3:uid="{BB52A34E-8A34-443D-B11E-D722EFCA75FE}" name="التوقيع4" dataDxfId="18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24EAEA-A6A0-49DB-BAE6-76699BEF5C6D}" name="الجدول3" displayName="الجدول3" ref="A2:D41" totalsRowShown="0" headerRowDxfId="13" dataDxfId="12" tableBorderDxfId="11">
  <autoFilter ref="A2:D41" xr:uid="{1E24EAEA-A6A0-49DB-BAE6-76699BEF5C6D}"/>
  <tableColumns count="4">
    <tableColumn id="1" xr3:uid="{359A3285-E881-4889-A1A5-A4C152F363DA}" name="الرقم" dataDxfId="10"/>
    <tableColumn id="2" xr3:uid="{8EB8BAC6-0129-4FBF-AE00-673EC9C07BFC}" name="التاريخ" dataDxfId="9"/>
    <tableColumn id="3" xr3:uid="{14A4A9E0-DDC6-4410-A8D5-9DB12A30172F}" name="الاسم" dataDxfId="8"/>
    <tableColumn id="4" xr3:uid="{D80B28BD-7087-41D2-98F6-AFD497E163D5}" name="رقم الهوية" dataDxfId="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5DFB8C-4173-4EA7-8CAA-98EBDDCDBC88}" name="الجدول4" displayName="الجدول4" ref="F2:G8" totalsRowShown="0" headerRowDxfId="6" dataDxfId="5" tableBorderDxfId="4">
  <autoFilter ref="F2:G8" xr:uid="{5F5DFB8C-4173-4EA7-8CAA-98EBDDCDBC88}"/>
  <tableColumns count="2">
    <tableColumn id="1" xr3:uid="{E19BE85F-6A24-4EC3-9EBE-04401CB3B320}" name="الشهر" dataDxfId="3"/>
    <tableColumn id="2" xr3:uid="{CCCA0E10-B7B2-418E-849B-5A231A1796B4}" name="عدد الأشخاص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.xml"/><Relationship Id="rId5" Type="http://schemas.openxmlformats.org/officeDocument/2006/relationships/image" Target="../media/image6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CCAA2-2F10-45CF-8DE3-35CC550D671B}">
  <sheetPr codeName="ورقة6">
    <tabColor rgb="FF7796A7"/>
  </sheetPr>
  <dimension ref="B1:AD36"/>
  <sheetViews>
    <sheetView showGridLines="0" showRowColHeaders="0" rightToLeft="1" topLeftCell="A20" zoomScale="130" zoomScaleNormal="130" workbookViewId="0">
      <selection activeCell="Q26" sqref="Q26"/>
    </sheetView>
  </sheetViews>
  <sheetFormatPr defaultColWidth="6.875" defaultRowHeight="18" customHeight="1"/>
  <cols>
    <col min="1" max="1" width="4.625" style="15" customWidth="1"/>
    <col min="2" max="2" width="3.375" style="15" customWidth="1"/>
    <col min="3" max="3" width="6" style="15" bestFit="1" customWidth="1"/>
    <col min="4" max="4" width="3.375" style="15" customWidth="1"/>
    <col min="5" max="7" width="6.875" style="15"/>
    <col min="8" max="8" width="9.125" style="15" customWidth="1"/>
    <col min="9" max="9" width="6.875" style="15" customWidth="1"/>
    <col min="10" max="10" width="3.375" style="15" customWidth="1"/>
    <col min="11" max="16" width="6.875" style="15"/>
    <col min="17" max="17" width="6.25" style="15" customWidth="1"/>
    <col min="18" max="18" width="6.875" style="15"/>
    <col min="19" max="19" width="7.875" style="15" customWidth="1"/>
    <col min="20" max="21" width="6.875" style="15"/>
    <col min="22" max="22" width="7.125" style="15" customWidth="1"/>
    <col min="23" max="24" width="6.875" style="15"/>
    <col min="25" max="25" width="6.875" style="15" customWidth="1"/>
    <col min="26" max="27" width="5" style="15" customWidth="1"/>
    <col min="28" max="28" width="6.875" style="15"/>
    <col min="29" max="29" width="4.875" style="15" customWidth="1"/>
    <col min="30" max="30" width="3.25" style="15" customWidth="1"/>
    <col min="31" max="31" width="4" style="15" customWidth="1"/>
    <col min="32" max="16384" width="6.875" style="15"/>
  </cols>
  <sheetData>
    <row r="1" spans="2:30" ht="10.5" customHeight="1"/>
    <row r="2" spans="2:30" ht="18" customHeight="1" thickBot="1"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</row>
    <row r="3" spans="2:30" ht="18" customHeight="1">
      <c r="B3" s="1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7"/>
    </row>
    <row r="4" spans="2:30" ht="18" customHeight="1" thickBot="1">
      <c r="B4" s="16"/>
      <c r="C4" s="88"/>
      <c r="D4" s="89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9"/>
      <c r="AA4" s="89"/>
      <c r="AB4" s="89"/>
      <c r="AC4" s="89"/>
      <c r="AD4" s="41"/>
    </row>
    <row r="5" spans="2:30" ht="18" customHeight="1">
      <c r="B5" s="16"/>
      <c r="C5"/>
      <c r="D5" s="23"/>
      <c r="E5" s="23"/>
      <c r="F5"/>
      <c r="G5" s="57"/>
      <c r="H5" s="57"/>
      <c r="I5" s="57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 s="42"/>
      <c r="Z5" s="127" t="s">
        <v>0</v>
      </c>
      <c r="AA5" s="127"/>
      <c r="AB5" s="90">
        <f>IFERROR(INDEX(data1[],MATCH(F7,data1[رقم الهوية],0),1),"لايوجد")</f>
        <v>39</v>
      </c>
      <c r="AC5" s="91"/>
    </row>
    <row r="6" spans="2:30" ht="18" customHeight="1">
      <c r="B6" s="16"/>
      <c r="C6"/>
      <c r="D6" s="60"/>
      <c r="E6" s="60"/>
      <c r="F6" s="60"/>
      <c r="G6" s="60"/>
      <c r="H6" s="60"/>
      <c r="I6" s="61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 s="43"/>
      <c r="Z6" s="130" t="s">
        <v>1</v>
      </c>
      <c r="AA6" s="130"/>
      <c r="AB6" s="128" t="str">
        <f>IFERROR(INDEX(data1[],MATCH(F7,data1[رقم الهوية],0),2),"لايوجد")</f>
        <v>1444/01/27</v>
      </c>
      <c r="AC6" s="129"/>
    </row>
    <row r="7" spans="2:30" ht="18" customHeight="1">
      <c r="C7" s="4"/>
      <c r="D7" s="79" t="s">
        <v>2</v>
      </c>
      <c r="E7" s="80"/>
      <c r="F7" s="81">
        <v>1099178722</v>
      </c>
      <c r="G7" s="81"/>
      <c r="H7" s="81"/>
      <c r="I7" s="82"/>
      <c r="J7"/>
      <c r="K7" s="83" t="s">
        <v>3</v>
      </c>
      <c r="L7" s="83"/>
      <c r="M7" s="84" t="str">
        <f>IFERROR(INDEX(data1[],MATCH(F7,data1[رقم الهوية],0),4),"لايوجد")</f>
        <v>سعودي</v>
      </c>
      <c r="N7" s="84"/>
      <c r="O7" s="84"/>
      <c r="P7" s="85"/>
      <c r="Q7"/>
      <c r="R7" s="83" t="s">
        <v>4</v>
      </c>
      <c r="S7" s="83"/>
      <c r="T7" s="84" t="str">
        <f>IFERROR(INDEX(data1[],MATCH(F7,data1[رقم الهوية],0),5),"لايوجد")</f>
        <v>متزوج</v>
      </c>
      <c r="U7" s="84"/>
      <c r="V7" s="85"/>
      <c r="W7"/>
      <c r="X7"/>
      <c r="Y7"/>
      <c r="Z7"/>
      <c r="AA7"/>
      <c r="AB7"/>
      <c r="AC7" s="5"/>
    </row>
    <row r="8" spans="2:30" ht="18" customHeight="1">
      <c r="C8" s="4"/>
      <c r="D8"/>
      <c r="E8"/>
      <c r="F8" s="9"/>
      <c r="G8" s="9"/>
      <c r="H8" s="9"/>
      <c r="I8" s="9"/>
      <c r="J8"/>
      <c r="K8"/>
      <c r="L8"/>
      <c r="M8"/>
      <c r="N8"/>
      <c r="O8"/>
      <c r="P8"/>
      <c r="Q8"/>
      <c r="R8"/>
      <c r="S8"/>
      <c r="T8"/>
      <c r="U8"/>
      <c r="V8"/>
      <c r="W8"/>
      <c r="X8" s="83" t="s">
        <v>5</v>
      </c>
      <c r="Y8" s="83"/>
      <c r="Z8" s="83"/>
      <c r="AA8" s="83"/>
      <c r="AB8"/>
      <c r="AC8" s="5"/>
    </row>
    <row r="9" spans="2:30" ht="18" customHeight="1">
      <c r="C9" s="4"/>
      <c r="D9" s="83" t="s">
        <v>6</v>
      </c>
      <c r="E9" s="83"/>
      <c r="F9" s="84" t="str">
        <f>IFERROR(INDEX(data1[],MATCH(F7,data1[رقم الهوية],0),3),"لايوجد")</f>
        <v>محمد بن احمد الصيعري</v>
      </c>
      <c r="G9" s="84"/>
      <c r="H9" s="84"/>
      <c r="I9" s="85"/>
      <c r="J9"/>
      <c r="K9" s="83" t="s">
        <v>7</v>
      </c>
      <c r="L9" s="83"/>
      <c r="M9" s="84" t="str">
        <f>IFERROR(INDEX(data1[],MATCH(F7,data1[رقم الهوية],0),6),"لايوجد")</f>
        <v>متسبب</v>
      </c>
      <c r="N9" s="84"/>
      <c r="O9" s="84"/>
      <c r="P9" s="85"/>
      <c r="Q9"/>
      <c r="R9" s="83" t="s">
        <v>8</v>
      </c>
      <c r="S9" s="83"/>
      <c r="T9" s="84" t="str">
        <f>IFERROR(INDEX(data1[],MATCH(F7,data1[رقم الهوية],0),7),"لايوجد")</f>
        <v>جامعي</v>
      </c>
      <c r="U9" s="84"/>
      <c r="V9" s="85"/>
      <c r="W9"/>
      <c r="X9" s="118" t="str">
        <f>IFERROR(INDEX(data1[],MATCH(F7,data1[رقم الهوية],0),13),"لايوجد")</f>
        <v>جدة- حي الصفا</v>
      </c>
      <c r="Y9" s="119"/>
      <c r="Z9" s="119"/>
      <c r="AA9" s="120"/>
      <c r="AB9"/>
      <c r="AC9" s="5"/>
    </row>
    <row r="10" spans="2:30" ht="18" customHeight="1">
      <c r="C10" s="4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 s="121"/>
      <c r="Y10" s="122"/>
      <c r="Z10" s="122"/>
      <c r="AA10" s="123"/>
      <c r="AB10"/>
      <c r="AC10" s="5"/>
    </row>
    <row r="11" spans="2:30" ht="18" customHeight="1">
      <c r="C11" s="4"/>
      <c r="D11" s="83" t="s">
        <v>9</v>
      </c>
      <c r="E11" s="83"/>
      <c r="F11" s="84">
        <f>IFERROR(INDEX(data1[],MATCH(F7,data1[رقم الهوية],0),9),"لايوجد")</f>
        <v>562332377</v>
      </c>
      <c r="G11" s="84"/>
      <c r="H11" s="84"/>
      <c r="I11" s="85"/>
      <c r="J11"/>
      <c r="K11" s="83" t="s">
        <v>10</v>
      </c>
      <c r="L11" s="83"/>
      <c r="M11" s="84" t="str">
        <f>IFERROR(INDEX(data1[],MATCH(F7,data1[رقم الهوية],0),10),"لايوجد")</f>
        <v>مفسر أحلام</v>
      </c>
      <c r="N11" s="84"/>
      <c r="O11" s="84"/>
      <c r="P11" s="85"/>
      <c r="Q11"/>
      <c r="R11" s="83" t="s">
        <v>11</v>
      </c>
      <c r="S11" s="83"/>
      <c r="T11" s="84">
        <f>IFERROR(INDEX(data1[],MATCH(F7,data1[رقم الهوية],0),11),"لايوجد")</f>
        <v>45091</v>
      </c>
      <c r="U11" s="84"/>
      <c r="V11" s="85"/>
      <c r="W11"/>
      <c r="X11" s="121"/>
      <c r="Y11" s="122"/>
      <c r="Z11" s="122"/>
      <c r="AA11" s="123"/>
      <c r="AB11"/>
      <c r="AC11" s="5"/>
    </row>
    <row r="12" spans="2:30" ht="18" customHeight="1">
      <c r="C12" s="4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 s="11"/>
      <c r="W12"/>
      <c r="X12" s="124"/>
      <c r="Y12" s="125"/>
      <c r="Z12" s="125"/>
      <c r="AA12" s="126"/>
      <c r="AB12"/>
      <c r="AC12" s="5"/>
    </row>
    <row r="13" spans="2:30" ht="18" customHeight="1">
      <c r="C13" s="4"/>
      <c r="D13" s="83" t="s">
        <v>12</v>
      </c>
      <c r="E13" s="83"/>
      <c r="F13" s="84" t="str">
        <f>IFERROR(INDEX(data1[],MATCH(F7,data1[رقم الهوية],0),12),"لايوجد")</f>
        <v>الزيارة الأولى</v>
      </c>
      <c r="G13" s="84"/>
      <c r="H13" s="84"/>
      <c r="I13" s="85"/>
      <c r="J13"/>
      <c r="K13" s="83" t="s">
        <v>13</v>
      </c>
      <c r="L13" s="83"/>
      <c r="M13" s="84" t="str">
        <f>IFERROR(INDEX(data1[],MATCH(F7,data1[رقم الهوية],0),31),"لايوجد")</f>
        <v>ذكر</v>
      </c>
      <c r="N13" s="84"/>
      <c r="O13" s="84"/>
      <c r="P13" s="85"/>
      <c r="Q13"/>
      <c r="R13" s="83" t="s">
        <v>14</v>
      </c>
      <c r="S13" s="83"/>
      <c r="T13" s="84" t="str">
        <f>IFERROR(INDEX(data1[],MATCH(F7,data1[رقم الهوية],0),32),"لايوجد")</f>
        <v>مستمر</v>
      </c>
      <c r="U13" s="84"/>
      <c r="V13" s="85"/>
      <c r="W13"/>
      <c r="X13"/>
      <c r="Y13"/>
      <c r="Z13"/>
      <c r="AA13"/>
      <c r="AB13"/>
      <c r="AC13" s="5"/>
    </row>
    <row r="14" spans="2:30" ht="18" customHeight="1" thickBot="1">
      <c r="C14" s="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 s="7"/>
      <c r="W14" s="7"/>
      <c r="X14" s="7"/>
      <c r="Y14" s="7"/>
      <c r="Z14" s="7"/>
      <c r="AA14" s="7"/>
      <c r="AB14" s="7"/>
      <c r="AC14" s="5"/>
    </row>
    <row r="15" spans="2:30" ht="18" customHeight="1" thickBot="1">
      <c r="C15" s="4"/>
      <c r="D15" s="1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2"/>
      <c r="Q15" s="2"/>
      <c r="R15" s="2"/>
      <c r="S15" s="2"/>
      <c r="T15" s="2"/>
      <c r="U15" s="2"/>
      <c r="V15"/>
      <c r="W15"/>
      <c r="X15"/>
      <c r="Y15"/>
      <c r="Z15"/>
      <c r="AA15"/>
      <c r="AB15" s="3"/>
      <c r="AC15" s="5"/>
    </row>
    <row r="16" spans="2:30" ht="18" customHeight="1" thickBot="1">
      <c r="C16" s="4"/>
      <c r="D16" s="20"/>
      <c r="E16" s="95" t="s">
        <v>15</v>
      </c>
      <c r="F16" s="96"/>
      <c r="G16" s="96"/>
      <c r="H16" s="96"/>
      <c r="I16" s="96"/>
      <c r="J16" s="96"/>
      <c r="K16" s="96"/>
      <c r="L16" s="96"/>
      <c r="M16" s="96"/>
      <c r="N16" s="96"/>
      <c r="O16" s="21" t="s">
        <v>16</v>
      </c>
      <c r="P16"/>
      <c r="Q16" s="97" t="s">
        <v>17</v>
      </c>
      <c r="R16" s="97"/>
      <c r="S16" s="97"/>
      <c r="T16" s="97"/>
      <c r="U16" s="97"/>
      <c r="V16"/>
      <c r="W16" s="97" t="s">
        <v>18</v>
      </c>
      <c r="X16" s="97"/>
      <c r="Y16" s="97"/>
      <c r="Z16" s="97"/>
      <c r="AA16" s="97"/>
      <c r="AB16" s="5"/>
      <c r="AC16" s="5"/>
    </row>
    <row r="17" spans="2:29" ht="22.5">
      <c r="C17" s="4"/>
      <c r="D17" s="20"/>
      <c r="E17" s="98" t="s">
        <v>19</v>
      </c>
      <c r="F17" s="99"/>
      <c r="G17" s="99"/>
      <c r="H17" s="99"/>
      <c r="I17" s="99"/>
      <c r="J17" s="99"/>
      <c r="K17" s="99"/>
      <c r="L17" s="99"/>
      <c r="M17" s="99"/>
      <c r="N17" s="100"/>
      <c r="O17" s="58" t="str">
        <f>IFERROR(INDEX(data1[],MATCH(F7,data1[رقم الهوية],0),14),"لايوجد")</f>
        <v>نعم</v>
      </c>
      <c r="P17"/>
      <c r="Q17" s="101" t="str">
        <f>IFERROR(INDEX(data1[],MATCH(F7,data1[رقم الهوية],0),29),"لايوجد")</f>
        <v>لاتوجد ملاحظات</v>
      </c>
      <c r="R17" s="102"/>
      <c r="S17" s="102"/>
      <c r="T17" s="102"/>
      <c r="U17" s="103"/>
      <c r="V17"/>
      <c r="W17" s="101" t="str">
        <f>IFERROR(INDEX(data1[],MATCH(F7,data1[رقم الهوية],0),30),"لايوجد")</f>
        <v>لاتوجد ملاحظات</v>
      </c>
      <c r="X17" s="102"/>
      <c r="Y17" s="102"/>
      <c r="Z17" s="102"/>
      <c r="AA17" s="103"/>
      <c r="AB17" s="5"/>
      <c r="AC17" s="5"/>
    </row>
    <row r="18" spans="2:29" ht="22.5">
      <c r="C18" s="4"/>
      <c r="D18" s="20"/>
      <c r="E18" s="92" t="s">
        <v>20</v>
      </c>
      <c r="F18" s="93"/>
      <c r="G18" s="93"/>
      <c r="H18" s="93"/>
      <c r="I18" s="93"/>
      <c r="J18" s="93"/>
      <c r="K18" s="93"/>
      <c r="L18" s="93"/>
      <c r="M18" s="93"/>
      <c r="N18" s="94"/>
      <c r="O18" s="58" t="str">
        <f>IFERROR(INDEX(data1[],MATCH(F7,data1[رقم الهوية],0),15),"لايوجد")</f>
        <v>لا</v>
      </c>
      <c r="P18"/>
      <c r="Q18" s="104"/>
      <c r="R18" s="105"/>
      <c r="S18" s="105"/>
      <c r="T18" s="105"/>
      <c r="U18" s="106"/>
      <c r="V18"/>
      <c r="W18" s="104"/>
      <c r="X18" s="105"/>
      <c r="Y18" s="105"/>
      <c r="Z18" s="105"/>
      <c r="AA18" s="106"/>
      <c r="AB18" s="5"/>
      <c r="AC18" s="5"/>
    </row>
    <row r="19" spans="2:29" ht="22.5">
      <c r="C19" s="4"/>
      <c r="D19" s="20"/>
      <c r="E19" s="92" t="s">
        <v>21</v>
      </c>
      <c r="F19" s="93"/>
      <c r="G19" s="93"/>
      <c r="H19" s="93"/>
      <c r="I19" s="93"/>
      <c r="J19" s="93"/>
      <c r="K19" s="93"/>
      <c r="L19" s="93"/>
      <c r="M19" s="93"/>
      <c r="N19" s="94"/>
      <c r="O19" s="58" t="str">
        <f>IFERROR(INDEX(data1[],MATCH(F7,data1[رقم الهوية],0),16),"لايوجد")</f>
        <v>لا</v>
      </c>
      <c r="P19"/>
      <c r="Q19" s="104"/>
      <c r="R19" s="105"/>
      <c r="S19" s="105"/>
      <c r="T19" s="105"/>
      <c r="U19" s="106"/>
      <c r="V19"/>
      <c r="W19" s="104"/>
      <c r="X19" s="105"/>
      <c r="Y19" s="105"/>
      <c r="Z19" s="105"/>
      <c r="AA19" s="106"/>
      <c r="AB19" s="5"/>
      <c r="AC19" s="5"/>
    </row>
    <row r="20" spans="2:29" ht="22.5">
      <c r="C20" s="4"/>
      <c r="D20" s="20"/>
      <c r="E20" s="92" t="s">
        <v>22</v>
      </c>
      <c r="F20" s="93"/>
      <c r="G20" s="93"/>
      <c r="H20" s="93"/>
      <c r="I20" s="93"/>
      <c r="J20" s="93"/>
      <c r="K20" s="93"/>
      <c r="L20" s="93"/>
      <c r="M20" s="93"/>
      <c r="N20" s="94"/>
      <c r="O20" s="58" t="str">
        <f>IFERROR(INDEX(data1[],MATCH(F7,data1[رقم الهوية],0),17),"لايوجد")</f>
        <v>لا</v>
      </c>
      <c r="P20"/>
      <c r="Q20" s="104"/>
      <c r="R20" s="105"/>
      <c r="S20" s="105"/>
      <c r="T20" s="105"/>
      <c r="U20" s="106"/>
      <c r="V20"/>
      <c r="W20" s="104"/>
      <c r="X20" s="105"/>
      <c r="Y20" s="105"/>
      <c r="Z20" s="105"/>
      <c r="AA20" s="106"/>
      <c r="AB20" s="5"/>
      <c r="AC20" s="5"/>
    </row>
    <row r="21" spans="2:29" ht="22.5">
      <c r="C21" s="4"/>
      <c r="D21" s="20"/>
      <c r="E21" s="92" t="s">
        <v>23</v>
      </c>
      <c r="F21" s="93"/>
      <c r="G21" s="93"/>
      <c r="H21" s="93"/>
      <c r="I21" s="93"/>
      <c r="J21" s="93"/>
      <c r="K21" s="93"/>
      <c r="L21" s="93"/>
      <c r="M21" s="93"/>
      <c r="N21" s="94"/>
      <c r="O21" s="58" t="str">
        <f>IFERROR(INDEX(data1[],MATCH(F7,data1[رقم الهوية],0),18),"لايوجد")</f>
        <v>لا</v>
      </c>
      <c r="P21"/>
      <c r="Q21" s="104"/>
      <c r="R21" s="105"/>
      <c r="S21" s="105"/>
      <c r="T21" s="105"/>
      <c r="U21" s="106"/>
      <c r="V21"/>
      <c r="W21" s="104"/>
      <c r="X21" s="105"/>
      <c r="Y21" s="105"/>
      <c r="Z21" s="105"/>
      <c r="AA21" s="106"/>
      <c r="AB21" s="5"/>
      <c r="AC21" s="5"/>
    </row>
    <row r="22" spans="2:29" ht="21" customHeight="1">
      <c r="C22" s="4"/>
      <c r="D22" s="20"/>
      <c r="E22" s="92" t="s">
        <v>24</v>
      </c>
      <c r="F22" s="93"/>
      <c r="G22" s="93"/>
      <c r="H22" s="93"/>
      <c r="I22" s="93"/>
      <c r="J22" s="93"/>
      <c r="K22" s="93"/>
      <c r="L22" s="93"/>
      <c r="M22" s="93"/>
      <c r="N22" s="94"/>
      <c r="O22" s="58" t="str">
        <f>IFERROR(INDEX(data1[],MATCH(F7,data1[رقم الهوية],0),19),"لايوجد")</f>
        <v>لا</v>
      </c>
      <c r="P22"/>
      <c r="Q22" s="104"/>
      <c r="R22" s="105"/>
      <c r="S22" s="105"/>
      <c r="T22" s="105"/>
      <c r="U22" s="106"/>
      <c r="V22"/>
      <c r="W22" s="104"/>
      <c r="X22" s="105"/>
      <c r="Y22" s="105"/>
      <c r="Z22" s="105"/>
      <c r="AA22" s="106"/>
      <c r="AB22" s="5"/>
      <c r="AC22" s="5"/>
    </row>
    <row r="23" spans="2:29" ht="22.5">
      <c r="B23" s="16"/>
      <c r="C23" s="10"/>
      <c r="D23" s="20"/>
      <c r="E23" s="110" t="s">
        <v>25</v>
      </c>
      <c r="F23" s="111"/>
      <c r="G23" s="111"/>
      <c r="H23" s="111"/>
      <c r="I23" s="111"/>
      <c r="J23" s="111"/>
      <c r="K23" s="111"/>
      <c r="L23" s="111"/>
      <c r="M23" s="111"/>
      <c r="N23" s="112"/>
      <c r="O23" s="58" t="str">
        <f>IFERROR(INDEX(data1[],MATCH(F7,data1[رقم الهوية],0),20),"لايوجد")</f>
        <v>نعم</v>
      </c>
      <c r="P23"/>
      <c r="Q23" s="104"/>
      <c r="R23" s="105"/>
      <c r="S23" s="105"/>
      <c r="T23" s="105"/>
      <c r="U23" s="106"/>
      <c r="V23"/>
      <c r="W23" s="104"/>
      <c r="X23" s="105"/>
      <c r="Y23" s="105"/>
      <c r="Z23" s="105"/>
      <c r="AA23" s="106"/>
      <c r="AB23" s="5"/>
      <c r="AC23" s="5"/>
    </row>
    <row r="24" spans="2:29" ht="22.5">
      <c r="B24" s="16"/>
      <c r="C24" s="10"/>
      <c r="D24" s="20"/>
      <c r="E24" s="92" t="s">
        <v>26</v>
      </c>
      <c r="F24" s="93"/>
      <c r="G24" s="93"/>
      <c r="H24" s="93"/>
      <c r="I24" s="93"/>
      <c r="J24" s="93"/>
      <c r="K24" s="93"/>
      <c r="L24" s="93"/>
      <c r="M24" s="93"/>
      <c r="N24" s="94"/>
      <c r="O24" s="58" t="str">
        <f>IFERROR(INDEX(data1[],MATCH(F7,data1[رقم الهوية],0),21),"لايوجد")</f>
        <v>لا</v>
      </c>
      <c r="P24"/>
      <c r="Q24" s="104"/>
      <c r="R24" s="105"/>
      <c r="S24" s="105"/>
      <c r="T24" s="105"/>
      <c r="U24" s="106"/>
      <c r="V24"/>
      <c r="W24" s="104"/>
      <c r="X24" s="105"/>
      <c r="Y24" s="105"/>
      <c r="Z24" s="105"/>
      <c r="AA24" s="106"/>
      <c r="AB24" s="5"/>
      <c r="AC24" s="5"/>
    </row>
    <row r="25" spans="2:29" ht="23.25" thickBot="1">
      <c r="B25" s="16"/>
      <c r="C25" s="10"/>
      <c r="D25" s="20"/>
      <c r="E25" s="92" t="s">
        <v>27</v>
      </c>
      <c r="F25" s="93"/>
      <c r="G25" s="93"/>
      <c r="H25" s="93"/>
      <c r="I25" s="93"/>
      <c r="J25" s="93"/>
      <c r="K25" s="93"/>
      <c r="L25" s="93"/>
      <c r="M25" s="93"/>
      <c r="N25" s="94"/>
      <c r="O25" s="58" t="str">
        <f>IFERROR(INDEX(data1[],MATCH(F7,data1[رقم الهوية],0),22),"لايوجد")</f>
        <v>لا</v>
      </c>
      <c r="P25"/>
      <c r="Q25" s="107"/>
      <c r="R25" s="108"/>
      <c r="S25" s="108"/>
      <c r="T25" s="108"/>
      <c r="U25" s="109"/>
      <c r="V25"/>
      <c r="W25" s="107"/>
      <c r="X25" s="108"/>
      <c r="Y25" s="108"/>
      <c r="Z25" s="108"/>
      <c r="AA25" s="109"/>
      <c r="AB25" s="5"/>
      <c r="AC25" s="5"/>
    </row>
    <row r="26" spans="2:29" ht="22.5">
      <c r="B26" s="16"/>
      <c r="C26" s="10"/>
      <c r="D26" s="20"/>
      <c r="E26" s="92" t="s">
        <v>28</v>
      </c>
      <c r="F26" s="93"/>
      <c r="G26" s="93"/>
      <c r="H26" s="93"/>
      <c r="I26" s="93"/>
      <c r="J26" s="93"/>
      <c r="K26" s="93"/>
      <c r="L26" s="93"/>
      <c r="M26" s="93"/>
      <c r="N26" s="94"/>
      <c r="O26" s="58" t="str">
        <f>IFERROR(INDEX(data1[],MATCH(F7,data1[رقم الهوية],0),23),"لايوجد")</f>
        <v>لا</v>
      </c>
      <c r="P26"/>
      <c r="Q26"/>
      <c r="R26"/>
      <c r="S26"/>
      <c r="T26"/>
      <c r="U26"/>
      <c r="V26"/>
      <c r="W26"/>
      <c r="X26"/>
      <c r="Y26"/>
      <c r="Z26"/>
      <c r="AA26"/>
      <c r="AB26" s="5"/>
      <c r="AC26" s="5"/>
    </row>
    <row r="27" spans="2:29" ht="22.5">
      <c r="B27" s="16"/>
      <c r="C27" s="10"/>
      <c r="D27" s="20"/>
      <c r="E27" s="92" t="s">
        <v>29</v>
      </c>
      <c r="F27" s="93"/>
      <c r="G27" s="93"/>
      <c r="H27" s="93"/>
      <c r="I27" s="93"/>
      <c r="J27" s="93"/>
      <c r="K27" s="93"/>
      <c r="L27" s="93"/>
      <c r="M27" s="93"/>
      <c r="N27" s="94"/>
      <c r="O27" s="58" t="str">
        <f>IFERROR(INDEX(data1[],MATCH(F7,data1[رقم الهوية],0),24),"لايوجد")</f>
        <v>لا</v>
      </c>
      <c r="P27"/>
      <c r="Q27"/>
      <c r="R27"/>
      <c r="S27"/>
      <c r="T27"/>
      <c r="U27"/>
      <c r="V27"/>
      <c r="W27"/>
      <c r="X27"/>
      <c r="Y27"/>
      <c r="Z27"/>
      <c r="AA27"/>
      <c r="AB27" s="5"/>
      <c r="AC27" s="5"/>
    </row>
    <row r="28" spans="2:29" ht="22.5">
      <c r="B28" s="16"/>
      <c r="C28" s="10"/>
      <c r="D28" s="20"/>
      <c r="E28" s="92" t="s">
        <v>30</v>
      </c>
      <c r="F28" s="93"/>
      <c r="G28" s="93"/>
      <c r="H28" s="93"/>
      <c r="I28" s="93"/>
      <c r="J28" s="93"/>
      <c r="K28" s="93"/>
      <c r="L28" s="93"/>
      <c r="M28" s="93"/>
      <c r="N28" s="94"/>
      <c r="O28" s="58" t="str">
        <f>IFERROR(INDEX(data1[],MATCH(F7,data1[رقم الهوية],0),25),"لايوجد")</f>
        <v>لا</v>
      </c>
      <c r="P28"/>
      <c r="Q28"/>
      <c r="R28"/>
      <c r="S28"/>
      <c r="T28"/>
      <c r="U28"/>
      <c r="V28"/>
      <c r="W28"/>
      <c r="X28"/>
      <c r="Y28"/>
      <c r="Z28"/>
      <c r="AA28"/>
      <c r="AB28" s="5"/>
      <c r="AC28" s="5"/>
    </row>
    <row r="29" spans="2:29" ht="22.5">
      <c r="B29" s="16"/>
      <c r="C29" s="10"/>
      <c r="D29" s="20"/>
      <c r="E29" s="92" t="s">
        <v>31</v>
      </c>
      <c r="F29" s="93"/>
      <c r="G29" s="93"/>
      <c r="H29" s="93"/>
      <c r="I29" s="93"/>
      <c r="J29" s="93"/>
      <c r="K29" s="93"/>
      <c r="L29" s="93"/>
      <c r="M29" s="93"/>
      <c r="N29" s="94"/>
      <c r="O29" s="58" t="str">
        <f>IFERROR(INDEX(data1[],MATCH(F7,data1[رقم الهوية],0),26),"لايوجد")</f>
        <v>لا</v>
      </c>
      <c r="P29"/>
      <c r="Q29"/>
      <c r="R29"/>
      <c r="S29"/>
      <c r="T29"/>
      <c r="U29"/>
      <c r="V29"/>
      <c r="W29"/>
      <c r="X29"/>
      <c r="Y29"/>
      <c r="Z29"/>
      <c r="AA29"/>
      <c r="AB29" s="5"/>
      <c r="AC29" s="5"/>
    </row>
    <row r="30" spans="2:29" ht="24.75">
      <c r="B30" s="16"/>
      <c r="C30" s="10"/>
      <c r="D30" s="20"/>
      <c r="E30" s="92" t="s">
        <v>32</v>
      </c>
      <c r="F30" s="93"/>
      <c r="G30" s="93"/>
      <c r="H30" s="93"/>
      <c r="I30" s="93"/>
      <c r="J30" s="93"/>
      <c r="K30" s="93"/>
      <c r="L30" s="93"/>
      <c r="M30" s="93"/>
      <c r="N30" s="94"/>
      <c r="O30" s="58" t="str">
        <f>IFERROR(INDEX(data1[],MATCH(F7,data1[رقم الهوية],0),27),"لايوجد")</f>
        <v>لا</v>
      </c>
      <c r="P30"/>
      <c r="Q30"/>
      <c r="R30"/>
      <c r="S30"/>
      <c r="T30" s="117"/>
      <c r="U30" s="117"/>
      <c r="V30" s="25"/>
      <c r="W30" s="116"/>
      <c r="X30" s="116"/>
      <c r="Y30" s="23"/>
      <c r="Z30" s="23"/>
      <c r="AA30" s="22"/>
      <c r="AB30" s="5"/>
      <c r="AC30" s="5"/>
    </row>
    <row r="31" spans="2:29" ht="22.5">
      <c r="B31" s="16"/>
      <c r="C31" s="10"/>
      <c r="D31" s="20"/>
      <c r="E31" s="113" t="s">
        <v>33</v>
      </c>
      <c r="F31" s="114"/>
      <c r="G31" s="114"/>
      <c r="H31" s="114"/>
      <c r="I31" s="114"/>
      <c r="J31" s="114"/>
      <c r="K31" s="114"/>
      <c r="L31" s="114"/>
      <c r="M31" s="114"/>
      <c r="N31" s="115"/>
      <c r="O31" s="59" t="str">
        <f>IFERROR(INDEX(data1[],MATCH(F7,data1[رقم الهوية],0),28),"لايوجد")</f>
        <v>لا</v>
      </c>
      <c r="P31"/>
      <c r="Q31"/>
      <c r="R31"/>
      <c r="S31"/>
      <c r="T31"/>
      <c r="U31"/>
      <c r="V31"/>
      <c r="W31"/>
      <c r="X31"/>
      <c r="Y31"/>
      <c r="Z31"/>
      <c r="AA31"/>
      <c r="AB31" s="5"/>
      <c r="AC31" s="5"/>
    </row>
    <row r="32" spans="2:29" ht="9.75" customHeight="1">
      <c r="B32" s="16"/>
      <c r="C32" s="10"/>
      <c r="D32"/>
      <c r="E32"/>
      <c r="F32"/>
      <c r="G32"/>
      <c r="H32"/>
      <c r="I32"/>
      <c r="J32"/>
      <c r="K32"/>
      <c r="L32"/>
      <c r="M32"/>
      <c r="N32" s="26"/>
      <c r="O32"/>
      <c r="P32"/>
      <c r="Q32"/>
      <c r="R32"/>
      <c r="S32"/>
      <c r="T32"/>
      <c r="U32"/>
      <c r="V32"/>
      <c r="W32"/>
      <c r="X32"/>
      <c r="Y32"/>
      <c r="Z32"/>
      <c r="AA32"/>
      <c r="AB32" s="5"/>
      <c r="AC32" s="5"/>
    </row>
    <row r="33" spans="2:29" ht="10.5" customHeight="1" thickBot="1">
      <c r="B33" s="16"/>
      <c r="C33" s="10"/>
      <c r="D33" s="6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8"/>
      <c r="AC33" s="10"/>
    </row>
    <row r="34" spans="2:29" ht="11.25" customHeight="1">
      <c r="B34" s="16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 s="5"/>
    </row>
    <row r="35" spans="2:29" ht="5.25" customHeight="1">
      <c r="B35" s="16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 s="5"/>
    </row>
    <row r="36" spans="2:29" ht="5.25" customHeight="1" thickBot="1">
      <c r="B36" s="16"/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8"/>
    </row>
  </sheetData>
  <mergeCells count="53">
    <mergeCell ref="K9:L9"/>
    <mergeCell ref="M9:P9"/>
    <mergeCell ref="D11:E11"/>
    <mergeCell ref="F11:I11"/>
    <mergeCell ref="K11:L11"/>
    <mergeCell ref="X9:AA12"/>
    <mergeCell ref="Z5:AA5"/>
    <mergeCell ref="AB6:AC6"/>
    <mergeCell ref="Z6:AA6"/>
    <mergeCell ref="M11:P11"/>
    <mergeCell ref="R11:S11"/>
    <mergeCell ref="T11:V11"/>
    <mergeCell ref="R9:S9"/>
    <mergeCell ref="T9:V9"/>
    <mergeCell ref="X8:AA8"/>
    <mergeCell ref="E28:N28"/>
    <mergeCell ref="E29:N29"/>
    <mergeCell ref="E30:N30"/>
    <mergeCell ref="E31:N31"/>
    <mergeCell ref="W30:X30"/>
    <mergeCell ref="T30:U30"/>
    <mergeCell ref="E27:N27"/>
    <mergeCell ref="E16:N16"/>
    <mergeCell ref="Q16:U16"/>
    <mergeCell ref="W16:AA16"/>
    <mergeCell ref="E17:N17"/>
    <mergeCell ref="Q17:U25"/>
    <mergeCell ref="W17:AA25"/>
    <mergeCell ref="E18:N18"/>
    <mergeCell ref="E19:N19"/>
    <mergeCell ref="E20:N20"/>
    <mergeCell ref="E21:N21"/>
    <mergeCell ref="E22:N22"/>
    <mergeCell ref="E23:N23"/>
    <mergeCell ref="E24:N24"/>
    <mergeCell ref="E25:N25"/>
    <mergeCell ref="E26:N26"/>
    <mergeCell ref="D7:E7"/>
    <mergeCell ref="F7:I7"/>
    <mergeCell ref="R13:S13"/>
    <mergeCell ref="T13:V13"/>
    <mergeCell ref="C3:AC4"/>
    <mergeCell ref="AB5:AC5"/>
    <mergeCell ref="K7:L7"/>
    <mergeCell ref="M7:P7"/>
    <mergeCell ref="R7:S7"/>
    <mergeCell ref="T7:V7"/>
    <mergeCell ref="D13:E13"/>
    <mergeCell ref="F13:I13"/>
    <mergeCell ref="K13:L13"/>
    <mergeCell ref="M13:P13"/>
    <mergeCell ref="D9:E9"/>
    <mergeCell ref="F9:I9"/>
  </mergeCells>
  <conditionalFormatting sqref="O17:O31">
    <cfRule type="containsText" dxfId="75" priority="3" operator="containsText" text="نعم">
      <formula>NOT(ISERROR(SEARCH("نعم",O17)))</formula>
    </cfRule>
    <cfRule type="containsText" dxfId="74" priority="4" operator="containsText" text="لا">
      <formula>NOT(ISERROR(SEARCH("لا",O17)))</formula>
    </cfRule>
  </conditionalFormatting>
  <conditionalFormatting sqref="T13:V13">
    <cfRule type="containsText" dxfId="73" priority="1" operator="containsText" text="تم الإيقاف">
      <formula>NOT(ISERROR(SEARCH("تم الإيقاف",T13)))</formula>
    </cfRule>
    <cfRule type="containsText" dxfId="72" priority="2" operator="containsText" text="مستمر">
      <formula>NOT(ISERROR(SEARCH("مستمر",T13)))</formula>
    </cfRule>
  </conditionalFormatting>
  <pageMargins left="0.25" right="0.25" top="0.75" bottom="0.75" header="0.3" footer="0.3"/>
  <pageSetup paperSize="9" scale="65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البحث" prompt="للبحث ادخل رقم الهوية " xr:uid="{16825F82-2554-4170-B133-0C56482F733D}">
          <x14:formula1>
            <xm:f>'قاعدة البيانات'!$H$7:$H$45</xm:f>
          </x14:formula1>
          <xm:sqref>F7:I7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185E9-EFE9-442C-BFF1-E51F42A79413}">
  <sheetPr codeName="ورقة1">
    <tabColor rgb="FFE4D6A7"/>
  </sheetPr>
  <dimension ref="B2:AC37"/>
  <sheetViews>
    <sheetView showGridLines="0" rightToLeft="1" zoomScale="115" zoomScaleNormal="115" workbookViewId="0">
      <selection activeCell="F13" sqref="F13:I13"/>
    </sheetView>
  </sheetViews>
  <sheetFormatPr defaultColWidth="6.875" defaultRowHeight="18" customHeight="1"/>
  <cols>
    <col min="1" max="1" width="4.625" style="15" customWidth="1"/>
    <col min="2" max="2" width="3.375" style="15" customWidth="1"/>
    <col min="3" max="3" width="6" style="15" bestFit="1" customWidth="1"/>
    <col min="4" max="4" width="3.375" style="15" customWidth="1"/>
    <col min="5" max="7" width="6.875" style="15"/>
    <col min="8" max="8" width="9.125" style="15" customWidth="1"/>
    <col min="9" max="9" width="6.875" style="15" customWidth="1"/>
    <col min="10" max="10" width="3.375" style="15" customWidth="1"/>
    <col min="11" max="16" width="6.875" style="15"/>
    <col min="17" max="17" width="6.25" style="15" customWidth="1"/>
    <col min="18" max="18" width="6.875" style="15"/>
    <col min="19" max="19" width="7.875" style="15" customWidth="1"/>
    <col min="20" max="28" width="6.875" style="15"/>
    <col min="29" max="29" width="4.875" style="15" customWidth="1"/>
    <col min="30" max="16384" width="6.875" style="15"/>
  </cols>
  <sheetData>
    <row r="2" spans="2:29" ht="18" customHeight="1" thickBot="1"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</row>
    <row r="3" spans="2:29" ht="18" customHeight="1" thickTop="1">
      <c r="B3" s="35"/>
      <c r="C3" s="133" t="s">
        <v>34</v>
      </c>
      <c r="D3" s="134"/>
      <c r="E3" s="134"/>
      <c r="F3" s="137">
        <f>MAX(data1[الرقم])+1</f>
        <v>44</v>
      </c>
      <c r="G3" s="137"/>
      <c r="H3" s="51"/>
      <c r="I3" s="54"/>
      <c r="J3" s="54"/>
      <c r="K3" s="54"/>
      <c r="L3" s="54"/>
      <c r="M3" s="140" t="s">
        <v>35</v>
      </c>
      <c r="N3" s="140"/>
      <c r="O3" s="140"/>
      <c r="P3" s="140"/>
      <c r="Q3" s="140"/>
      <c r="R3" s="140"/>
      <c r="S3" s="140"/>
      <c r="T3" s="140"/>
      <c r="U3" s="54"/>
      <c r="V3" s="54"/>
      <c r="W3" s="54"/>
      <c r="X3" s="54"/>
      <c r="Y3" s="54"/>
      <c r="Z3" s="54"/>
      <c r="AA3" s="54"/>
      <c r="AB3" s="54"/>
      <c r="AC3" s="55"/>
    </row>
    <row r="4" spans="2:29" ht="18" customHeight="1" thickBot="1">
      <c r="B4" s="35"/>
      <c r="C4" s="135"/>
      <c r="D4" s="136"/>
      <c r="E4" s="136"/>
      <c r="F4" s="138"/>
      <c r="G4" s="138"/>
      <c r="H4" s="52"/>
      <c r="I4" s="52"/>
      <c r="J4" s="52"/>
      <c r="K4" s="52"/>
      <c r="L4" s="52"/>
      <c r="M4" s="141"/>
      <c r="N4" s="141"/>
      <c r="O4" s="141"/>
      <c r="P4" s="141"/>
      <c r="Q4" s="141"/>
      <c r="R4" s="141"/>
      <c r="S4" s="141"/>
      <c r="T4" s="141"/>
      <c r="U4" s="52"/>
      <c r="V4" s="52"/>
      <c r="W4" s="52"/>
      <c r="X4" s="52"/>
      <c r="Y4" s="52"/>
      <c r="Z4" s="52"/>
      <c r="AA4" s="52"/>
      <c r="AB4" s="52"/>
      <c r="AC4" s="53"/>
    </row>
    <row r="5" spans="2:29" ht="18" customHeight="1">
      <c r="B5" s="35"/>
      <c r="C5" s="14" t="s">
        <v>0</v>
      </c>
      <c r="D5" s="132"/>
      <c r="E5" s="132"/>
      <c r="F5" s="14" t="s">
        <v>1</v>
      </c>
      <c r="G5" s="149"/>
      <c r="H5" s="149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 s="31"/>
    </row>
    <row r="6" spans="2:29" ht="18" customHeight="1">
      <c r="B6" s="35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 s="32"/>
    </row>
    <row r="7" spans="2:29" ht="22.5">
      <c r="B7" s="35"/>
      <c r="C7"/>
      <c r="D7" s="144" t="s">
        <v>36</v>
      </c>
      <c r="E7" s="144"/>
      <c r="F7" s="131"/>
      <c r="G7" s="131"/>
      <c r="H7" s="131"/>
      <c r="I7" s="131"/>
      <c r="J7"/>
      <c r="K7" s="144" t="s">
        <v>3</v>
      </c>
      <c r="L7" s="144"/>
      <c r="M7" s="131"/>
      <c r="N7" s="131"/>
      <c r="O7" s="131"/>
      <c r="P7" s="131"/>
      <c r="Q7"/>
      <c r="R7" s="144" t="s">
        <v>4</v>
      </c>
      <c r="S7" s="144"/>
      <c r="T7" s="131"/>
      <c r="U7" s="131"/>
      <c r="V7" s="131"/>
      <c r="W7"/>
      <c r="X7" s="139" t="s">
        <v>5</v>
      </c>
      <c r="Y7" s="139"/>
      <c r="Z7" s="139"/>
      <c r="AA7" s="139"/>
      <c r="AB7"/>
      <c r="AC7" s="32"/>
    </row>
    <row r="8" spans="2:29" ht="23.25" customHeight="1">
      <c r="B8" s="35"/>
      <c r="C8"/>
      <c r="D8" s="29"/>
      <c r="E8" s="29"/>
      <c r="F8"/>
      <c r="G8"/>
      <c r="H8"/>
      <c r="I8"/>
      <c r="J8"/>
      <c r="K8" s="29"/>
      <c r="L8" s="29"/>
      <c r="M8"/>
      <c r="N8"/>
      <c r="O8"/>
      <c r="P8"/>
      <c r="Q8"/>
      <c r="R8" s="29"/>
      <c r="S8" s="29"/>
      <c r="T8"/>
      <c r="U8"/>
      <c r="V8"/>
      <c r="W8"/>
      <c r="X8" s="142"/>
      <c r="Y8" s="142"/>
      <c r="Z8" s="142"/>
      <c r="AA8" s="142"/>
      <c r="AB8"/>
      <c r="AC8" s="32"/>
    </row>
    <row r="9" spans="2:29" ht="22.5">
      <c r="B9" s="35"/>
      <c r="C9"/>
      <c r="D9" s="144" t="s">
        <v>37</v>
      </c>
      <c r="E9" s="144"/>
      <c r="F9" s="131"/>
      <c r="G9" s="131"/>
      <c r="H9" s="131"/>
      <c r="I9" s="131"/>
      <c r="J9"/>
      <c r="K9" s="144" t="s">
        <v>7</v>
      </c>
      <c r="L9" s="144"/>
      <c r="M9" s="131"/>
      <c r="N9" s="131"/>
      <c r="O9" s="131"/>
      <c r="P9" s="131"/>
      <c r="Q9"/>
      <c r="R9" s="144" t="s">
        <v>8</v>
      </c>
      <c r="S9" s="144"/>
      <c r="T9" s="131"/>
      <c r="U9" s="131"/>
      <c r="V9" s="131"/>
      <c r="W9"/>
      <c r="X9" s="142"/>
      <c r="Y9" s="142"/>
      <c r="Z9" s="142"/>
      <c r="AA9" s="142"/>
      <c r="AB9"/>
      <c r="AC9" s="32"/>
    </row>
    <row r="10" spans="2:29" ht="18" customHeight="1">
      <c r="B10" s="35"/>
      <c r="C10"/>
      <c r="D10" s="29"/>
      <c r="E10" s="29"/>
      <c r="F10"/>
      <c r="G10"/>
      <c r="H10"/>
      <c r="I10"/>
      <c r="J10"/>
      <c r="K10" s="29"/>
      <c r="L10" s="29"/>
      <c r="M10"/>
      <c r="N10"/>
      <c r="O10"/>
      <c r="P10"/>
      <c r="Q10"/>
      <c r="R10" s="29"/>
      <c r="S10" s="29"/>
      <c r="T10"/>
      <c r="U10"/>
      <c r="V10"/>
      <c r="W10"/>
      <c r="X10" s="142"/>
      <c r="Y10" s="142"/>
      <c r="Z10" s="142"/>
      <c r="AA10" s="142"/>
      <c r="AB10"/>
      <c r="AC10" s="32"/>
    </row>
    <row r="11" spans="2:29" ht="22.5">
      <c r="B11" s="35"/>
      <c r="C11"/>
      <c r="D11" s="144" t="s">
        <v>9</v>
      </c>
      <c r="E11" s="144"/>
      <c r="F11" s="150"/>
      <c r="G11" s="150"/>
      <c r="H11" s="150"/>
      <c r="I11" s="150"/>
      <c r="J11"/>
      <c r="K11" s="144" t="s">
        <v>10</v>
      </c>
      <c r="L11" s="144"/>
      <c r="M11" s="131"/>
      <c r="N11" s="131"/>
      <c r="O11" s="131"/>
      <c r="P11" s="131"/>
      <c r="Q11"/>
      <c r="R11" s="144" t="s">
        <v>11</v>
      </c>
      <c r="S11" s="144"/>
      <c r="T11" s="143"/>
      <c r="U11" s="143"/>
      <c r="V11" s="143"/>
      <c r="W11"/>
      <c r="X11" s="142"/>
      <c r="Y11" s="142"/>
      <c r="Z11" s="142"/>
      <c r="AA11" s="142"/>
      <c r="AB11"/>
      <c r="AC11" s="32"/>
    </row>
    <row r="12" spans="2:29" ht="18" customHeight="1">
      <c r="B12" s="35"/>
      <c r="C12"/>
      <c r="D12" s="29"/>
      <c r="E12" s="29"/>
      <c r="F12"/>
      <c r="G12"/>
      <c r="H12"/>
      <c r="I12"/>
      <c r="J12"/>
      <c r="K12" s="29"/>
      <c r="L12" s="29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 s="32"/>
    </row>
    <row r="13" spans="2:29" ht="22.5">
      <c r="B13" s="35"/>
      <c r="C13"/>
      <c r="D13" s="144" t="s">
        <v>12</v>
      </c>
      <c r="E13" s="144"/>
      <c r="F13" s="131"/>
      <c r="G13" s="131"/>
      <c r="H13" s="131"/>
      <c r="I13" s="131"/>
      <c r="J13"/>
      <c r="K13" s="144" t="s">
        <v>13</v>
      </c>
      <c r="L13" s="144"/>
      <c r="M13" s="131"/>
      <c r="N13" s="131"/>
      <c r="O13" s="131"/>
      <c r="P13" s="131"/>
      <c r="Q13"/>
      <c r="R13" s="144" t="s">
        <v>14</v>
      </c>
      <c r="S13" s="144"/>
      <c r="T13" s="131"/>
      <c r="U13" s="131"/>
      <c r="V13" s="131"/>
      <c r="W13"/>
      <c r="X13" s="139" t="s">
        <v>38</v>
      </c>
      <c r="Y13" s="139"/>
      <c r="Z13" s="139"/>
      <c r="AA13" s="56"/>
      <c r="AB13" s="50"/>
      <c r="AC13" s="32"/>
    </row>
    <row r="14" spans="2:29" ht="18" customHeight="1" thickBot="1">
      <c r="B14" s="35"/>
      <c r="C14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2"/>
    </row>
    <row r="15" spans="2:29" ht="18" customHeight="1">
      <c r="B15" s="35"/>
      <c r="C15" s="40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 s="37"/>
      <c r="AC15" s="32"/>
    </row>
    <row r="16" spans="2:29" ht="18" customHeight="1">
      <c r="B16" s="35"/>
      <c r="C16" s="40"/>
      <c r="D16"/>
      <c r="E16" s="146" t="s">
        <v>15</v>
      </c>
      <c r="F16" s="146"/>
      <c r="G16" s="146"/>
      <c r="H16" s="146"/>
      <c r="I16" s="146"/>
      <c r="J16" s="146"/>
      <c r="K16" s="146"/>
      <c r="L16" s="146"/>
      <c r="M16" s="146"/>
      <c r="N16" s="146"/>
      <c r="O16" s="28" t="s">
        <v>16</v>
      </c>
      <c r="P16"/>
      <c r="Q16" s="146" t="s">
        <v>17</v>
      </c>
      <c r="R16" s="146"/>
      <c r="S16" s="146"/>
      <c r="T16" s="146"/>
      <c r="U16" s="146"/>
      <c r="V16"/>
      <c r="W16" s="146" t="s">
        <v>18</v>
      </c>
      <c r="X16" s="146"/>
      <c r="Y16" s="146"/>
      <c r="Z16" s="146"/>
      <c r="AA16" s="146"/>
      <c r="AB16" s="38"/>
      <c r="AC16" s="32"/>
    </row>
    <row r="17" spans="2:29" ht="20.25" customHeight="1">
      <c r="B17" s="35"/>
      <c r="C17" s="40"/>
      <c r="D17"/>
      <c r="E17" s="148" t="s">
        <v>19</v>
      </c>
      <c r="F17" s="148"/>
      <c r="G17" s="148"/>
      <c r="H17" s="148"/>
      <c r="I17" s="148"/>
      <c r="J17" s="148"/>
      <c r="K17" s="148"/>
      <c r="L17" s="148"/>
      <c r="M17" s="148"/>
      <c r="N17" s="148"/>
      <c r="O17" s="27"/>
      <c r="P17"/>
      <c r="Q17" s="147"/>
      <c r="R17" s="147"/>
      <c r="S17" s="147"/>
      <c r="T17" s="147"/>
      <c r="U17" s="147"/>
      <c r="V17"/>
      <c r="W17" s="147"/>
      <c r="X17" s="147"/>
      <c r="Y17" s="147"/>
      <c r="Z17" s="147"/>
      <c r="AA17" s="147"/>
      <c r="AB17" s="38"/>
      <c r="AC17" s="32"/>
    </row>
    <row r="18" spans="2:29" ht="20.25" customHeight="1">
      <c r="B18" s="35"/>
      <c r="C18" s="40"/>
      <c r="D18"/>
      <c r="E18" s="145" t="s">
        <v>20</v>
      </c>
      <c r="F18" s="145"/>
      <c r="G18" s="145"/>
      <c r="H18" s="145"/>
      <c r="I18" s="145"/>
      <c r="J18" s="145"/>
      <c r="K18" s="145"/>
      <c r="L18" s="145"/>
      <c r="M18" s="145"/>
      <c r="N18" s="145"/>
      <c r="O18" s="27"/>
      <c r="P18"/>
      <c r="Q18" s="147"/>
      <c r="R18" s="147"/>
      <c r="S18" s="147"/>
      <c r="T18" s="147"/>
      <c r="U18" s="147"/>
      <c r="V18"/>
      <c r="W18" s="147"/>
      <c r="X18" s="147"/>
      <c r="Y18" s="147"/>
      <c r="Z18" s="147"/>
      <c r="AA18" s="147"/>
      <c r="AB18" s="38"/>
      <c r="AC18" s="32"/>
    </row>
    <row r="19" spans="2:29" ht="20.25" customHeight="1">
      <c r="B19" s="35"/>
      <c r="C19" s="40"/>
      <c r="D19"/>
      <c r="E19" s="145" t="s">
        <v>21</v>
      </c>
      <c r="F19" s="145"/>
      <c r="G19" s="145"/>
      <c r="H19" s="145"/>
      <c r="I19" s="145"/>
      <c r="J19" s="145"/>
      <c r="K19" s="145"/>
      <c r="L19" s="145"/>
      <c r="M19" s="145"/>
      <c r="N19" s="145"/>
      <c r="O19" s="27"/>
      <c r="P19"/>
      <c r="Q19" s="147"/>
      <c r="R19" s="147"/>
      <c r="S19" s="147"/>
      <c r="T19" s="147"/>
      <c r="U19" s="147"/>
      <c r="V19"/>
      <c r="W19" s="147"/>
      <c r="X19" s="147"/>
      <c r="Y19" s="147"/>
      <c r="Z19" s="147"/>
      <c r="AA19" s="147"/>
      <c r="AB19" s="38"/>
      <c r="AC19" s="32"/>
    </row>
    <row r="20" spans="2:29" ht="20.25" customHeight="1">
      <c r="B20" s="35"/>
      <c r="C20" s="40"/>
      <c r="D20"/>
      <c r="E20" s="145" t="s">
        <v>22</v>
      </c>
      <c r="F20" s="145"/>
      <c r="G20" s="145"/>
      <c r="H20" s="145"/>
      <c r="I20" s="145"/>
      <c r="J20" s="145"/>
      <c r="K20" s="145"/>
      <c r="L20" s="145"/>
      <c r="M20" s="145"/>
      <c r="N20" s="145"/>
      <c r="O20" s="27"/>
      <c r="P20"/>
      <c r="Q20" s="147"/>
      <c r="R20" s="147"/>
      <c r="S20" s="147"/>
      <c r="T20" s="147"/>
      <c r="U20" s="147"/>
      <c r="V20"/>
      <c r="W20" s="147"/>
      <c r="X20" s="147"/>
      <c r="Y20" s="147"/>
      <c r="Z20" s="147"/>
      <c r="AA20" s="147"/>
      <c r="AB20" s="38"/>
      <c r="AC20" s="32"/>
    </row>
    <row r="21" spans="2:29" ht="20.25" customHeight="1">
      <c r="B21" s="35"/>
      <c r="C21" s="40"/>
      <c r="D21"/>
      <c r="E21" s="145" t="s">
        <v>23</v>
      </c>
      <c r="F21" s="145"/>
      <c r="G21" s="145"/>
      <c r="H21" s="145"/>
      <c r="I21" s="145"/>
      <c r="J21" s="145"/>
      <c r="K21" s="145"/>
      <c r="L21" s="145"/>
      <c r="M21" s="145"/>
      <c r="N21" s="145"/>
      <c r="O21" s="27"/>
      <c r="P21"/>
      <c r="Q21" s="147"/>
      <c r="R21" s="147"/>
      <c r="S21" s="147"/>
      <c r="T21" s="147"/>
      <c r="U21" s="147"/>
      <c r="V21"/>
      <c r="W21" s="147"/>
      <c r="X21" s="147"/>
      <c r="Y21" s="147"/>
      <c r="Z21" s="147"/>
      <c r="AA21" s="147"/>
      <c r="AB21" s="38"/>
      <c r="AC21" s="32"/>
    </row>
    <row r="22" spans="2:29" ht="21" customHeight="1">
      <c r="B22" s="35"/>
      <c r="C22" s="40"/>
      <c r="D22"/>
      <c r="E22" s="145" t="s">
        <v>24</v>
      </c>
      <c r="F22" s="145"/>
      <c r="G22" s="145"/>
      <c r="H22" s="145"/>
      <c r="I22" s="145"/>
      <c r="J22" s="145"/>
      <c r="K22" s="145"/>
      <c r="L22" s="145"/>
      <c r="M22" s="145"/>
      <c r="N22" s="145"/>
      <c r="O22" s="27"/>
      <c r="P22"/>
      <c r="Q22" s="147"/>
      <c r="R22" s="147"/>
      <c r="S22" s="147"/>
      <c r="T22" s="147"/>
      <c r="U22" s="147"/>
      <c r="V22"/>
      <c r="W22" s="147"/>
      <c r="X22" s="147"/>
      <c r="Y22" s="147"/>
      <c r="Z22" s="147"/>
      <c r="AA22" s="147"/>
      <c r="AB22" s="38"/>
      <c r="AC22" s="32"/>
    </row>
    <row r="23" spans="2:29" ht="20.25" customHeight="1">
      <c r="B23" s="35"/>
      <c r="C23" s="40"/>
      <c r="D23"/>
      <c r="E23" s="145" t="s">
        <v>25</v>
      </c>
      <c r="F23" s="145"/>
      <c r="G23" s="145"/>
      <c r="H23" s="145"/>
      <c r="I23" s="145"/>
      <c r="J23" s="145"/>
      <c r="K23" s="145"/>
      <c r="L23" s="145"/>
      <c r="M23" s="145"/>
      <c r="N23" s="145"/>
      <c r="O23" s="27"/>
      <c r="P23"/>
      <c r="Q23" s="147"/>
      <c r="R23" s="147"/>
      <c r="S23" s="147"/>
      <c r="T23" s="147"/>
      <c r="U23" s="147"/>
      <c r="V23"/>
      <c r="W23" s="147"/>
      <c r="X23" s="147"/>
      <c r="Y23" s="147"/>
      <c r="Z23" s="147"/>
      <c r="AA23" s="147"/>
      <c r="AB23" s="38"/>
      <c r="AC23" s="32"/>
    </row>
    <row r="24" spans="2:29" ht="20.25" customHeight="1">
      <c r="B24" s="35"/>
      <c r="C24" s="40"/>
      <c r="D24"/>
      <c r="E24" s="145" t="s">
        <v>26</v>
      </c>
      <c r="F24" s="145"/>
      <c r="G24" s="145"/>
      <c r="H24" s="145"/>
      <c r="I24" s="145"/>
      <c r="J24" s="145"/>
      <c r="K24" s="145"/>
      <c r="L24" s="145"/>
      <c r="M24" s="145"/>
      <c r="N24" s="145"/>
      <c r="O24" s="27"/>
      <c r="P24"/>
      <c r="Q24" s="147"/>
      <c r="R24" s="147"/>
      <c r="S24" s="147"/>
      <c r="T24" s="147"/>
      <c r="U24" s="147"/>
      <c r="V24"/>
      <c r="W24" s="147"/>
      <c r="X24" s="147"/>
      <c r="Y24" s="147"/>
      <c r="Z24" s="147"/>
      <c r="AA24" s="147"/>
      <c r="AB24" s="38"/>
      <c r="AC24" s="32"/>
    </row>
    <row r="25" spans="2:29" ht="20.25" customHeight="1">
      <c r="B25" s="35"/>
      <c r="C25" s="40"/>
      <c r="D25"/>
      <c r="E25" s="145" t="s">
        <v>27</v>
      </c>
      <c r="F25" s="145"/>
      <c r="G25" s="145"/>
      <c r="H25" s="145"/>
      <c r="I25" s="145"/>
      <c r="J25" s="145"/>
      <c r="K25" s="145"/>
      <c r="L25" s="145"/>
      <c r="M25" s="145"/>
      <c r="N25" s="145"/>
      <c r="O25" s="27"/>
      <c r="P25"/>
      <c r="Q25" s="147"/>
      <c r="R25" s="147"/>
      <c r="S25" s="147"/>
      <c r="T25" s="147"/>
      <c r="U25" s="147"/>
      <c r="V25"/>
      <c r="W25" s="147"/>
      <c r="X25" s="147"/>
      <c r="Y25" s="147"/>
      <c r="Z25" s="147"/>
      <c r="AA25" s="147"/>
      <c r="AB25" s="38"/>
      <c r="AC25" s="32"/>
    </row>
    <row r="26" spans="2:29" ht="20.25">
      <c r="B26" s="35"/>
      <c r="C26" s="40"/>
      <c r="D26"/>
      <c r="E26" s="145" t="s">
        <v>28</v>
      </c>
      <c r="F26" s="145"/>
      <c r="G26" s="145"/>
      <c r="H26" s="145"/>
      <c r="I26" s="145"/>
      <c r="J26" s="145"/>
      <c r="K26" s="145"/>
      <c r="L26" s="145"/>
      <c r="M26" s="145"/>
      <c r="N26" s="145"/>
      <c r="O26" s="27"/>
      <c r="P26"/>
      <c r="Q26"/>
      <c r="R26"/>
      <c r="S26"/>
      <c r="T26"/>
      <c r="U26"/>
      <c r="V26"/>
      <c r="W26"/>
      <c r="X26"/>
      <c r="Y26"/>
      <c r="Z26"/>
      <c r="AA26"/>
      <c r="AB26" s="38"/>
      <c r="AC26" s="32"/>
    </row>
    <row r="27" spans="2:29" ht="20.25">
      <c r="B27" s="35"/>
      <c r="C27" s="40"/>
      <c r="D27"/>
      <c r="E27" s="145" t="s">
        <v>29</v>
      </c>
      <c r="F27" s="145"/>
      <c r="G27" s="145"/>
      <c r="H27" s="145"/>
      <c r="I27" s="145"/>
      <c r="J27" s="145"/>
      <c r="K27" s="145"/>
      <c r="L27" s="145"/>
      <c r="M27" s="145"/>
      <c r="N27" s="145"/>
      <c r="O27" s="27"/>
      <c r="P27"/>
      <c r="Q27"/>
      <c r="R27"/>
      <c r="S27"/>
      <c r="T27"/>
      <c r="U27"/>
      <c r="V27"/>
      <c r="W27"/>
      <c r="X27"/>
      <c r="Y27"/>
      <c r="Z27"/>
      <c r="AA27"/>
      <c r="AB27" s="38"/>
      <c r="AC27" s="32"/>
    </row>
    <row r="28" spans="2:29" ht="20.25">
      <c r="B28" s="35"/>
      <c r="C28" s="40"/>
      <c r="D28"/>
      <c r="E28" s="145" t="s">
        <v>30</v>
      </c>
      <c r="F28" s="145"/>
      <c r="G28" s="145"/>
      <c r="H28" s="145"/>
      <c r="I28" s="145"/>
      <c r="J28" s="145"/>
      <c r="K28" s="145"/>
      <c r="L28" s="145"/>
      <c r="M28" s="145"/>
      <c r="N28" s="145"/>
      <c r="O28" s="27"/>
      <c r="P28"/>
      <c r="Q28"/>
      <c r="R28"/>
      <c r="S28"/>
      <c r="T28"/>
      <c r="U28"/>
      <c r="V28"/>
      <c r="W28"/>
      <c r="X28"/>
      <c r="Y28"/>
      <c r="Z28"/>
      <c r="AA28"/>
      <c r="AB28" s="38"/>
      <c r="AC28" s="32"/>
    </row>
    <row r="29" spans="2:29" ht="20.25">
      <c r="B29" s="35"/>
      <c r="C29" s="40"/>
      <c r="D29"/>
      <c r="E29" s="145" t="s">
        <v>31</v>
      </c>
      <c r="F29" s="145"/>
      <c r="G29" s="145"/>
      <c r="H29" s="145"/>
      <c r="I29" s="145"/>
      <c r="J29" s="145"/>
      <c r="K29" s="145"/>
      <c r="L29" s="145"/>
      <c r="M29" s="145"/>
      <c r="N29" s="145"/>
      <c r="O29" s="27"/>
      <c r="P29"/>
      <c r="Q29"/>
      <c r="R29"/>
      <c r="S29"/>
      <c r="T29"/>
      <c r="U29"/>
      <c r="V29"/>
      <c r="W29"/>
      <c r="X29"/>
      <c r="Y29"/>
      <c r="Z29"/>
      <c r="AA29"/>
      <c r="AB29" s="38"/>
      <c r="AC29" s="32"/>
    </row>
    <row r="30" spans="2:29" ht="22.5">
      <c r="B30" s="35"/>
      <c r="C30" s="40"/>
      <c r="D30"/>
      <c r="E30" s="145" t="s">
        <v>32</v>
      </c>
      <c r="F30" s="145"/>
      <c r="G30" s="145"/>
      <c r="H30" s="145"/>
      <c r="I30" s="145"/>
      <c r="J30" s="145"/>
      <c r="K30" s="145"/>
      <c r="L30" s="145"/>
      <c r="M30" s="145"/>
      <c r="N30" s="145"/>
      <c r="O30" s="27"/>
      <c r="P30"/>
      <c r="Q30"/>
      <c r="R30"/>
      <c r="S30"/>
      <c r="T30"/>
      <c r="U30"/>
      <c r="V30"/>
      <c r="W30"/>
      <c r="X30" s="24"/>
      <c r="Y30" s="24"/>
      <c r="Z30"/>
      <c r="AA30"/>
      <c r="AB30" s="38"/>
      <c r="AC30" s="32"/>
    </row>
    <row r="31" spans="2:29" ht="20.25">
      <c r="B31" s="35"/>
      <c r="C31" s="40"/>
      <c r="D31"/>
      <c r="E31" s="145" t="s">
        <v>33</v>
      </c>
      <c r="F31" s="145"/>
      <c r="G31" s="145"/>
      <c r="H31" s="145"/>
      <c r="I31" s="145"/>
      <c r="J31" s="145"/>
      <c r="K31" s="145"/>
      <c r="L31" s="145"/>
      <c r="M31" s="145"/>
      <c r="N31" s="145"/>
      <c r="O31" s="27"/>
      <c r="P31"/>
      <c r="Q31"/>
      <c r="R31"/>
      <c r="S31"/>
      <c r="T31"/>
      <c r="U31"/>
      <c r="V31"/>
      <c r="W31"/>
      <c r="X31"/>
      <c r="Y31"/>
      <c r="Z31"/>
      <c r="AA31"/>
      <c r="AB31" s="38"/>
      <c r="AC31" s="32"/>
    </row>
    <row r="32" spans="2:29" ht="9.75" customHeight="1">
      <c r="B32" s="35"/>
      <c r="C32" s="40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 s="38"/>
      <c r="AC32" s="32"/>
    </row>
    <row r="33" spans="2:29" ht="10.5" customHeight="1" thickBot="1">
      <c r="B33" s="35"/>
      <c r="C33" s="40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9"/>
      <c r="AC33" s="32"/>
    </row>
    <row r="34" spans="2:29" ht="11.25" customHeight="1">
      <c r="B34" s="35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 s="32"/>
    </row>
    <row r="35" spans="2:29" ht="5.25" customHeight="1">
      <c r="B35" s="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 s="32"/>
    </row>
    <row r="36" spans="2:29" ht="5.25" customHeight="1" thickBot="1">
      <c r="B36" s="35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</row>
    <row r="37" spans="2:29" ht="18" customHeight="1" thickTop="1"/>
  </sheetData>
  <mergeCells count="52">
    <mergeCell ref="G5:H5"/>
    <mergeCell ref="R13:S13"/>
    <mergeCell ref="D13:E13"/>
    <mergeCell ref="F13:I13"/>
    <mergeCell ref="K7:L7"/>
    <mergeCell ref="M7:P7"/>
    <mergeCell ref="K9:L9"/>
    <mergeCell ref="M9:P9"/>
    <mergeCell ref="K11:L11"/>
    <mergeCell ref="M11:P11"/>
    <mergeCell ref="K13:L13"/>
    <mergeCell ref="M13:P13"/>
    <mergeCell ref="D9:E9"/>
    <mergeCell ref="D7:E7"/>
    <mergeCell ref="F9:I9"/>
    <mergeCell ref="F11:I11"/>
    <mergeCell ref="W16:AA16"/>
    <mergeCell ref="W17:AA25"/>
    <mergeCell ref="E19:N19"/>
    <mergeCell ref="E20:N20"/>
    <mergeCell ref="E21:N21"/>
    <mergeCell ref="E22:N22"/>
    <mergeCell ref="E23:N23"/>
    <mergeCell ref="E16:N16"/>
    <mergeCell ref="E17:N17"/>
    <mergeCell ref="E18:N18"/>
    <mergeCell ref="E25:N25"/>
    <mergeCell ref="E24:N24"/>
    <mergeCell ref="E30:N30"/>
    <mergeCell ref="E31:N31"/>
    <mergeCell ref="Q16:U16"/>
    <mergeCell ref="Q17:U25"/>
    <mergeCell ref="E28:N28"/>
    <mergeCell ref="E29:N29"/>
    <mergeCell ref="E27:N27"/>
    <mergeCell ref="E26:N26"/>
    <mergeCell ref="F7:I7"/>
    <mergeCell ref="D5:E5"/>
    <mergeCell ref="C3:E4"/>
    <mergeCell ref="F3:G4"/>
    <mergeCell ref="X13:Z13"/>
    <mergeCell ref="M3:T4"/>
    <mergeCell ref="T13:V13"/>
    <mergeCell ref="X7:AA7"/>
    <mergeCell ref="X8:AA11"/>
    <mergeCell ref="T11:V11"/>
    <mergeCell ref="R7:S7"/>
    <mergeCell ref="R9:S9"/>
    <mergeCell ref="R11:S11"/>
    <mergeCell ref="T7:V7"/>
    <mergeCell ref="T9:V9"/>
    <mergeCell ref="D11:E11"/>
  </mergeCells>
  <conditionalFormatting sqref="O17:O31">
    <cfRule type="containsText" dxfId="71" priority="1" operator="containsText" text="لا">
      <formula>NOT(ISERROR(SEARCH("لا",O17)))</formula>
    </cfRule>
    <cfRule type="containsText" dxfId="70" priority="2" operator="containsText" text="نعم">
      <formula>NOT(ISERROR(SEARCH("نعم",O17)))</formula>
    </cfRule>
  </conditionalFormatting>
  <dataValidations count="3">
    <dataValidation allowBlank="1" showInputMessage="1" showErrorMessage="1" promptTitle="الاسم " prompt="ادخل الاسم هنا" sqref="F7:I7" xr:uid="{E4757887-6AE0-464D-9D33-7B3EA04367C0}"/>
    <dataValidation type="textLength" allowBlank="1" showInputMessage="1" showErrorMessage="1" errorTitle="تحذير " error="الرقم المدخل غير صحيح" promptTitle="ادخل هنا" prompt="رقم الهوية الوطنية" sqref="F9:I9" xr:uid="{AAE5FE94-FC51-4276-A706-6950AF0E80B9}">
      <formula1>10</formula1>
      <formula2>10</formula2>
    </dataValidation>
    <dataValidation type="textLength" allowBlank="1" showInputMessage="1" showErrorMessage="1" errorTitle="تحذير" error="الرقم غير صحيح_x000a_" promptTitle="رقم الجوال" prompt="ادخل هنا رقم الجوال" sqref="F11:I11" xr:uid="{B35E62C9-C865-4C17-AA18-4B5028921F3E}">
      <formula1>9</formula1>
      <formula2>10</formula2>
    </dataValidation>
  </dataValidations>
  <printOptions headings="1" gridLines="1"/>
  <pageMargins left="0.25" right="0.25" top="0.75" bottom="0.75" header="0.3" footer="0.3"/>
  <pageSetup paperSize="9" scale="40" orientation="landscape" r:id="rId1"/>
  <drawing r:id="rId2"/>
  <legacyDrawing r:id="rId3"/>
  <controls>
    <mc:AlternateContent xmlns:mc="http://schemas.openxmlformats.org/markup-compatibility/2006">
      <mc:Choice Requires="x14">
        <control shapeId="1030" r:id="rId4" name="CommandButton1">
          <controlPr defaultSize="0" autoLine="0" r:id="rId5">
            <anchor moveWithCells="1">
              <from>
                <xdr:col>19</xdr:col>
                <xdr:colOff>266700</xdr:colOff>
                <xdr:row>28</xdr:row>
                <xdr:rowOff>57150</xdr:rowOff>
              </from>
              <to>
                <xdr:col>21</xdr:col>
                <xdr:colOff>495300</xdr:colOff>
                <xdr:row>29</xdr:row>
                <xdr:rowOff>209550</xdr:rowOff>
              </to>
            </anchor>
          </controlPr>
        </control>
      </mc:Choice>
      <mc:Fallback>
        <control shapeId="1030" r:id="rId4" name="CommandButton1"/>
      </mc:Fallback>
    </mc:AlternateContent>
    <mc:AlternateContent xmlns:mc="http://schemas.openxmlformats.org/markup-compatibility/2006">
      <mc:Choice Requires="x14">
        <control shapeId="1033" r:id="rId6" name="Button 9">
          <controlPr defaultSize="0" print="0" autoFill="0" autoPict="0" macro="[0]!الرئيسية">
            <anchor moveWithCells="1" sizeWithCells="1">
              <from>
                <xdr:col>22</xdr:col>
                <xdr:colOff>57150</xdr:colOff>
                <xdr:row>28</xdr:row>
                <xdr:rowOff>66675</xdr:rowOff>
              </from>
              <to>
                <xdr:col>24</xdr:col>
                <xdr:colOff>247650</xdr:colOff>
                <xdr:row>29</xdr:row>
                <xdr:rowOff>190500</xdr:rowOff>
              </to>
            </anchor>
          </controlPr>
        </control>
      </mc:Choice>
    </mc:AlternateContent>
  </control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B8954AED-8AD4-4643-BCE5-C19208D89945}">
            <xm:f>NOT(ISERROR(SEARCH(هامش!$G$2,O17)))</xm:f>
            <xm:f>هامش!$G$2</xm:f>
            <x14:dxf>
              <font>
                <color rgb="FFC00000"/>
              </font>
            </x14:dxf>
          </x14:cfRule>
          <x14:cfRule type="containsText" priority="4" operator="containsText" id="{CD577566-5BD6-40C8-9223-A4286464E9FE}">
            <xm:f>NOT(ISERROR(SEARCH(هامش!$G$1,O17)))</xm:f>
            <xm:f>هامش!$G$1</xm:f>
            <x14:dxf>
              <font>
                <color theme="9"/>
              </font>
            </x14:dxf>
          </x14:cfRule>
          <x14:cfRule type="containsText" priority="5" operator="containsText" id="{7DB7EFB1-52C7-4EDD-8038-1B5118276CFA}">
            <xm:f>NOT(ISERROR(SEARCH($O$18,O17)))</xm:f>
            <xm:f>$O$18</xm:f>
            <x14:dxf>
              <font>
                <color rgb="FFC00000"/>
              </font>
            </x14:dxf>
          </x14:cfRule>
          <x14:cfRule type="containsText" priority="6" operator="containsText" id="{468F2FE5-5554-4034-B413-E64B51EC0145}">
            <xm:f>NOT(ISERROR(SEARCH($O$17,O17)))</xm:f>
            <xm:f>$O$17</xm:f>
            <x14:dxf>
              <font>
                <color theme="9"/>
              </font>
            </x14:dxf>
          </x14:cfRule>
          <xm:sqref>O17:O31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1DBED32B-EC4C-41AC-8CA0-2833D15A939B}">
          <x14:formula1>
            <xm:f>هامش!$A$1:$A$2</xm:f>
          </x14:formula1>
          <xm:sqref>M7:P7</xm:sqref>
        </x14:dataValidation>
        <x14:dataValidation type="list" allowBlank="1" showInputMessage="1" showErrorMessage="1" xr:uid="{DDD47375-B2BB-4CDB-AEEB-D54287B17D0B}">
          <x14:formula1>
            <xm:f>هامش!$B$1:$B$4</xm:f>
          </x14:formula1>
          <xm:sqref>T7:V7</xm:sqref>
        </x14:dataValidation>
        <x14:dataValidation type="list" allowBlank="1" showInputMessage="1" showErrorMessage="1" xr:uid="{F1838B05-F776-40CE-9583-63AFB9CA8FB9}">
          <x14:formula1>
            <xm:f>هامش!$E$1:$E$3</xm:f>
          </x14:formula1>
          <xm:sqref>F13:I13</xm:sqref>
        </x14:dataValidation>
        <x14:dataValidation type="list" allowBlank="1" showInputMessage="1" showErrorMessage="1" xr:uid="{72423BD3-10CE-4056-95DF-C48C4B21EBF4}">
          <x14:formula1>
            <xm:f>هامش!$C$1:$C$2</xm:f>
          </x14:formula1>
          <xm:sqref>M9:P9</xm:sqref>
        </x14:dataValidation>
        <x14:dataValidation type="list" allowBlank="1" showInputMessage="1" showErrorMessage="1" xr:uid="{1D51D7F8-4502-40C7-9CB0-C73E73B67DD2}">
          <x14:formula1>
            <xm:f>هامش!$F$1:$F$7</xm:f>
          </x14:formula1>
          <xm:sqref>T9:V9</xm:sqref>
        </x14:dataValidation>
        <x14:dataValidation type="list" allowBlank="1" showInputMessage="1" showErrorMessage="1" xr:uid="{03F1DEA5-1B15-4335-AE91-ED4A487777C7}">
          <x14:formula1>
            <xm:f>هامش!$D$1:$D$3</xm:f>
          </x14:formula1>
          <xm:sqref>M11:P11</xm:sqref>
        </x14:dataValidation>
        <x14:dataValidation type="list" allowBlank="1" showInputMessage="1" showErrorMessage="1" xr:uid="{C9FBA0F6-177C-4199-A9BA-1BCDC92B2951}">
          <x14:formula1>
            <xm:f>هامش!$H$1:$H$2</xm:f>
          </x14:formula1>
          <xm:sqref>M13:P13</xm:sqref>
        </x14:dataValidation>
        <x14:dataValidation type="list" allowBlank="1" showInputMessage="1" showErrorMessage="1" xr:uid="{5420C052-E00C-4AE5-B900-1B50A43B49E5}">
          <x14:formula1>
            <xm:f>هامش!$J$1:$J$3</xm:f>
          </x14:formula1>
          <xm:sqref>T13:V13</xm:sqref>
        </x14:dataValidation>
        <x14:dataValidation type="list" allowBlank="1" showInputMessage="1" showErrorMessage="1" xr:uid="{3240083F-A13C-4726-89D9-BA303BE5AB1A}">
          <x14:formula1>
            <xm:f>هامش!$I$1:$I$2</xm:f>
          </x14:formula1>
          <xm:sqref>AA13 O17:O31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ورقة2">
    <tabColor theme="0" tint="-0.14999847407452621"/>
  </sheetPr>
  <dimension ref="A1:AO49"/>
  <sheetViews>
    <sheetView rightToLeft="1" tabSelected="1" zoomScale="85" zoomScaleNormal="85" workbookViewId="0">
      <pane xSplit="4" ySplit="6" topLeftCell="X7" activePane="bottomRight" state="frozen"/>
      <selection pane="bottomRight" activeCell="A47" sqref="A47"/>
      <selection pane="bottomLeft" activeCell="A7" sqref="A7"/>
      <selection pane="topRight" activeCell="E1" sqref="E1"/>
    </sheetView>
  </sheetViews>
  <sheetFormatPr defaultRowHeight="14.25"/>
  <cols>
    <col min="1" max="1" width="5.875" customWidth="1"/>
    <col min="2" max="2" width="28.625" bestFit="1" customWidth="1"/>
    <col min="3" max="3" width="24.125" bestFit="1" customWidth="1"/>
    <col min="4" max="4" width="11.125" bestFit="1" customWidth="1"/>
    <col min="5" max="5" width="18" bestFit="1" customWidth="1"/>
    <col min="6" max="6" width="9.875" bestFit="1" customWidth="1"/>
    <col min="7" max="7" width="11.125" bestFit="1" customWidth="1"/>
    <col min="8" max="8" width="16.25" bestFit="1" customWidth="1"/>
    <col min="9" max="9" width="15.125" bestFit="1" customWidth="1"/>
    <col min="10" max="10" width="14.875" bestFit="1" customWidth="1"/>
    <col min="11" max="11" width="15.75" bestFit="1" customWidth="1"/>
    <col min="12" max="12" width="12.5" bestFit="1" customWidth="1"/>
    <col min="13" max="13" width="17.625" customWidth="1"/>
    <col min="29" max="29" width="79.25" customWidth="1"/>
    <col min="30" max="30" width="64.875" customWidth="1"/>
    <col min="32" max="32" width="18.375" bestFit="1" customWidth="1"/>
    <col min="34" max="34" width="20" bestFit="1" customWidth="1"/>
    <col min="35" max="35" width="19.875" bestFit="1" customWidth="1"/>
    <col min="36" max="36" width="18.125" customWidth="1"/>
    <col min="37" max="37" width="24.75" customWidth="1"/>
  </cols>
  <sheetData>
    <row r="1" spans="1:41" ht="14.25" customHeight="1">
      <c r="A1" s="151" t="s">
        <v>39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3"/>
      <c r="AI1" s="153"/>
      <c r="AJ1" s="153"/>
      <c r="AK1" s="153"/>
    </row>
    <row r="2" spans="1:41" ht="14.25" customHeight="1">
      <c r="A2" s="151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3"/>
      <c r="AI2" s="153"/>
      <c r="AJ2" s="153"/>
      <c r="AK2" s="153"/>
    </row>
    <row r="3" spans="1:41" ht="14.25" customHeight="1">
      <c r="A3" s="151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3"/>
      <c r="AI3" s="153"/>
      <c r="AJ3" s="153"/>
      <c r="AK3" s="153"/>
    </row>
    <row r="4" spans="1:41" ht="14.25" customHeight="1">
      <c r="A4" s="151"/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3"/>
      <c r="AI4" s="153"/>
      <c r="AJ4" s="153"/>
      <c r="AK4" s="153"/>
    </row>
    <row r="5" spans="1:41" ht="14.25" customHeight="1">
      <c r="A5" s="151"/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3"/>
      <c r="AI5" s="153"/>
      <c r="AJ5" s="153"/>
      <c r="AK5" s="153"/>
    </row>
    <row r="6" spans="1:41" s="18" customFormat="1" ht="234">
      <c r="A6" s="44" t="s">
        <v>40</v>
      </c>
      <c r="B6" s="45" t="s">
        <v>41</v>
      </c>
      <c r="C6" s="45" t="s">
        <v>36</v>
      </c>
      <c r="D6" s="45" t="s">
        <v>3</v>
      </c>
      <c r="E6" s="45" t="s">
        <v>4</v>
      </c>
      <c r="F6" s="45" t="s">
        <v>7</v>
      </c>
      <c r="G6" s="45" t="s">
        <v>8</v>
      </c>
      <c r="H6" s="45" t="s">
        <v>37</v>
      </c>
      <c r="I6" s="45" t="s">
        <v>9</v>
      </c>
      <c r="J6" s="45" t="s">
        <v>10</v>
      </c>
      <c r="K6" s="45" t="s">
        <v>11</v>
      </c>
      <c r="L6" s="45" t="s">
        <v>42</v>
      </c>
      <c r="M6" s="45" t="s">
        <v>5</v>
      </c>
      <c r="N6" s="46" t="s">
        <v>19</v>
      </c>
      <c r="O6" s="44" t="s">
        <v>20</v>
      </c>
      <c r="P6" s="44" t="s">
        <v>21</v>
      </c>
      <c r="Q6" s="44" t="s">
        <v>22</v>
      </c>
      <c r="R6" s="45" t="s">
        <v>23</v>
      </c>
      <c r="S6" s="44" t="s">
        <v>24</v>
      </c>
      <c r="T6" s="44" t="s">
        <v>25</v>
      </c>
      <c r="U6" s="44" t="s">
        <v>26</v>
      </c>
      <c r="V6" s="44" t="s">
        <v>27</v>
      </c>
      <c r="W6" s="44" t="s">
        <v>28</v>
      </c>
      <c r="X6" s="44" t="s">
        <v>29</v>
      </c>
      <c r="Y6" s="44" t="s">
        <v>30</v>
      </c>
      <c r="Z6" s="44" t="s">
        <v>31</v>
      </c>
      <c r="AA6" s="44" t="s">
        <v>32</v>
      </c>
      <c r="AB6" s="44" t="s">
        <v>33</v>
      </c>
      <c r="AC6" s="47" t="s">
        <v>17</v>
      </c>
      <c r="AD6" s="48" t="s">
        <v>18</v>
      </c>
      <c r="AE6" s="49" t="s">
        <v>13</v>
      </c>
      <c r="AF6" s="49" t="s">
        <v>14</v>
      </c>
      <c r="AG6" s="49" t="s">
        <v>43</v>
      </c>
      <c r="AH6" s="49" t="s">
        <v>44</v>
      </c>
      <c r="AI6" s="49" t="s">
        <v>45</v>
      </c>
      <c r="AJ6" s="49" t="s">
        <v>46</v>
      </c>
      <c r="AK6" s="49" t="s">
        <v>47</v>
      </c>
      <c r="AL6" s="49" t="s">
        <v>48</v>
      </c>
      <c r="AM6" s="49" t="s">
        <v>49</v>
      </c>
      <c r="AN6" s="49" t="s">
        <v>50</v>
      </c>
      <c r="AO6" s="49" t="s">
        <v>51</v>
      </c>
    </row>
    <row r="7" spans="1:41" ht="37.5">
      <c r="A7" s="63">
        <f>IF(B7&lt;&gt;"",ROW()-6,"")</f>
        <v>1</v>
      </c>
      <c r="B7" s="64">
        <v>44777</v>
      </c>
      <c r="C7" s="63" t="s">
        <v>52</v>
      </c>
      <c r="D7" s="63" t="s">
        <v>53</v>
      </c>
      <c r="E7" s="65" t="s">
        <v>54</v>
      </c>
      <c r="F7" s="63" t="s">
        <v>55</v>
      </c>
      <c r="G7" s="63" t="s">
        <v>56</v>
      </c>
      <c r="H7" s="63">
        <v>1009859552</v>
      </c>
      <c r="I7" s="65" t="s">
        <v>57</v>
      </c>
      <c r="J7" s="63" t="s">
        <v>58</v>
      </c>
      <c r="K7" s="66" t="s">
        <v>59</v>
      </c>
      <c r="L7" s="63" t="s">
        <v>60</v>
      </c>
      <c r="M7" s="63" t="s">
        <v>61</v>
      </c>
      <c r="N7" s="63" t="s">
        <v>62</v>
      </c>
      <c r="O7" s="63" t="s">
        <v>62</v>
      </c>
      <c r="P7" s="63" t="s">
        <v>63</v>
      </c>
      <c r="Q7" s="63" t="s">
        <v>62</v>
      </c>
      <c r="R7" s="63" t="s">
        <v>63</v>
      </c>
      <c r="S7" s="63" t="s">
        <v>63</v>
      </c>
      <c r="T7" s="63" t="s">
        <v>62</v>
      </c>
      <c r="U7" s="63" t="s">
        <v>62</v>
      </c>
      <c r="V7" s="63" t="s">
        <v>63</v>
      </c>
      <c r="W7" s="63" t="s">
        <v>63</v>
      </c>
      <c r="X7" s="63" t="s">
        <v>63</v>
      </c>
      <c r="Y7" s="63" t="s">
        <v>63</v>
      </c>
      <c r="Z7" s="63" t="s">
        <v>62</v>
      </c>
      <c r="AA7" s="63" t="s">
        <v>62</v>
      </c>
      <c r="AB7" s="63" t="s">
        <v>63</v>
      </c>
      <c r="AC7" s="67" t="s">
        <v>64</v>
      </c>
      <c r="AD7" s="68" t="s">
        <v>65</v>
      </c>
      <c r="AE7" s="68" t="s">
        <v>66</v>
      </c>
      <c r="AF7" s="63" t="s">
        <v>67</v>
      </c>
      <c r="AG7" s="63" t="s">
        <v>63</v>
      </c>
      <c r="AH7" s="63" t="s">
        <v>68</v>
      </c>
      <c r="AI7" s="63" t="s">
        <v>69</v>
      </c>
      <c r="AJ7" s="63" t="s">
        <v>70</v>
      </c>
      <c r="AK7" s="63" t="s">
        <v>71</v>
      </c>
      <c r="AL7" s="63"/>
      <c r="AM7" s="63"/>
      <c r="AN7" s="63"/>
      <c r="AO7" s="63"/>
    </row>
    <row r="8" spans="1:41" ht="37.5">
      <c r="A8" s="63">
        <f>IF(B8&lt;&gt;"",ROW()-6,"")</f>
        <v>2</v>
      </c>
      <c r="B8" s="64">
        <v>44782</v>
      </c>
      <c r="C8" s="63" t="s">
        <v>72</v>
      </c>
      <c r="D8" s="63" t="s">
        <v>53</v>
      </c>
      <c r="E8" s="65" t="s">
        <v>54</v>
      </c>
      <c r="F8" s="63" t="s">
        <v>73</v>
      </c>
      <c r="G8" s="63" t="s">
        <v>74</v>
      </c>
      <c r="H8" s="63">
        <v>1049207267</v>
      </c>
      <c r="I8" s="65" t="s">
        <v>57</v>
      </c>
      <c r="J8" s="63" t="s">
        <v>58</v>
      </c>
      <c r="K8" s="65" t="s">
        <v>57</v>
      </c>
      <c r="L8" s="63" t="s">
        <v>60</v>
      </c>
      <c r="M8" s="63" t="s">
        <v>75</v>
      </c>
      <c r="N8" s="63" t="s">
        <v>63</v>
      </c>
      <c r="O8" s="63" t="s">
        <v>62</v>
      </c>
      <c r="P8" s="63" t="s">
        <v>62</v>
      </c>
      <c r="Q8" s="63" t="s">
        <v>62</v>
      </c>
      <c r="R8" s="63" t="s">
        <v>62</v>
      </c>
      <c r="S8" s="63" t="s">
        <v>63</v>
      </c>
      <c r="T8" s="63" t="s">
        <v>63</v>
      </c>
      <c r="U8" s="63" t="s">
        <v>62</v>
      </c>
      <c r="V8" s="63" t="s">
        <v>63</v>
      </c>
      <c r="W8" s="63" t="s">
        <v>62</v>
      </c>
      <c r="X8" s="63" t="s">
        <v>62</v>
      </c>
      <c r="Y8" s="63" t="s">
        <v>62</v>
      </c>
      <c r="Z8" s="63" t="s">
        <v>62</v>
      </c>
      <c r="AA8" s="63" t="s">
        <v>62</v>
      </c>
      <c r="AB8" s="63" t="s">
        <v>63</v>
      </c>
      <c r="AC8" s="67" t="s">
        <v>76</v>
      </c>
      <c r="AD8" s="68" t="s">
        <v>77</v>
      </c>
      <c r="AE8" s="68" t="s">
        <v>78</v>
      </c>
      <c r="AF8" s="63" t="s">
        <v>79</v>
      </c>
      <c r="AG8" s="63" t="s">
        <v>62</v>
      </c>
      <c r="AH8" s="63" t="s">
        <v>68</v>
      </c>
      <c r="AI8" s="63" t="s">
        <v>69</v>
      </c>
      <c r="AJ8" s="63" t="s">
        <v>70</v>
      </c>
      <c r="AK8" s="63" t="s">
        <v>71</v>
      </c>
      <c r="AL8" s="63"/>
      <c r="AM8" s="63"/>
      <c r="AN8" s="63"/>
      <c r="AO8" s="63"/>
    </row>
    <row r="9" spans="1:41" ht="37.5">
      <c r="A9" s="63">
        <f>IF(B9&lt;&gt;"",ROW()-6,"")</f>
        <v>3</v>
      </c>
      <c r="B9" s="64">
        <v>44784</v>
      </c>
      <c r="C9" s="63" t="s">
        <v>80</v>
      </c>
      <c r="D9" s="63" t="s">
        <v>53</v>
      </c>
      <c r="E9" s="65" t="s">
        <v>54</v>
      </c>
      <c r="F9" s="63" t="s">
        <v>55</v>
      </c>
      <c r="G9" s="63" t="s">
        <v>56</v>
      </c>
      <c r="H9" s="63">
        <v>1005739020</v>
      </c>
      <c r="I9" s="65" t="s">
        <v>57</v>
      </c>
      <c r="J9" s="63" t="s">
        <v>58</v>
      </c>
      <c r="K9" s="66" t="s">
        <v>81</v>
      </c>
      <c r="L9" s="63" t="s">
        <v>82</v>
      </c>
      <c r="M9" s="63" t="s">
        <v>83</v>
      </c>
      <c r="N9" s="63" t="s">
        <v>62</v>
      </c>
      <c r="O9" s="63" t="s">
        <v>62</v>
      </c>
      <c r="P9" s="63" t="s">
        <v>62</v>
      </c>
      <c r="Q9" s="63" t="s">
        <v>62</v>
      </c>
      <c r="R9" s="63" t="s">
        <v>62</v>
      </c>
      <c r="S9" s="63" t="s">
        <v>62</v>
      </c>
      <c r="T9" s="63" t="s">
        <v>63</v>
      </c>
      <c r="U9" s="63" t="s">
        <v>63</v>
      </c>
      <c r="V9" s="63" t="s">
        <v>63</v>
      </c>
      <c r="W9" s="63" t="s">
        <v>62</v>
      </c>
      <c r="X9" s="63" t="s">
        <v>62</v>
      </c>
      <c r="Y9" s="63" t="s">
        <v>62</v>
      </c>
      <c r="Z9" s="63" t="s">
        <v>62</v>
      </c>
      <c r="AA9" s="63" t="s">
        <v>62</v>
      </c>
      <c r="AB9" s="63" t="s">
        <v>62</v>
      </c>
      <c r="AC9" s="67" t="s">
        <v>84</v>
      </c>
      <c r="AD9" s="68" t="s">
        <v>85</v>
      </c>
      <c r="AE9" s="68" t="s">
        <v>78</v>
      </c>
      <c r="AF9" s="63" t="s">
        <v>67</v>
      </c>
      <c r="AG9" s="63" t="s">
        <v>63</v>
      </c>
      <c r="AH9" s="63" t="s">
        <v>68</v>
      </c>
      <c r="AI9" s="63" t="s">
        <v>69</v>
      </c>
      <c r="AJ9" s="63" t="s">
        <v>70</v>
      </c>
      <c r="AK9" s="63" t="s">
        <v>71</v>
      </c>
      <c r="AL9" s="63"/>
      <c r="AM9" s="63"/>
      <c r="AN9" s="63"/>
      <c r="AO9" s="63"/>
    </row>
    <row r="10" spans="1:41" ht="18.75">
      <c r="A10" s="63">
        <f>IF(B10&lt;&gt;"",ROW()-6,"")</f>
        <v>4</v>
      </c>
      <c r="B10" s="64">
        <v>44787</v>
      </c>
      <c r="C10" s="63" t="s">
        <v>86</v>
      </c>
      <c r="D10" s="63" t="s">
        <v>53</v>
      </c>
      <c r="E10" s="65" t="s">
        <v>54</v>
      </c>
      <c r="F10" s="63" t="s">
        <v>73</v>
      </c>
      <c r="G10" s="63" t="s">
        <v>87</v>
      </c>
      <c r="H10" s="63">
        <v>1008317933</v>
      </c>
      <c r="I10" s="65">
        <v>555685788</v>
      </c>
      <c r="J10" s="63" t="s">
        <v>58</v>
      </c>
      <c r="K10" s="66" t="s">
        <v>88</v>
      </c>
      <c r="L10" s="63" t="s">
        <v>82</v>
      </c>
      <c r="M10" s="63" t="s">
        <v>89</v>
      </c>
      <c r="N10" s="63" t="s">
        <v>63</v>
      </c>
      <c r="O10" s="63" t="s">
        <v>63</v>
      </c>
      <c r="P10" s="63" t="s">
        <v>62</v>
      </c>
      <c r="Q10" s="63" t="s">
        <v>62</v>
      </c>
      <c r="R10" s="63" t="s">
        <v>62</v>
      </c>
      <c r="S10" s="63" t="s">
        <v>63</v>
      </c>
      <c r="T10" s="63" t="s">
        <v>62</v>
      </c>
      <c r="U10" s="63" t="s">
        <v>62</v>
      </c>
      <c r="V10" s="63" t="s">
        <v>62</v>
      </c>
      <c r="W10" s="63" t="s">
        <v>62</v>
      </c>
      <c r="X10" s="63" t="s">
        <v>62</v>
      </c>
      <c r="Y10" s="63" t="s">
        <v>63</v>
      </c>
      <c r="Z10" s="63" t="s">
        <v>63</v>
      </c>
      <c r="AA10" s="63" t="s">
        <v>62</v>
      </c>
      <c r="AB10" s="63" t="s">
        <v>63</v>
      </c>
      <c r="AC10" s="67" t="s">
        <v>90</v>
      </c>
      <c r="AD10" s="68" t="s">
        <v>91</v>
      </c>
      <c r="AE10" s="68" t="s">
        <v>78</v>
      </c>
      <c r="AF10" s="63" t="s">
        <v>79</v>
      </c>
      <c r="AG10" s="63" t="s">
        <v>62</v>
      </c>
      <c r="AH10" s="63" t="s">
        <v>68</v>
      </c>
      <c r="AI10" s="63" t="s">
        <v>69</v>
      </c>
      <c r="AJ10" s="63" t="s">
        <v>70</v>
      </c>
      <c r="AK10" s="63" t="s">
        <v>71</v>
      </c>
      <c r="AL10" s="63"/>
      <c r="AM10" s="63"/>
      <c r="AN10" s="63"/>
      <c r="AO10" s="63"/>
    </row>
    <row r="11" spans="1:41" ht="18.75">
      <c r="A11" s="63">
        <f>IF(B11&lt;&gt;"",ROW()-6,"")</f>
        <v>5</v>
      </c>
      <c r="B11" s="64">
        <v>44791</v>
      </c>
      <c r="C11" s="63" t="s">
        <v>92</v>
      </c>
      <c r="D11" s="63" t="s">
        <v>53</v>
      </c>
      <c r="E11" s="65" t="s">
        <v>54</v>
      </c>
      <c r="F11" s="63" t="s">
        <v>73</v>
      </c>
      <c r="G11" s="63" t="s">
        <v>56</v>
      </c>
      <c r="H11" s="63">
        <v>1026423309</v>
      </c>
      <c r="I11" s="65">
        <v>563886062</v>
      </c>
      <c r="J11" s="63" t="s">
        <v>58</v>
      </c>
      <c r="K11" s="65" t="s">
        <v>57</v>
      </c>
      <c r="L11" s="63" t="s">
        <v>60</v>
      </c>
      <c r="M11" s="65" t="s">
        <v>57</v>
      </c>
      <c r="N11" s="63" t="s">
        <v>63</v>
      </c>
      <c r="O11" s="63" t="s">
        <v>62</v>
      </c>
      <c r="P11" s="63" t="s">
        <v>62</v>
      </c>
      <c r="Q11" s="65" t="s">
        <v>57</v>
      </c>
      <c r="R11" s="65" t="s">
        <v>57</v>
      </c>
      <c r="S11" s="65" t="s">
        <v>57</v>
      </c>
      <c r="T11" s="65" t="s">
        <v>57</v>
      </c>
      <c r="U11" s="65" t="s">
        <v>57</v>
      </c>
      <c r="V11" s="65" t="s">
        <v>57</v>
      </c>
      <c r="W11" s="65" t="s">
        <v>57</v>
      </c>
      <c r="X11" s="65" t="s">
        <v>57</v>
      </c>
      <c r="Y11" s="65" t="s">
        <v>57</v>
      </c>
      <c r="Z11" s="65" t="s">
        <v>57</v>
      </c>
      <c r="AA11" s="65" t="s">
        <v>57</v>
      </c>
      <c r="AB11" s="65" t="s">
        <v>57</v>
      </c>
      <c r="AC11" s="65" t="s">
        <v>57</v>
      </c>
      <c r="AD11" s="65" t="s">
        <v>57</v>
      </c>
      <c r="AE11" s="68" t="s">
        <v>78</v>
      </c>
      <c r="AF11" s="63" t="s">
        <v>79</v>
      </c>
      <c r="AG11" s="63" t="s">
        <v>62</v>
      </c>
      <c r="AH11" s="63" t="s">
        <v>68</v>
      </c>
      <c r="AI11" s="63" t="s">
        <v>69</v>
      </c>
      <c r="AJ11" s="63" t="s">
        <v>70</v>
      </c>
      <c r="AK11" s="63" t="s">
        <v>71</v>
      </c>
      <c r="AL11" s="63"/>
      <c r="AM11" s="63"/>
      <c r="AN11" s="63"/>
      <c r="AO11" s="63"/>
    </row>
    <row r="12" spans="1:41" ht="18.75">
      <c r="A12" s="63">
        <f>IF(B12&lt;&gt;"",ROW()-6,"")</f>
        <v>6</v>
      </c>
      <c r="B12" s="64">
        <v>44808</v>
      </c>
      <c r="C12" s="63" t="s">
        <v>93</v>
      </c>
      <c r="D12" s="63" t="s">
        <v>53</v>
      </c>
      <c r="E12" s="65" t="s">
        <v>54</v>
      </c>
      <c r="F12" s="63" t="s">
        <v>73</v>
      </c>
      <c r="G12" s="63" t="s">
        <v>94</v>
      </c>
      <c r="H12" s="63">
        <v>1042748408</v>
      </c>
      <c r="I12" s="65">
        <v>505776333</v>
      </c>
      <c r="J12" s="63" t="s">
        <v>58</v>
      </c>
      <c r="K12" s="65" t="s">
        <v>57</v>
      </c>
      <c r="L12" s="63" t="s">
        <v>95</v>
      </c>
      <c r="M12" s="63" t="s">
        <v>96</v>
      </c>
      <c r="N12" s="63" t="s">
        <v>63</v>
      </c>
      <c r="O12" s="63" t="s">
        <v>63</v>
      </c>
      <c r="P12" s="63" t="s">
        <v>62</v>
      </c>
      <c r="Q12" s="63" t="s">
        <v>62</v>
      </c>
      <c r="R12" s="63" t="s">
        <v>62</v>
      </c>
      <c r="S12" s="63" t="s">
        <v>63</v>
      </c>
      <c r="T12" s="63" t="s">
        <v>62</v>
      </c>
      <c r="U12" s="63" t="s">
        <v>62</v>
      </c>
      <c r="V12" s="63" t="s">
        <v>63</v>
      </c>
      <c r="W12" s="63" t="s">
        <v>62</v>
      </c>
      <c r="X12" s="63" t="s">
        <v>62</v>
      </c>
      <c r="Y12" s="63" t="s">
        <v>63</v>
      </c>
      <c r="Z12" s="63" t="s">
        <v>63</v>
      </c>
      <c r="AA12" s="63" t="s">
        <v>62</v>
      </c>
      <c r="AB12" s="63" t="s">
        <v>63</v>
      </c>
      <c r="AC12" s="67" t="s">
        <v>97</v>
      </c>
      <c r="AD12" s="68" t="s">
        <v>98</v>
      </c>
      <c r="AE12" s="68" t="s">
        <v>78</v>
      </c>
      <c r="AF12" s="63" t="s">
        <v>79</v>
      </c>
      <c r="AG12" s="63" t="s">
        <v>62</v>
      </c>
      <c r="AH12" s="63" t="s">
        <v>68</v>
      </c>
      <c r="AI12" s="63" t="s">
        <v>69</v>
      </c>
      <c r="AJ12" s="63" t="s">
        <v>70</v>
      </c>
      <c r="AK12" s="63" t="s">
        <v>71</v>
      </c>
      <c r="AL12" s="63"/>
      <c r="AM12" s="63"/>
      <c r="AN12" s="63"/>
      <c r="AO12" s="63"/>
    </row>
    <row r="13" spans="1:41" ht="18.75">
      <c r="A13" s="63">
        <f>IF(B13&lt;&gt;"",ROW()-6,"")</f>
        <v>7</v>
      </c>
      <c r="B13" s="64">
        <v>44809</v>
      </c>
      <c r="C13" s="63" t="s">
        <v>99</v>
      </c>
      <c r="D13" s="63" t="s">
        <v>53</v>
      </c>
      <c r="E13" s="65" t="s">
        <v>54</v>
      </c>
      <c r="F13" s="63" t="s">
        <v>55</v>
      </c>
      <c r="G13" s="63" t="s">
        <v>56</v>
      </c>
      <c r="H13" s="63">
        <v>1003214416</v>
      </c>
      <c r="I13" s="65">
        <v>544343667</v>
      </c>
      <c r="J13" s="63" t="s">
        <v>58</v>
      </c>
      <c r="K13" s="65" t="s">
        <v>57</v>
      </c>
      <c r="L13" s="63" t="s">
        <v>95</v>
      </c>
      <c r="M13" s="63" t="s">
        <v>100</v>
      </c>
      <c r="N13" s="63" t="s">
        <v>62</v>
      </c>
      <c r="O13" s="63" t="s">
        <v>62</v>
      </c>
      <c r="P13" s="63" t="s">
        <v>62</v>
      </c>
      <c r="Q13" s="63" t="s">
        <v>62</v>
      </c>
      <c r="R13" s="63" t="s">
        <v>62</v>
      </c>
      <c r="S13" s="63" t="s">
        <v>63</v>
      </c>
      <c r="T13" s="63" t="s">
        <v>62</v>
      </c>
      <c r="U13" s="63" t="s">
        <v>62</v>
      </c>
      <c r="V13" s="63" t="s">
        <v>63</v>
      </c>
      <c r="W13" s="63" t="s">
        <v>62</v>
      </c>
      <c r="X13" s="63" t="s">
        <v>62</v>
      </c>
      <c r="Y13" s="63" t="s">
        <v>62</v>
      </c>
      <c r="Z13" s="63" t="s">
        <v>63</v>
      </c>
      <c r="AA13" s="63" t="s">
        <v>62</v>
      </c>
      <c r="AB13" s="63" t="s">
        <v>63</v>
      </c>
      <c r="AC13" s="67" t="s">
        <v>101</v>
      </c>
      <c r="AD13" s="68" t="s">
        <v>102</v>
      </c>
      <c r="AE13" s="68" t="s">
        <v>66</v>
      </c>
      <c r="AF13" s="63" t="s">
        <v>79</v>
      </c>
      <c r="AG13" s="63" t="s">
        <v>63</v>
      </c>
      <c r="AH13" s="63" t="s">
        <v>68</v>
      </c>
      <c r="AI13" s="63" t="s">
        <v>69</v>
      </c>
      <c r="AJ13" s="63" t="s">
        <v>70</v>
      </c>
      <c r="AK13" s="63" t="s">
        <v>71</v>
      </c>
      <c r="AL13" s="63"/>
      <c r="AM13" s="63"/>
      <c r="AN13" s="63"/>
      <c r="AO13" s="63"/>
    </row>
    <row r="14" spans="1:41" ht="56.25">
      <c r="A14" s="63">
        <f>IF(B14&lt;&gt;"",ROW()-6,"")</f>
        <v>8</v>
      </c>
      <c r="B14" s="64">
        <v>44811</v>
      </c>
      <c r="C14" s="63" t="s">
        <v>103</v>
      </c>
      <c r="D14" s="63" t="s">
        <v>53</v>
      </c>
      <c r="E14" s="65" t="s">
        <v>104</v>
      </c>
      <c r="F14" s="63" t="s">
        <v>55</v>
      </c>
      <c r="G14" s="63" t="s">
        <v>105</v>
      </c>
      <c r="H14" s="63">
        <v>1039360431</v>
      </c>
      <c r="I14" s="65">
        <v>563331287</v>
      </c>
      <c r="J14" s="63" t="s">
        <v>58</v>
      </c>
      <c r="K14" s="65" t="s">
        <v>57</v>
      </c>
      <c r="L14" s="63" t="s">
        <v>95</v>
      </c>
      <c r="M14" s="63" t="s">
        <v>106</v>
      </c>
      <c r="N14" s="63" t="s">
        <v>62</v>
      </c>
      <c r="O14" s="63" t="s">
        <v>62</v>
      </c>
      <c r="P14" s="63" t="s">
        <v>62</v>
      </c>
      <c r="Q14" s="63" t="s">
        <v>62</v>
      </c>
      <c r="R14" s="63" t="s">
        <v>62</v>
      </c>
      <c r="S14" s="63" t="s">
        <v>63</v>
      </c>
      <c r="T14" s="63" t="s">
        <v>62</v>
      </c>
      <c r="U14" s="63" t="s">
        <v>62</v>
      </c>
      <c r="V14" s="63" t="s">
        <v>63</v>
      </c>
      <c r="W14" s="63" t="s">
        <v>62</v>
      </c>
      <c r="X14" s="63" t="s">
        <v>62</v>
      </c>
      <c r="Y14" s="63" t="s">
        <v>63</v>
      </c>
      <c r="Z14" s="63" t="s">
        <v>62</v>
      </c>
      <c r="AA14" s="63" t="s">
        <v>62</v>
      </c>
      <c r="AB14" s="63" t="s">
        <v>63</v>
      </c>
      <c r="AC14" s="67" t="s">
        <v>107</v>
      </c>
      <c r="AD14" s="68" t="s">
        <v>108</v>
      </c>
      <c r="AE14" s="68" t="s">
        <v>66</v>
      </c>
      <c r="AF14" s="63" t="s">
        <v>79</v>
      </c>
      <c r="AG14" s="63" t="s">
        <v>63</v>
      </c>
      <c r="AH14" s="63" t="s">
        <v>68</v>
      </c>
      <c r="AI14" s="63" t="s">
        <v>69</v>
      </c>
      <c r="AJ14" s="63" t="s">
        <v>70</v>
      </c>
      <c r="AK14" s="63" t="s">
        <v>71</v>
      </c>
      <c r="AL14" s="63"/>
      <c r="AM14" s="63"/>
      <c r="AN14" s="63"/>
      <c r="AO14" s="63"/>
    </row>
    <row r="15" spans="1:41" ht="18.75">
      <c r="A15" s="63">
        <f>IF(B15&lt;&gt;"",ROW()-6,"")</f>
        <v>9</v>
      </c>
      <c r="B15" s="64">
        <v>44815</v>
      </c>
      <c r="C15" s="63" t="s">
        <v>109</v>
      </c>
      <c r="D15" s="63" t="s">
        <v>53</v>
      </c>
      <c r="E15" s="65" t="s">
        <v>110</v>
      </c>
      <c r="F15" s="63" t="s">
        <v>55</v>
      </c>
      <c r="G15" s="63" t="s">
        <v>94</v>
      </c>
      <c r="H15" s="63">
        <v>1074664598</v>
      </c>
      <c r="I15" s="65">
        <v>554673690</v>
      </c>
      <c r="J15" s="63" t="s">
        <v>58</v>
      </c>
      <c r="K15" s="65" t="s">
        <v>57</v>
      </c>
      <c r="L15" s="63" t="s">
        <v>82</v>
      </c>
      <c r="M15" s="63" t="s">
        <v>111</v>
      </c>
      <c r="N15" s="63" t="s">
        <v>63</v>
      </c>
      <c r="O15" s="63" t="s">
        <v>63</v>
      </c>
      <c r="P15" s="63" t="s">
        <v>62</v>
      </c>
      <c r="Q15" s="63" t="s">
        <v>62</v>
      </c>
      <c r="R15" s="63" t="s">
        <v>62</v>
      </c>
      <c r="S15" s="63" t="s">
        <v>63</v>
      </c>
      <c r="T15" s="63" t="s">
        <v>62</v>
      </c>
      <c r="U15" s="63" t="s">
        <v>62</v>
      </c>
      <c r="V15" s="63" t="s">
        <v>63</v>
      </c>
      <c r="W15" s="63" t="s">
        <v>62</v>
      </c>
      <c r="X15" s="63" t="s">
        <v>62</v>
      </c>
      <c r="Y15" s="63" t="s">
        <v>63</v>
      </c>
      <c r="Z15" s="63" t="s">
        <v>62</v>
      </c>
      <c r="AA15" s="63" t="s">
        <v>62</v>
      </c>
      <c r="AB15" s="63" t="s">
        <v>63</v>
      </c>
      <c r="AC15" s="67" t="s">
        <v>112</v>
      </c>
      <c r="AD15" s="68" t="s">
        <v>113</v>
      </c>
      <c r="AE15" s="68" t="s">
        <v>66</v>
      </c>
      <c r="AF15" s="63" t="s">
        <v>79</v>
      </c>
      <c r="AG15" s="63" t="s">
        <v>62</v>
      </c>
      <c r="AH15" s="63" t="s">
        <v>68</v>
      </c>
      <c r="AI15" s="63" t="s">
        <v>69</v>
      </c>
      <c r="AJ15" s="63" t="s">
        <v>70</v>
      </c>
      <c r="AK15" s="63" t="s">
        <v>71</v>
      </c>
      <c r="AL15" s="63"/>
      <c r="AM15" s="63"/>
      <c r="AN15" s="63"/>
      <c r="AO15" s="63"/>
    </row>
    <row r="16" spans="1:41" ht="112.5">
      <c r="A16" s="63">
        <f>IF(B16&lt;&gt;"",ROW()-6,"")</f>
        <v>10</v>
      </c>
      <c r="B16" s="64">
        <v>44816</v>
      </c>
      <c r="C16" s="63" t="s">
        <v>114</v>
      </c>
      <c r="D16" s="63" t="s">
        <v>53</v>
      </c>
      <c r="E16" s="65" t="s">
        <v>54</v>
      </c>
      <c r="F16" s="63" t="s">
        <v>55</v>
      </c>
      <c r="G16" s="63" t="s">
        <v>74</v>
      </c>
      <c r="H16" s="63">
        <v>1007484593</v>
      </c>
      <c r="I16" s="65">
        <v>544946236</v>
      </c>
      <c r="J16" s="63" t="s">
        <v>58</v>
      </c>
      <c r="K16" s="65" t="s">
        <v>57</v>
      </c>
      <c r="L16" s="63" t="s">
        <v>60</v>
      </c>
      <c r="M16" s="63" t="s">
        <v>115</v>
      </c>
      <c r="N16" s="63" t="s">
        <v>62</v>
      </c>
      <c r="O16" s="63" t="s">
        <v>62</v>
      </c>
      <c r="P16" s="63" t="s">
        <v>62</v>
      </c>
      <c r="Q16" s="63" t="s">
        <v>62</v>
      </c>
      <c r="R16" s="63" t="s">
        <v>62</v>
      </c>
      <c r="S16" s="63" t="s">
        <v>62</v>
      </c>
      <c r="T16" s="63" t="s">
        <v>62</v>
      </c>
      <c r="U16" s="63" t="s">
        <v>62</v>
      </c>
      <c r="V16" s="63" t="s">
        <v>62</v>
      </c>
      <c r="W16" s="63" t="s">
        <v>62</v>
      </c>
      <c r="X16" s="63" t="s">
        <v>62</v>
      </c>
      <c r="Y16" s="63" t="s">
        <v>62</v>
      </c>
      <c r="Z16" s="63" t="s">
        <v>62</v>
      </c>
      <c r="AA16" s="63" t="s">
        <v>62</v>
      </c>
      <c r="AB16" s="63" t="s">
        <v>63</v>
      </c>
      <c r="AC16" s="67" t="s">
        <v>116</v>
      </c>
      <c r="AD16" s="68" t="s">
        <v>85</v>
      </c>
      <c r="AE16" s="68" t="s">
        <v>78</v>
      </c>
      <c r="AF16" s="63" t="s">
        <v>67</v>
      </c>
      <c r="AG16" s="63" t="s">
        <v>63</v>
      </c>
      <c r="AH16" s="63" t="s">
        <v>68</v>
      </c>
      <c r="AI16" s="63" t="s">
        <v>69</v>
      </c>
      <c r="AJ16" s="63" t="s">
        <v>70</v>
      </c>
      <c r="AK16" s="63" t="s">
        <v>71</v>
      </c>
      <c r="AL16" s="63"/>
      <c r="AM16" s="63"/>
      <c r="AN16" s="63"/>
      <c r="AO16" s="63"/>
    </row>
    <row r="17" spans="1:41" ht="56.25">
      <c r="A17" s="63">
        <f>IF(B17&lt;&gt;"",ROW()-6,"")</f>
        <v>11</v>
      </c>
      <c r="B17" s="64">
        <v>44822</v>
      </c>
      <c r="C17" s="63" t="s">
        <v>117</v>
      </c>
      <c r="D17" s="63" t="s">
        <v>53</v>
      </c>
      <c r="E17" s="65" t="s">
        <v>54</v>
      </c>
      <c r="F17" s="63" t="s">
        <v>55</v>
      </c>
      <c r="G17" s="63" t="s">
        <v>105</v>
      </c>
      <c r="H17" s="63">
        <v>1028627659</v>
      </c>
      <c r="I17" s="65">
        <v>555580177</v>
      </c>
      <c r="J17" s="63" t="s">
        <v>58</v>
      </c>
      <c r="K17" s="66">
        <v>21399</v>
      </c>
      <c r="L17" s="63" t="s">
        <v>82</v>
      </c>
      <c r="M17" s="65" t="s">
        <v>57</v>
      </c>
      <c r="N17" s="63" t="s">
        <v>62</v>
      </c>
      <c r="O17" s="63" t="s">
        <v>62</v>
      </c>
      <c r="P17" s="63" t="s">
        <v>62</v>
      </c>
      <c r="Q17" s="63" t="s">
        <v>62</v>
      </c>
      <c r="R17" s="63" t="s">
        <v>63</v>
      </c>
      <c r="S17" s="63" t="s">
        <v>63</v>
      </c>
      <c r="T17" s="63" t="s">
        <v>62</v>
      </c>
      <c r="U17" s="63" t="s">
        <v>62</v>
      </c>
      <c r="V17" s="63" t="s">
        <v>62</v>
      </c>
      <c r="W17" s="63" t="s">
        <v>62</v>
      </c>
      <c r="X17" s="63" t="s">
        <v>62</v>
      </c>
      <c r="Y17" s="63" t="s">
        <v>62</v>
      </c>
      <c r="Z17" s="63" t="s">
        <v>62</v>
      </c>
      <c r="AA17" s="63" t="s">
        <v>62</v>
      </c>
      <c r="AB17" s="63" t="s">
        <v>63</v>
      </c>
      <c r="AC17" s="67" t="s">
        <v>118</v>
      </c>
      <c r="AD17" s="68" t="s">
        <v>119</v>
      </c>
      <c r="AE17" s="68" t="s">
        <v>78</v>
      </c>
      <c r="AF17" s="63" t="s">
        <v>67</v>
      </c>
      <c r="AG17" s="63" t="s">
        <v>63</v>
      </c>
      <c r="AH17" s="63" t="s">
        <v>68</v>
      </c>
      <c r="AI17" s="63" t="s">
        <v>69</v>
      </c>
      <c r="AJ17" s="63" t="s">
        <v>70</v>
      </c>
      <c r="AK17" s="63" t="s">
        <v>71</v>
      </c>
      <c r="AL17" s="63"/>
      <c r="AM17" s="63"/>
      <c r="AN17" s="63"/>
      <c r="AO17" s="63"/>
    </row>
    <row r="18" spans="1:41" ht="18.75">
      <c r="A18" s="63">
        <f>IF(B18&lt;&gt;"",ROW()-6,"")</f>
        <v>12</v>
      </c>
      <c r="B18" s="64">
        <v>44837</v>
      </c>
      <c r="C18" s="63" t="s">
        <v>120</v>
      </c>
      <c r="D18" s="63" t="s">
        <v>53</v>
      </c>
      <c r="E18" s="65" t="s">
        <v>54</v>
      </c>
      <c r="F18" s="63" t="s">
        <v>55</v>
      </c>
      <c r="G18" s="63" t="s">
        <v>121</v>
      </c>
      <c r="H18" s="63">
        <v>1010953113</v>
      </c>
      <c r="I18" s="65" t="s">
        <v>57</v>
      </c>
      <c r="J18" s="63" t="s">
        <v>58</v>
      </c>
      <c r="K18" s="65" t="s">
        <v>57</v>
      </c>
      <c r="L18" s="63" t="s">
        <v>60</v>
      </c>
      <c r="M18" s="63" t="s">
        <v>122</v>
      </c>
      <c r="N18" s="65" t="s">
        <v>57</v>
      </c>
      <c r="O18" s="65" t="s">
        <v>57</v>
      </c>
      <c r="P18" s="65" t="s">
        <v>57</v>
      </c>
      <c r="Q18" s="65" t="s">
        <v>57</v>
      </c>
      <c r="R18" s="65" t="s">
        <v>57</v>
      </c>
      <c r="S18" s="65" t="s">
        <v>57</v>
      </c>
      <c r="T18" s="65" t="s">
        <v>57</v>
      </c>
      <c r="U18" s="65" t="s">
        <v>57</v>
      </c>
      <c r="V18" s="65" t="s">
        <v>57</v>
      </c>
      <c r="W18" s="65" t="s">
        <v>57</v>
      </c>
      <c r="X18" s="65" t="s">
        <v>57</v>
      </c>
      <c r="Y18" s="65" t="s">
        <v>57</v>
      </c>
      <c r="Z18" s="65" t="s">
        <v>57</v>
      </c>
      <c r="AA18" s="65" t="s">
        <v>57</v>
      </c>
      <c r="AB18" s="65" t="s">
        <v>57</v>
      </c>
      <c r="AC18" s="65" t="s">
        <v>57</v>
      </c>
      <c r="AD18" s="65" t="s">
        <v>57</v>
      </c>
      <c r="AE18" s="68" t="s">
        <v>78</v>
      </c>
      <c r="AF18" s="63" t="s">
        <v>79</v>
      </c>
      <c r="AG18" s="63" t="s">
        <v>62</v>
      </c>
      <c r="AH18" s="63" t="s">
        <v>68</v>
      </c>
      <c r="AI18" s="63" t="s">
        <v>69</v>
      </c>
      <c r="AJ18" s="63" t="s">
        <v>70</v>
      </c>
      <c r="AK18" s="63" t="s">
        <v>71</v>
      </c>
      <c r="AL18" s="63"/>
      <c r="AM18" s="63"/>
      <c r="AN18" s="63"/>
      <c r="AO18" s="63"/>
    </row>
    <row r="19" spans="1:41" ht="18.75">
      <c r="A19" s="63">
        <f>IF(B19&lt;&gt;"",ROW()-6,"")</f>
        <v>13</v>
      </c>
      <c r="B19" s="64">
        <v>44838</v>
      </c>
      <c r="C19" s="63" t="s">
        <v>123</v>
      </c>
      <c r="D19" s="63" t="s">
        <v>53</v>
      </c>
      <c r="E19" s="65" t="s">
        <v>54</v>
      </c>
      <c r="F19" s="63" t="s">
        <v>73</v>
      </c>
      <c r="G19" s="63" t="s">
        <v>94</v>
      </c>
      <c r="H19" s="63">
        <v>1076188935</v>
      </c>
      <c r="I19" s="65">
        <v>559575288</v>
      </c>
      <c r="J19" s="63" t="s">
        <v>58</v>
      </c>
      <c r="K19" s="66" t="s">
        <v>124</v>
      </c>
      <c r="L19" s="63" t="s">
        <v>95</v>
      </c>
      <c r="M19" s="63" t="s">
        <v>125</v>
      </c>
      <c r="N19" s="63" t="s">
        <v>63</v>
      </c>
      <c r="O19" s="63" t="s">
        <v>63</v>
      </c>
      <c r="P19" s="63" t="s">
        <v>62</v>
      </c>
      <c r="Q19" s="63" t="s">
        <v>62</v>
      </c>
      <c r="R19" s="63" t="s">
        <v>62</v>
      </c>
      <c r="S19" s="63" t="s">
        <v>63</v>
      </c>
      <c r="T19" s="63" t="s">
        <v>62</v>
      </c>
      <c r="U19" s="63" t="s">
        <v>62</v>
      </c>
      <c r="V19" s="63" t="s">
        <v>63</v>
      </c>
      <c r="W19" s="63" t="s">
        <v>63</v>
      </c>
      <c r="X19" s="63" t="s">
        <v>62</v>
      </c>
      <c r="Y19" s="63" t="s">
        <v>62</v>
      </c>
      <c r="Z19" s="63" t="s">
        <v>63</v>
      </c>
      <c r="AA19" s="63" t="s">
        <v>62</v>
      </c>
      <c r="AB19" s="63" t="s">
        <v>63</v>
      </c>
      <c r="AC19" s="65" t="s">
        <v>57</v>
      </c>
      <c r="AD19" s="65" t="s">
        <v>57</v>
      </c>
      <c r="AE19" s="68" t="s">
        <v>78</v>
      </c>
      <c r="AF19" s="63" t="s">
        <v>79</v>
      </c>
      <c r="AG19" s="63" t="s">
        <v>62</v>
      </c>
      <c r="AH19" s="63" t="s">
        <v>68</v>
      </c>
      <c r="AI19" s="63" t="s">
        <v>69</v>
      </c>
      <c r="AJ19" s="63" t="s">
        <v>70</v>
      </c>
      <c r="AK19" s="63" t="s">
        <v>71</v>
      </c>
      <c r="AL19" s="63"/>
      <c r="AM19" s="63"/>
      <c r="AN19" s="63"/>
      <c r="AO19" s="63"/>
    </row>
    <row r="20" spans="1:41" ht="18.75">
      <c r="A20" s="63">
        <f>IF(B20&lt;&gt;"",ROW()-6,"")</f>
        <v>14</v>
      </c>
      <c r="B20" s="64">
        <v>44840</v>
      </c>
      <c r="C20" s="63" t="s">
        <v>126</v>
      </c>
      <c r="D20" s="63" t="s">
        <v>53</v>
      </c>
      <c r="E20" s="65" t="s">
        <v>54</v>
      </c>
      <c r="F20" s="63" t="s">
        <v>73</v>
      </c>
      <c r="G20" s="63" t="s">
        <v>121</v>
      </c>
      <c r="H20" s="63">
        <v>1022774921</v>
      </c>
      <c r="I20" s="65">
        <v>552323393</v>
      </c>
      <c r="J20" s="63" t="s">
        <v>58</v>
      </c>
      <c r="K20" s="66" t="s">
        <v>127</v>
      </c>
      <c r="L20" s="63" t="s">
        <v>82</v>
      </c>
      <c r="M20" s="63" t="s">
        <v>128</v>
      </c>
      <c r="N20" s="63" t="s">
        <v>63</v>
      </c>
      <c r="O20" s="63" t="s">
        <v>63</v>
      </c>
      <c r="P20" s="63" t="s">
        <v>62</v>
      </c>
      <c r="Q20" s="63" t="s">
        <v>62</v>
      </c>
      <c r="R20" s="63" t="s">
        <v>62</v>
      </c>
      <c r="S20" s="63" t="s">
        <v>63</v>
      </c>
      <c r="T20" s="63" t="s">
        <v>62</v>
      </c>
      <c r="U20" s="63" t="s">
        <v>62</v>
      </c>
      <c r="V20" s="63" t="s">
        <v>63</v>
      </c>
      <c r="W20" s="63" t="s">
        <v>63</v>
      </c>
      <c r="X20" s="63" t="s">
        <v>62</v>
      </c>
      <c r="Y20" s="63" t="s">
        <v>62</v>
      </c>
      <c r="Z20" s="63" t="s">
        <v>62</v>
      </c>
      <c r="AA20" s="63" t="s">
        <v>62</v>
      </c>
      <c r="AB20" s="63" t="s">
        <v>63</v>
      </c>
      <c r="AC20" s="65" t="s">
        <v>57</v>
      </c>
      <c r="AD20" s="65" t="s">
        <v>57</v>
      </c>
      <c r="AE20" s="68" t="s">
        <v>78</v>
      </c>
      <c r="AF20" s="63" t="s">
        <v>79</v>
      </c>
      <c r="AG20" s="63" t="s">
        <v>62</v>
      </c>
      <c r="AH20" s="63" t="s">
        <v>68</v>
      </c>
      <c r="AI20" s="63" t="s">
        <v>69</v>
      </c>
      <c r="AJ20" s="63" t="s">
        <v>70</v>
      </c>
      <c r="AK20" s="63" t="s">
        <v>71</v>
      </c>
      <c r="AL20" s="63"/>
      <c r="AM20" s="63"/>
      <c r="AN20" s="63"/>
      <c r="AO20" s="63"/>
    </row>
    <row r="21" spans="1:41" ht="18.75">
      <c r="A21" s="63">
        <f>IF(B21&lt;&gt;"",ROW()-6,"")</f>
        <v>15</v>
      </c>
      <c r="B21" s="64">
        <v>44844</v>
      </c>
      <c r="C21" s="63" t="s">
        <v>129</v>
      </c>
      <c r="D21" s="63" t="s">
        <v>53</v>
      </c>
      <c r="E21" s="65" t="s">
        <v>54</v>
      </c>
      <c r="F21" s="63" t="s">
        <v>55</v>
      </c>
      <c r="G21" s="63" t="s">
        <v>94</v>
      </c>
      <c r="H21" s="63">
        <v>1021011808</v>
      </c>
      <c r="I21" s="65">
        <v>566054440</v>
      </c>
      <c r="J21" s="63" t="s">
        <v>58</v>
      </c>
      <c r="K21" s="65" t="s">
        <v>57</v>
      </c>
      <c r="L21" s="65" t="s">
        <v>57</v>
      </c>
      <c r="M21" s="63" t="s">
        <v>111</v>
      </c>
      <c r="N21" s="63" t="s">
        <v>63</v>
      </c>
      <c r="O21" s="63" t="s">
        <v>63</v>
      </c>
      <c r="P21" s="63" t="s">
        <v>62</v>
      </c>
      <c r="Q21" s="63" t="s">
        <v>62</v>
      </c>
      <c r="R21" s="63" t="s">
        <v>62</v>
      </c>
      <c r="S21" s="63" t="s">
        <v>62</v>
      </c>
      <c r="T21" s="63" t="s">
        <v>62</v>
      </c>
      <c r="U21" s="63" t="s">
        <v>62</v>
      </c>
      <c r="V21" s="63" t="s">
        <v>63</v>
      </c>
      <c r="W21" s="63" t="s">
        <v>63</v>
      </c>
      <c r="X21" s="63" t="s">
        <v>62</v>
      </c>
      <c r="Y21" s="63" t="s">
        <v>63</v>
      </c>
      <c r="Z21" s="63" t="s">
        <v>63</v>
      </c>
      <c r="AA21" s="63" t="s">
        <v>62</v>
      </c>
      <c r="AB21" s="63" t="s">
        <v>63</v>
      </c>
      <c r="AC21" s="65" t="s">
        <v>57</v>
      </c>
      <c r="AD21" s="65" t="s">
        <v>57</v>
      </c>
      <c r="AE21" s="68" t="s">
        <v>78</v>
      </c>
      <c r="AF21" s="63" t="s">
        <v>79</v>
      </c>
      <c r="AG21" s="63" t="s">
        <v>62</v>
      </c>
      <c r="AH21" s="63" t="s">
        <v>68</v>
      </c>
      <c r="AI21" s="63" t="s">
        <v>69</v>
      </c>
      <c r="AJ21" s="63" t="s">
        <v>70</v>
      </c>
      <c r="AK21" s="63" t="s">
        <v>71</v>
      </c>
      <c r="AL21" s="63"/>
      <c r="AM21" s="63"/>
      <c r="AN21" s="63"/>
      <c r="AO21" s="63"/>
    </row>
    <row r="22" spans="1:41" ht="37.5">
      <c r="A22" s="63">
        <f>IF(B22&lt;&gt;"",ROW()-6,"")</f>
        <v>16</v>
      </c>
      <c r="B22" s="64">
        <v>44845</v>
      </c>
      <c r="C22" s="63" t="s">
        <v>130</v>
      </c>
      <c r="D22" s="63" t="s">
        <v>53</v>
      </c>
      <c r="E22" s="65" t="s">
        <v>54</v>
      </c>
      <c r="F22" s="63" t="s">
        <v>55</v>
      </c>
      <c r="G22" s="63" t="s">
        <v>105</v>
      </c>
      <c r="H22" s="63">
        <v>1006760373</v>
      </c>
      <c r="I22" s="65">
        <v>504693591</v>
      </c>
      <c r="J22" s="63" t="s">
        <v>58</v>
      </c>
      <c r="K22" s="66" t="s">
        <v>131</v>
      </c>
      <c r="L22" s="63" t="s">
        <v>82</v>
      </c>
      <c r="M22" s="63" t="s">
        <v>132</v>
      </c>
      <c r="N22" s="63" t="s">
        <v>63</v>
      </c>
      <c r="O22" s="63" t="s">
        <v>62</v>
      </c>
      <c r="P22" s="63" t="s">
        <v>62</v>
      </c>
      <c r="Q22" s="63" t="s">
        <v>62</v>
      </c>
      <c r="R22" s="63" t="s">
        <v>62</v>
      </c>
      <c r="S22" s="63" t="s">
        <v>63</v>
      </c>
      <c r="T22" s="63" t="s">
        <v>62</v>
      </c>
      <c r="U22" s="63" t="s">
        <v>62</v>
      </c>
      <c r="V22" s="63" t="s">
        <v>62</v>
      </c>
      <c r="W22" s="63" t="s">
        <v>62</v>
      </c>
      <c r="X22" s="63" t="s">
        <v>62</v>
      </c>
      <c r="Y22" s="63" t="s">
        <v>62</v>
      </c>
      <c r="Z22" s="63" t="s">
        <v>63</v>
      </c>
      <c r="AA22" s="63" t="s">
        <v>62</v>
      </c>
      <c r="AB22" s="63" t="s">
        <v>63</v>
      </c>
      <c r="AC22" s="67" t="s">
        <v>133</v>
      </c>
      <c r="AD22" s="68" t="s">
        <v>134</v>
      </c>
      <c r="AE22" s="68" t="s">
        <v>78</v>
      </c>
      <c r="AF22" s="63" t="s">
        <v>79</v>
      </c>
      <c r="AG22" s="63" t="s">
        <v>62</v>
      </c>
      <c r="AH22" s="63" t="s">
        <v>68</v>
      </c>
      <c r="AI22" s="63" t="s">
        <v>69</v>
      </c>
      <c r="AJ22" s="63" t="s">
        <v>70</v>
      </c>
      <c r="AK22" s="63" t="s">
        <v>71</v>
      </c>
      <c r="AL22" s="63"/>
      <c r="AM22" s="63"/>
      <c r="AN22" s="63"/>
      <c r="AO22" s="63"/>
    </row>
    <row r="23" spans="1:41" ht="18.75">
      <c r="A23" s="63">
        <f>IF(B23&lt;&gt;"",ROW()-6,"")</f>
        <v>17</v>
      </c>
      <c r="B23" s="64">
        <v>44846</v>
      </c>
      <c r="C23" s="63" t="s">
        <v>135</v>
      </c>
      <c r="D23" s="63" t="s">
        <v>53</v>
      </c>
      <c r="E23" s="65" t="s">
        <v>54</v>
      </c>
      <c r="F23" s="63" t="s">
        <v>55</v>
      </c>
      <c r="G23" s="63" t="s">
        <v>94</v>
      </c>
      <c r="H23" s="63">
        <v>1080345729</v>
      </c>
      <c r="I23" s="65">
        <v>566388845</v>
      </c>
      <c r="J23" s="63" t="s">
        <v>58</v>
      </c>
      <c r="K23" s="65" t="s">
        <v>57</v>
      </c>
      <c r="L23" s="63" t="s">
        <v>95</v>
      </c>
      <c r="M23" s="65" t="s">
        <v>57</v>
      </c>
      <c r="N23" s="63" t="s">
        <v>63</v>
      </c>
      <c r="O23" s="63" t="s">
        <v>63</v>
      </c>
      <c r="P23" s="63" t="s">
        <v>62</v>
      </c>
      <c r="Q23" s="63" t="s">
        <v>62</v>
      </c>
      <c r="R23" s="63" t="s">
        <v>62</v>
      </c>
      <c r="S23" s="63" t="s">
        <v>63</v>
      </c>
      <c r="T23" s="63" t="s">
        <v>62</v>
      </c>
      <c r="U23" s="63" t="s">
        <v>62</v>
      </c>
      <c r="V23" s="63" t="s">
        <v>63</v>
      </c>
      <c r="W23" s="63" t="s">
        <v>62</v>
      </c>
      <c r="X23" s="63" t="s">
        <v>63</v>
      </c>
      <c r="Y23" s="63" t="s">
        <v>62</v>
      </c>
      <c r="Z23" s="63" t="s">
        <v>63</v>
      </c>
      <c r="AA23" s="63" t="s">
        <v>62</v>
      </c>
      <c r="AB23" s="63" t="s">
        <v>63</v>
      </c>
      <c r="AC23" s="67" t="s">
        <v>136</v>
      </c>
      <c r="AD23" s="68" t="s">
        <v>91</v>
      </c>
      <c r="AE23" s="68" t="s">
        <v>78</v>
      </c>
      <c r="AF23" s="63" t="s">
        <v>79</v>
      </c>
      <c r="AG23" s="63" t="s">
        <v>62</v>
      </c>
      <c r="AH23" s="63" t="s">
        <v>68</v>
      </c>
      <c r="AI23" s="63" t="s">
        <v>69</v>
      </c>
      <c r="AJ23" s="63" t="s">
        <v>70</v>
      </c>
      <c r="AK23" s="63" t="s">
        <v>71</v>
      </c>
      <c r="AL23" s="63"/>
      <c r="AM23" s="63"/>
      <c r="AN23" s="63"/>
      <c r="AO23" s="63"/>
    </row>
    <row r="24" spans="1:41" ht="18.75">
      <c r="A24" s="63">
        <f>IF(B24&lt;&gt;"",ROW()-6,"")</f>
        <v>18</v>
      </c>
      <c r="B24" s="64">
        <v>44852</v>
      </c>
      <c r="C24" s="63" t="s">
        <v>137</v>
      </c>
      <c r="D24" s="63" t="s">
        <v>53</v>
      </c>
      <c r="E24" s="65" t="s">
        <v>54</v>
      </c>
      <c r="F24" s="65" t="s">
        <v>57</v>
      </c>
      <c r="G24" s="63" t="s">
        <v>87</v>
      </c>
      <c r="H24" s="63">
        <v>1069230462</v>
      </c>
      <c r="I24" s="65" t="s">
        <v>57</v>
      </c>
      <c r="J24" s="63" t="s">
        <v>58</v>
      </c>
      <c r="K24" s="65" t="s">
        <v>57</v>
      </c>
      <c r="L24" s="63" t="s">
        <v>82</v>
      </c>
      <c r="M24" s="63" t="s">
        <v>138</v>
      </c>
      <c r="N24" s="63" t="s">
        <v>63</v>
      </c>
      <c r="O24" s="63" t="s">
        <v>63</v>
      </c>
      <c r="P24" s="63" t="s">
        <v>62</v>
      </c>
      <c r="Q24" s="63" t="s">
        <v>62</v>
      </c>
      <c r="R24" s="63" t="s">
        <v>62</v>
      </c>
      <c r="S24" s="63" t="s">
        <v>63</v>
      </c>
      <c r="T24" s="63" t="s">
        <v>62</v>
      </c>
      <c r="U24" s="63" t="s">
        <v>62</v>
      </c>
      <c r="V24" s="63" t="s">
        <v>62</v>
      </c>
      <c r="W24" s="63" t="s">
        <v>62</v>
      </c>
      <c r="X24" s="63" t="s">
        <v>63</v>
      </c>
      <c r="Y24" s="63" t="s">
        <v>62</v>
      </c>
      <c r="Z24" s="63" t="s">
        <v>62</v>
      </c>
      <c r="AA24" s="63" t="s">
        <v>63</v>
      </c>
      <c r="AB24" s="63" t="s">
        <v>63</v>
      </c>
      <c r="AC24" s="65" t="s">
        <v>57</v>
      </c>
      <c r="AD24" s="65" t="s">
        <v>57</v>
      </c>
      <c r="AE24" s="68" t="s">
        <v>78</v>
      </c>
      <c r="AF24" s="63" t="s">
        <v>79</v>
      </c>
      <c r="AG24" s="63" t="s">
        <v>62</v>
      </c>
      <c r="AH24" s="63" t="s">
        <v>68</v>
      </c>
      <c r="AI24" s="63" t="s">
        <v>69</v>
      </c>
      <c r="AJ24" s="63" t="s">
        <v>70</v>
      </c>
      <c r="AK24" s="63" t="s">
        <v>71</v>
      </c>
      <c r="AL24" s="63"/>
      <c r="AM24" s="63"/>
      <c r="AN24" s="63"/>
      <c r="AO24" s="63"/>
    </row>
    <row r="25" spans="1:41" ht="18.75">
      <c r="A25" s="63">
        <f>IF(B25&lt;&gt;"",ROW()-6,"")</f>
        <v>19</v>
      </c>
      <c r="B25" s="64">
        <v>44871</v>
      </c>
      <c r="C25" s="63" t="s">
        <v>139</v>
      </c>
      <c r="D25" s="63" t="s">
        <v>53</v>
      </c>
      <c r="E25" s="65" t="s">
        <v>54</v>
      </c>
      <c r="F25" s="63" t="s">
        <v>55</v>
      </c>
      <c r="G25" s="63" t="s">
        <v>121</v>
      </c>
      <c r="H25" s="63">
        <v>1027077187</v>
      </c>
      <c r="I25" s="65">
        <v>555590779</v>
      </c>
      <c r="J25" s="63" t="s">
        <v>58</v>
      </c>
      <c r="K25" s="66" t="s">
        <v>140</v>
      </c>
      <c r="L25" s="63" t="s">
        <v>82</v>
      </c>
      <c r="M25" s="63" t="s">
        <v>138</v>
      </c>
      <c r="N25" s="63" t="s">
        <v>63</v>
      </c>
      <c r="O25" s="63" t="s">
        <v>63</v>
      </c>
      <c r="P25" s="63" t="s">
        <v>62</v>
      </c>
      <c r="Q25" s="63" t="s">
        <v>62</v>
      </c>
      <c r="R25" s="63" t="s">
        <v>62</v>
      </c>
      <c r="S25" s="63" t="s">
        <v>63</v>
      </c>
      <c r="T25" s="63" t="s">
        <v>62</v>
      </c>
      <c r="U25" s="63" t="s">
        <v>62</v>
      </c>
      <c r="V25" s="63" t="s">
        <v>62</v>
      </c>
      <c r="W25" s="63" t="s">
        <v>62</v>
      </c>
      <c r="X25" s="63" t="s">
        <v>62</v>
      </c>
      <c r="Y25" s="63" t="s">
        <v>63</v>
      </c>
      <c r="Z25" s="63" t="s">
        <v>62</v>
      </c>
      <c r="AA25" s="63" t="s">
        <v>62</v>
      </c>
      <c r="AB25" s="63" t="s">
        <v>63</v>
      </c>
      <c r="AC25" s="65" t="s">
        <v>57</v>
      </c>
      <c r="AD25" s="65" t="s">
        <v>57</v>
      </c>
      <c r="AE25" s="68" t="s">
        <v>78</v>
      </c>
      <c r="AF25" s="63" t="s">
        <v>79</v>
      </c>
      <c r="AG25" s="63" t="s">
        <v>62</v>
      </c>
      <c r="AH25" s="63" t="s">
        <v>68</v>
      </c>
      <c r="AI25" s="63" t="s">
        <v>69</v>
      </c>
      <c r="AJ25" s="63" t="s">
        <v>70</v>
      </c>
      <c r="AK25" s="63" t="s">
        <v>71</v>
      </c>
      <c r="AL25" s="63"/>
      <c r="AM25" s="63"/>
      <c r="AN25" s="63"/>
      <c r="AO25" s="63"/>
    </row>
    <row r="26" spans="1:41" ht="18.75">
      <c r="A26" s="63">
        <f>IF(B26&lt;&gt;"",ROW()-6,"")</f>
        <v>20</v>
      </c>
      <c r="B26" s="64">
        <v>44872</v>
      </c>
      <c r="C26" s="63" t="s">
        <v>141</v>
      </c>
      <c r="D26" s="63" t="s">
        <v>53</v>
      </c>
      <c r="E26" s="65" t="s">
        <v>54</v>
      </c>
      <c r="F26" s="63" t="s">
        <v>73</v>
      </c>
      <c r="G26" s="63" t="s">
        <v>94</v>
      </c>
      <c r="H26" s="63">
        <v>1021995468</v>
      </c>
      <c r="I26" s="65">
        <v>556733199</v>
      </c>
      <c r="J26" s="63" t="s">
        <v>58</v>
      </c>
      <c r="K26" s="65" t="s">
        <v>57</v>
      </c>
      <c r="L26" s="63" t="s">
        <v>82</v>
      </c>
      <c r="M26" s="63" t="s">
        <v>132</v>
      </c>
      <c r="N26" s="63" t="s">
        <v>63</v>
      </c>
      <c r="O26" s="63" t="s">
        <v>63</v>
      </c>
      <c r="P26" s="63" t="s">
        <v>62</v>
      </c>
      <c r="Q26" s="63" t="s">
        <v>62</v>
      </c>
      <c r="R26" s="63" t="s">
        <v>62</v>
      </c>
      <c r="S26" s="63" t="s">
        <v>63</v>
      </c>
      <c r="T26" s="63" t="s">
        <v>62</v>
      </c>
      <c r="U26" s="63" t="s">
        <v>62</v>
      </c>
      <c r="V26" s="63" t="s">
        <v>63</v>
      </c>
      <c r="W26" s="63" t="s">
        <v>63</v>
      </c>
      <c r="X26" s="63" t="s">
        <v>63</v>
      </c>
      <c r="Y26" s="63" t="s">
        <v>63</v>
      </c>
      <c r="Z26" s="63" t="s">
        <v>62</v>
      </c>
      <c r="AA26" s="63" t="s">
        <v>62</v>
      </c>
      <c r="AB26" s="63" t="s">
        <v>63</v>
      </c>
      <c r="AC26" s="65" t="s">
        <v>57</v>
      </c>
      <c r="AD26" s="65" t="s">
        <v>57</v>
      </c>
      <c r="AE26" s="68" t="s">
        <v>78</v>
      </c>
      <c r="AF26" s="63" t="s">
        <v>79</v>
      </c>
      <c r="AG26" s="63" t="s">
        <v>62</v>
      </c>
      <c r="AH26" s="63" t="s">
        <v>68</v>
      </c>
      <c r="AI26" s="63" t="s">
        <v>69</v>
      </c>
      <c r="AJ26" s="63" t="s">
        <v>70</v>
      </c>
      <c r="AK26" s="63" t="s">
        <v>71</v>
      </c>
      <c r="AL26" s="63"/>
      <c r="AM26" s="63"/>
      <c r="AN26" s="63"/>
      <c r="AO26" s="63"/>
    </row>
    <row r="27" spans="1:41" ht="18.75">
      <c r="A27" s="63">
        <f>IF(B27&lt;&gt;"",ROW()-6,"")</f>
        <v>21</v>
      </c>
      <c r="B27" s="64">
        <v>44874</v>
      </c>
      <c r="C27" s="63" t="s">
        <v>142</v>
      </c>
      <c r="D27" s="63" t="s">
        <v>53</v>
      </c>
      <c r="E27" s="65" t="s">
        <v>54</v>
      </c>
      <c r="F27" s="63" t="s">
        <v>73</v>
      </c>
      <c r="G27" s="63" t="s">
        <v>94</v>
      </c>
      <c r="H27" s="63">
        <v>1048896946</v>
      </c>
      <c r="I27" s="65">
        <v>554403328</v>
      </c>
      <c r="J27" s="63" t="s">
        <v>58</v>
      </c>
      <c r="K27" s="66" t="s">
        <v>143</v>
      </c>
      <c r="L27" s="63" t="s">
        <v>82</v>
      </c>
      <c r="M27" s="63" t="s">
        <v>144</v>
      </c>
      <c r="N27" s="65" t="s">
        <v>57</v>
      </c>
      <c r="O27" s="65" t="s">
        <v>57</v>
      </c>
      <c r="P27" s="65" t="s">
        <v>57</v>
      </c>
      <c r="Q27" s="65" t="s">
        <v>57</v>
      </c>
      <c r="R27" s="65" t="s">
        <v>57</v>
      </c>
      <c r="S27" s="65" t="s">
        <v>57</v>
      </c>
      <c r="T27" s="65" t="s">
        <v>57</v>
      </c>
      <c r="U27" s="65" t="s">
        <v>57</v>
      </c>
      <c r="V27" s="65" t="s">
        <v>57</v>
      </c>
      <c r="W27" s="65" t="s">
        <v>57</v>
      </c>
      <c r="X27" s="65" t="s">
        <v>57</v>
      </c>
      <c r="Y27" s="65" t="s">
        <v>57</v>
      </c>
      <c r="Z27" s="65" t="s">
        <v>57</v>
      </c>
      <c r="AA27" s="65" t="s">
        <v>57</v>
      </c>
      <c r="AB27" s="65" t="s">
        <v>57</v>
      </c>
      <c r="AC27" s="65" t="s">
        <v>57</v>
      </c>
      <c r="AD27" s="65" t="s">
        <v>57</v>
      </c>
      <c r="AE27" s="68" t="s">
        <v>78</v>
      </c>
      <c r="AF27" s="63" t="s">
        <v>79</v>
      </c>
      <c r="AG27" s="63" t="s">
        <v>62</v>
      </c>
      <c r="AH27" s="63" t="s">
        <v>68</v>
      </c>
      <c r="AI27" s="63" t="s">
        <v>69</v>
      </c>
      <c r="AJ27" s="63" t="s">
        <v>70</v>
      </c>
      <c r="AK27" s="63" t="s">
        <v>71</v>
      </c>
      <c r="AL27" s="63"/>
      <c r="AM27" s="63"/>
      <c r="AN27" s="63"/>
      <c r="AO27" s="63"/>
    </row>
    <row r="28" spans="1:41" ht="18.75">
      <c r="A28" s="63">
        <f>IF(B28&lt;&gt;"",ROW()-6,"")</f>
        <v>22</v>
      </c>
      <c r="B28" s="64">
        <v>44878</v>
      </c>
      <c r="C28" s="63" t="s">
        <v>145</v>
      </c>
      <c r="D28" s="63" t="s">
        <v>53</v>
      </c>
      <c r="E28" s="65" t="s">
        <v>54</v>
      </c>
      <c r="F28" s="63" t="s">
        <v>73</v>
      </c>
      <c r="G28" s="63" t="s">
        <v>105</v>
      </c>
      <c r="H28" s="63">
        <v>1064243726</v>
      </c>
      <c r="I28" s="65">
        <v>553616559</v>
      </c>
      <c r="J28" s="63" t="s">
        <v>58</v>
      </c>
      <c r="K28" s="66" t="s">
        <v>146</v>
      </c>
      <c r="L28" s="63" t="s">
        <v>82</v>
      </c>
      <c r="M28" s="63" t="s">
        <v>147</v>
      </c>
      <c r="N28" s="65" t="s">
        <v>57</v>
      </c>
      <c r="O28" s="65" t="s">
        <v>57</v>
      </c>
      <c r="P28" s="65" t="s">
        <v>57</v>
      </c>
      <c r="Q28" s="65" t="s">
        <v>57</v>
      </c>
      <c r="R28" s="65" t="s">
        <v>57</v>
      </c>
      <c r="S28" s="65" t="s">
        <v>57</v>
      </c>
      <c r="T28" s="65" t="s">
        <v>57</v>
      </c>
      <c r="U28" s="65" t="s">
        <v>57</v>
      </c>
      <c r="V28" s="65" t="s">
        <v>57</v>
      </c>
      <c r="W28" s="65" t="s">
        <v>57</v>
      </c>
      <c r="X28" s="65" t="s">
        <v>57</v>
      </c>
      <c r="Y28" s="65" t="s">
        <v>57</v>
      </c>
      <c r="Z28" s="65" t="s">
        <v>57</v>
      </c>
      <c r="AA28" s="65" t="s">
        <v>57</v>
      </c>
      <c r="AB28" s="65" t="s">
        <v>57</v>
      </c>
      <c r="AC28" s="65" t="s">
        <v>57</v>
      </c>
      <c r="AD28" s="65" t="s">
        <v>57</v>
      </c>
      <c r="AE28" s="68" t="s">
        <v>78</v>
      </c>
      <c r="AF28" s="63" t="s">
        <v>67</v>
      </c>
      <c r="AG28" s="63" t="s">
        <v>62</v>
      </c>
      <c r="AH28" s="63" t="s">
        <v>68</v>
      </c>
      <c r="AI28" s="63" t="s">
        <v>69</v>
      </c>
      <c r="AJ28" s="63" t="s">
        <v>70</v>
      </c>
      <c r="AK28" s="63" t="s">
        <v>71</v>
      </c>
      <c r="AL28" s="63"/>
      <c r="AM28" s="63"/>
      <c r="AN28" s="63"/>
      <c r="AO28" s="63"/>
    </row>
    <row r="29" spans="1:41" ht="56.25">
      <c r="A29" s="63">
        <f>IF(B29&lt;&gt;"",ROW()-6,"")</f>
        <v>23</v>
      </c>
      <c r="B29" s="64">
        <v>44879</v>
      </c>
      <c r="C29" s="63" t="s">
        <v>148</v>
      </c>
      <c r="D29" s="63" t="s">
        <v>53</v>
      </c>
      <c r="E29" s="65" t="s">
        <v>54</v>
      </c>
      <c r="F29" s="63" t="s">
        <v>55</v>
      </c>
      <c r="G29" s="63" t="s">
        <v>121</v>
      </c>
      <c r="H29" s="63">
        <v>1045821046</v>
      </c>
      <c r="I29" s="65" t="s">
        <v>57</v>
      </c>
      <c r="J29" s="63" t="s">
        <v>58</v>
      </c>
      <c r="K29" s="65" t="s">
        <v>57</v>
      </c>
      <c r="L29" s="63" t="s">
        <v>82</v>
      </c>
      <c r="M29" s="63" t="s">
        <v>115</v>
      </c>
      <c r="N29" s="63" t="s">
        <v>62</v>
      </c>
      <c r="O29" s="63" t="s">
        <v>62</v>
      </c>
      <c r="P29" s="63" t="s">
        <v>63</v>
      </c>
      <c r="Q29" s="63" t="s">
        <v>62</v>
      </c>
      <c r="R29" s="63" t="s">
        <v>62</v>
      </c>
      <c r="S29" s="63" t="s">
        <v>62</v>
      </c>
      <c r="T29" s="63" t="s">
        <v>63</v>
      </c>
      <c r="U29" s="63" t="s">
        <v>63</v>
      </c>
      <c r="V29" s="63" t="s">
        <v>63</v>
      </c>
      <c r="W29" s="63" t="s">
        <v>62</v>
      </c>
      <c r="X29" s="63" t="s">
        <v>62</v>
      </c>
      <c r="Y29" s="63" t="s">
        <v>63</v>
      </c>
      <c r="Z29" s="63" t="s">
        <v>62</v>
      </c>
      <c r="AA29" s="63" t="s">
        <v>62</v>
      </c>
      <c r="AB29" s="63" t="s">
        <v>62</v>
      </c>
      <c r="AC29" s="67" t="s">
        <v>149</v>
      </c>
      <c r="AD29" s="68" t="s">
        <v>150</v>
      </c>
      <c r="AE29" s="68" t="s">
        <v>78</v>
      </c>
      <c r="AF29" s="63" t="s">
        <v>67</v>
      </c>
      <c r="AG29" s="63" t="s">
        <v>63</v>
      </c>
      <c r="AH29" s="63" t="s">
        <v>68</v>
      </c>
      <c r="AI29" s="63" t="s">
        <v>69</v>
      </c>
      <c r="AJ29" s="63" t="s">
        <v>70</v>
      </c>
      <c r="AK29" s="63" t="s">
        <v>71</v>
      </c>
      <c r="AL29" s="63"/>
      <c r="AM29" s="63"/>
      <c r="AN29" s="63"/>
      <c r="AO29" s="63"/>
    </row>
    <row r="30" spans="1:41" ht="18.75">
      <c r="A30" s="63">
        <f>IF(B30&lt;&gt;"",ROW()-6,"")</f>
        <v>24</v>
      </c>
      <c r="B30" s="64">
        <v>44881</v>
      </c>
      <c r="C30" s="63" t="s">
        <v>151</v>
      </c>
      <c r="D30" s="63" t="s">
        <v>53</v>
      </c>
      <c r="E30" s="65" t="s">
        <v>54</v>
      </c>
      <c r="F30" s="65" t="s">
        <v>57</v>
      </c>
      <c r="G30" s="63" t="s">
        <v>94</v>
      </c>
      <c r="H30" s="63">
        <v>1030145583</v>
      </c>
      <c r="I30" s="65">
        <v>506925690</v>
      </c>
      <c r="J30" s="63" t="s">
        <v>58</v>
      </c>
      <c r="K30" s="66" t="s">
        <v>152</v>
      </c>
      <c r="L30" s="63" t="s">
        <v>82</v>
      </c>
      <c r="M30" s="65" t="s">
        <v>57</v>
      </c>
      <c r="N30" s="63" t="s">
        <v>63</v>
      </c>
      <c r="O30" s="63" t="s">
        <v>63</v>
      </c>
      <c r="P30" s="63" t="s">
        <v>62</v>
      </c>
      <c r="Q30" s="63" t="s">
        <v>62</v>
      </c>
      <c r="R30" s="63" t="s">
        <v>62</v>
      </c>
      <c r="S30" s="63" t="s">
        <v>63</v>
      </c>
      <c r="T30" s="63" t="s">
        <v>62</v>
      </c>
      <c r="U30" s="63" t="s">
        <v>62</v>
      </c>
      <c r="V30" s="63" t="s">
        <v>63</v>
      </c>
      <c r="W30" s="63" t="s">
        <v>62</v>
      </c>
      <c r="X30" s="63" t="s">
        <v>62</v>
      </c>
      <c r="Y30" s="63" t="s">
        <v>63</v>
      </c>
      <c r="Z30" s="63" t="s">
        <v>62</v>
      </c>
      <c r="AA30" s="63" t="s">
        <v>62</v>
      </c>
      <c r="AB30" s="63" t="s">
        <v>63</v>
      </c>
      <c r="AC30" s="65" t="s">
        <v>57</v>
      </c>
      <c r="AD30" s="65" t="s">
        <v>57</v>
      </c>
      <c r="AE30" s="68" t="s">
        <v>78</v>
      </c>
      <c r="AF30" s="63" t="s">
        <v>79</v>
      </c>
      <c r="AG30" s="63" t="s">
        <v>62</v>
      </c>
      <c r="AH30" s="63" t="s">
        <v>68</v>
      </c>
      <c r="AI30" s="63" t="s">
        <v>69</v>
      </c>
      <c r="AJ30" s="63" t="s">
        <v>70</v>
      </c>
      <c r="AK30" s="63" t="s">
        <v>71</v>
      </c>
      <c r="AL30" s="63"/>
      <c r="AM30" s="63"/>
      <c r="AN30" s="63"/>
      <c r="AO30" s="63"/>
    </row>
    <row r="31" spans="1:41" ht="18.75">
      <c r="A31" s="63">
        <f>IF(B31&lt;&gt;"",ROW()-6,"")</f>
        <v>25</v>
      </c>
      <c r="B31" s="64">
        <v>44882</v>
      </c>
      <c r="C31" s="63" t="s">
        <v>153</v>
      </c>
      <c r="D31" s="63" t="s">
        <v>53</v>
      </c>
      <c r="E31" s="65" t="s">
        <v>54</v>
      </c>
      <c r="F31" s="63" t="s">
        <v>55</v>
      </c>
      <c r="G31" s="63" t="s">
        <v>121</v>
      </c>
      <c r="H31" s="63">
        <v>1034438364</v>
      </c>
      <c r="I31" s="65" t="s">
        <v>57</v>
      </c>
      <c r="J31" s="63" t="s">
        <v>58</v>
      </c>
      <c r="K31" s="66" t="s">
        <v>154</v>
      </c>
      <c r="L31" s="63" t="s">
        <v>82</v>
      </c>
      <c r="M31" s="65" t="s">
        <v>57</v>
      </c>
      <c r="N31" s="65" t="s">
        <v>57</v>
      </c>
      <c r="O31" s="65" t="s">
        <v>57</v>
      </c>
      <c r="P31" s="65" t="s">
        <v>57</v>
      </c>
      <c r="Q31" s="65" t="s">
        <v>57</v>
      </c>
      <c r="R31" s="65" t="s">
        <v>57</v>
      </c>
      <c r="S31" s="65" t="s">
        <v>57</v>
      </c>
      <c r="T31" s="65" t="s">
        <v>57</v>
      </c>
      <c r="U31" s="65" t="s">
        <v>57</v>
      </c>
      <c r="V31" s="65" t="s">
        <v>57</v>
      </c>
      <c r="W31" s="65" t="s">
        <v>57</v>
      </c>
      <c r="X31" s="65" t="s">
        <v>57</v>
      </c>
      <c r="Y31" s="65" t="s">
        <v>57</v>
      </c>
      <c r="Z31" s="65" t="s">
        <v>57</v>
      </c>
      <c r="AA31" s="65" t="s">
        <v>57</v>
      </c>
      <c r="AB31" s="65" t="s">
        <v>57</v>
      </c>
      <c r="AC31" s="65" t="s">
        <v>57</v>
      </c>
      <c r="AD31" s="65" t="s">
        <v>57</v>
      </c>
      <c r="AE31" s="68" t="s">
        <v>78</v>
      </c>
      <c r="AF31" s="63" t="s">
        <v>79</v>
      </c>
      <c r="AG31" s="63" t="s">
        <v>62</v>
      </c>
      <c r="AH31" s="63" t="s">
        <v>68</v>
      </c>
      <c r="AI31" s="63" t="s">
        <v>69</v>
      </c>
      <c r="AJ31" s="63" t="s">
        <v>70</v>
      </c>
      <c r="AK31" s="63" t="s">
        <v>71</v>
      </c>
      <c r="AL31" s="63"/>
      <c r="AM31" s="63"/>
      <c r="AN31" s="63"/>
      <c r="AO31" s="63"/>
    </row>
    <row r="32" spans="1:41" ht="56.25">
      <c r="A32" s="63">
        <f>IF(B32&lt;&gt;"",ROW()-6,"")</f>
        <v>26</v>
      </c>
      <c r="B32" s="64">
        <v>44885</v>
      </c>
      <c r="C32" s="63" t="s">
        <v>155</v>
      </c>
      <c r="D32" s="63" t="s">
        <v>156</v>
      </c>
      <c r="E32" s="65" t="s">
        <v>54</v>
      </c>
      <c r="F32" s="63" t="s">
        <v>55</v>
      </c>
      <c r="G32" s="65" t="s">
        <v>57</v>
      </c>
      <c r="H32" s="63">
        <v>2230003986</v>
      </c>
      <c r="I32" s="65">
        <v>576659531</v>
      </c>
      <c r="J32" s="63" t="s">
        <v>58</v>
      </c>
      <c r="K32" s="65" t="s">
        <v>57</v>
      </c>
      <c r="L32" s="63" t="s">
        <v>82</v>
      </c>
      <c r="M32" s="63" t="s">
        <v>157</v>
      </c>
      <c r="N32" s="63" t="s">
        <v>62</v>
      </c>
      <c r="O32" s="63" t="s">
        <v>62</v>
      </c>
      <c r="P32" s="63" t="s">
        <v>63</v>
      </c>
      <c r="Q32" s="63" t="s">
        <v>63</v>
      </c>
      <c r="R32" s="63" t="s">
        <v>63</v>
      </c>
      <c r="S32" s="63" t="s">
        <v>62</v>
      </c>
      <c r="T32" s="63" t="s">
        <v>62</v>
      </c>
      <c r="U32" s="63" t="s">
        <v>63</v>
      </c>
      <c r="V32" s="63" t="s">
        <v>63</v>
      </c>
      <c r="W32" s="63" t="s">
        <v>63</v>
      </c>
      <c r="X32" s="63" t="s">
        <v>62</v>
      </c>
      <c r="Y32" s="63" t="s">
        <v>62</v>
      </c>
      <c r="Z32" s="63" t="s">
        <v>63</v>
      </c>
      <c r="AA32" s="63" t="s">
        <v>62</v>
      </c>
      <c r="AB32" s="63" t="s">
        <v>62</v>
      </c>
      <c r="AC32" s="67" t="s">
        <v>158</v>
      </c>
      <c r="AD32" s="68" t="s">
        <v>102</v>
      </c>
      <c r="AE32" s="68" t="s">
        <v>78</v>
      </c>
      <c r="AF32" s="63" t="s">
        <v>79</v>
      </c>
      <c r="AG32" s="63" t="s">
        <v>63</v>
      </c>
      <c r="AH32" s="63" t="s">
        <v>68</v>
      </c>
      <c r="AI32" s="63" t="s">
        <v>69</v>
      </c>
      <c r="AJ32" s="63" t="s">
        <v>70</v>
      </c>
      <c r="AK32" s="63" t="s">
        <v>71</v>
      </c>
      <c r="AL32" s="63"/>
      <c r="AM32" s="63"/>
      <c r="AN32" s="63"/>
      <c r="AO32" s="63"/>
    </row>
    <row r="33" spans="1:41" ht="56.25">
      <c r="A33" s="63">
        <f>IF(B33&lt;&gt;"",ROW()-6,"")</f>
        <v>27</v>
      </c>
      <c r="B33" s="64">
        <v>44887</v>
      </c>
      <c r="C33" s="63" t="s">
        <v>159</v>
      </c>
      <c r="D33" s="63" t="s">
        <v>53</v>
      </c>
      <c r="E33" s="65" t="s">
        <v>110</v>
      </c>
      <c r="F33" s="63" t="s">
        <v>55</v>
      </c>
      <c r="G33" s="63" t="s">
        <v>121</v>
      </c>
      <c r="H33" s="63">
        <v>1030043903</v>
      </c>
      <c r="I33" s="65">
        <v>504477486</v>
      </c>
      <c r="J33" s="63" t="s">
        <v>58</v>
      </c>
      <c r="K33" s="66" t="s">
        <v>160</v>
      </c>
      <c r="L33" s="63" t="s">
        <v>95</v>
      </c>
      <c r="M33" s="63" t="s">
        <v>161</v>
      </c>
      <c r="N33" s="65" t="s">
        <v>57</v>
      </c>
      <c r="O33" s="65" t="s">
        <v>57</v>
      </c>
      <c r="P33" s="65" t="s">
        <v>57</v>
      </c>
      <c r="Q33" s="65" t="s">
        <v>57</v>
      </c>
      <c r="R33" s="65" t="s">
        <v>57</v>
      </c>
      <c r="S33" s="65" t="s">
        <v>57</v>
      </c>
      <c r="T33" s="65" t="s">
        <v>57</v>
      </c>
      <c r="U33" s="65" t="s">
        <v>57</v>
      </c>
      <c r="V33" s="65" t="s">
        <v>57</v>
      </c>
      <c r="W33" s="65" t="s">
        <v>57</v>
      </c>
      <c r="X33" s="65" t="s">
        <v>57</v>
      </c>
      <c r="Y33" s="65" t="s">
        <v>57</v>
      </c>
      <c r="Z33" s="65" t="s">
        <v>57</v>
      </c>
      <c r="AA33" s="65" t="s">
        <v>57</v>
      </c>
      <c r="AB33" s="65" t="s">
        <v>57</v>
      </c>
      <c r="AC33" s="67" t="s">
        <v>162</v>
      </c>
      <c r="AD33" s="68" t="s">
        <v>163</v>
      </c>
      <c r="AE33" s="68" t="s">
        <v>66</v>
      </c>
      <c r="AF33" s="63" t="s">
        <v>79</v>
      </c>
      <c r="AG33" s="63" t="s">
        <v>62</v>
      </c>
      <c r="AH33" s="63" t="s">
        <v>68</v>
      </c>
      <c r="AI33" s="63" t="s">
        <v>69</v>
      </c>
      <c r="AJ33" s="63" t="s">
        <v>70</v>
      </c>
      <c r="AK33" s="63" t="s">
        <v>71</v>
      </c>
      <c r="AL33" s="63"/>
      <c r="AM33" s="63"/>
      <c r="AN33" s="63"/>
      <c r="AO33" s="63"/>
    </row>
    <row r="34" spans="1:41" ht="18.75">
      <c r="A34" s="63">
        <f>IF(B34&lt;&gt;"",ROW()-6,"")</f>
        <v>28</v>
      </c>
      <c r="B34" s="64">
        <v>44896</v>
      </c>
      <c r="C34" s="63" t="s">
        <v>164</v>
      </c>
      <c r="D34" s="63" t="s">
        <v>53</v>
      </c>
      <c r="E34" s="65" t="s">
        <v>54</v>
      </c>
      <c r="F34" s="63" t="s">
        <v>55</v>
      </c>
      <c r="G34" s="63" t="s">
        <v>94</v>
      </c>
      <c r="H34" s="63">
        <v>1007007030</v>
      </c>
      <c r="I34" s="65" t="s">
        <v>57</v>
      </c>
      <c r="J34" s="63" t="s">
        <v>58</v>
      </c>
      <c r="K34" s="65" t="s">
        <v>57</v>
      </c>
      <c r="L34" s="63" t="s">
        <v>82</v>
      </c>
      <c r="M34" s="63" t="s">
        <v>165</v>
      </c>
      <c r="N34" s="63" t="s">
        <v>63</v>
      </c>
      <c r="O34" s="63" t="s">
        <v>62</v>
      </c>
      <c r="P34" s="63" t="s">
        <v>62</v>
      </c>
      <c r="Q34" s="63" t="s">
        <v>62</v>
      </c>
      <c r="R34" s="63" t="s">
        <v>62</v>
      </c>
      <c r="S34" s="63" t="s">
        <v>62</v>
      </c>
      <c r="T34" s="63" t="s">
        <v>62</v>
      </c>
      <c r="U34" s="63" t="s">
        <v>62</v>
      </c>
      <c r="V34" s="63" t="s">
        <v>63</v>
      </c>
      <c r="W34" s="63" t="s">
        <v>62</v>
      </c>
      <c r="X34" s="63" t="s">
        <v>62</v>
      </c>
      <c r="Y34" s="63" t="s">
        <v>63</v>
      </c>
      <c r="Z34" s="63" t="s">
        <v>63</v>
      </c>
      <c r="AA34" s="63" t="s">
        <v>62</v>
      </c>
      <c r="AB34" s="63" t="s">
        <v>63</v>
      </c>
      <c r="AC34" s="65" t="s">
        <v>57</v>
      </c>
      <c r="AD34" s="65" t="s">
        <v>57</v>
      </c>
      <c r="AE34" s="68" t="s">
        <v>78</v>
      </c>
      <c r="AF34" s="63" t="s">
        <v>79</v>
      </c>
      <c r="AG34" s="63" t="s">
        <v>62</v>
      </c>
      <c r="AH34" s="63" t="s">
        <v>68</v>
      </c>
      <c r="AI34" s="63" t="s">
        <v>69</v>
      </c>
      <c r="AJ34" s="63" t="s">
        <v>70</v>
      </c>
      <c r="AK34" s="63" t="s">
        <v>71</v>
      </c>
      <c r="AL34" s="63"/>
      <c r="AM34" s="63"/>
      <c r="AN34" s="63"/>
      <c r="AO34" s="63"/>
    </row>
    <row r="35" spans="1:41" ht="18.75">
      <c r="A35" s="63">
        <f>IF(B35&lt;&gt;"",ROW()-6,"")</f>
        <v>29</v>
      </c>
      <c r="B35" s="64">
        <v>44900</v>
      </c>
      <c r="C35" s="63" t="s">
        <v>166</v>
      </c>
      <c r="D35" s="63" t="s">
        <v>53</v>
      </c>
      <c r="E35" s="65" t="s">
        <v>54</v>
      </c>
      <c r="F35" s="63" t="s">
        <v>73</v>
      </c>
      <c r="G35" s="63" t="s">
        <v>87</v>
      </c>
      <c r="H35" s="63">
        <v>1028826327</v>
      </c>
      <c r="I35" s="65" t="s">
        <v>57</v>
      </c>
      <c r="J35" s="63" t="s">
        <v>58</v>
      </c>
      <c r="K35" s="65" t="s">
        <v>57</v>
      </c>
      <c r="L35" s="63" t="s">
        <v>82</v>
      </c>
      <c r="M35" s="63" t="s">
        <v>167</v>
      </c>
      <c r="N35" s="65" t="s">
        <v>57</v>
      </c>
      <c r="O35" s="65" t="s">
        <v>57</v>
      </c>
      <c r="P35" s="65" t="s">
        <v>57</v>
      </c>
      <c r="Q35" s="65" t="s">
        <v>57</v>
      </c>
      <c r="R35" s="65" t="s">
        <v>57</v>
      </c>
      <c r="S35" s="65" t="s">
        <v>57</v>
      </c>
      <c r="T35" s="65" t="s">
        <v>57</v>
      </c>
      <c r="U35" s="65" t="s">
        <v>57</v>
      </c>
      <c r="V35" s="65" t="s">
        <v>57</v>
      </c>
      <c r="W35" s="65" t="s">
        <v>57</v>
      </c>
      <c r="X35" s="65" t="s">
        <v>57</v>
      </c>
      <c r="Y35" s="65" t="s">
        <v>57</v>
      </c>
      <c r="Z35" s="65" t="s">
        <v>57</v>
      </c>
      <c r="AA35" s="65" t="s">
        <v>57</v>
      </c>
      <c r="AB35" s="65" t="s">
        <v>57</v>
      </c>
      <c r="AC35" s="65" t="s">
        <v>57</v>
      </c>
      <c r="AD35" s="65" t="s">
        <v>57</v>
      </c>
      <c r="AE35" s="68" t="s">
        <v>78</v>
      </c>
      <c r="AF35" s="63" t="s">
        <v>79</v>
      </c>
      <c r="AG35" s="63" t="s">
        <v>62</v>
      </c>
      <c r="AH35" s="63" t="s">
        <v>68</v>
      </c>
      <c r="AI35" s="63" t="s">
        <v>69</v>
      </c>
      <c r="AJ35" s="63" t="s">
        <v>70</v>
      </c>
      <c r="AK35" s="63" t="s">
        <v>71</v>
      </c>
      <c r="AL35" s="63"/>
      <c r="AM35" s="63"/>
      <c r="AN35" s="63"/>
      <c r="AO35" s="63"/>
    </row>
    <row r="36" spans="1:41" ht="18.75">
      <c r="A36" s="63">
        <f>IF(B36&lt;&gt;"",ROW()-6,"")</f>
        <v>30</v>
      </c>
      <c r="B36" s="64">
        <v>44903</v>
      </c>
      <c r="C36" s="63" t="s">
        <v>168</v>
      </c>
      <c r="D36" s="63" t="s">
        <v>53</v>
      </c>
      <c r="E36" s="65" t="s">
        <v>54</v>
      </c>
      <c r="F36" s="63" t="s">
        <v>55</v>
      </c>
      <c r="G36" s="63" t="s">
        <v>94</v>
      </c>
      <c r="H36" s="63">
        <v>1016010900</v>
      </c>
      <c r="I36" s="65">
        <v>544464876</v>
      </c>
      <c r="J36" s="63" t="s">
        <v>58</v>
      </c>
      <c r="K36" s="65" t="s">
        <v>57</v>
      </c>
      <c r="L36" s="63" t="s">
        <v>82</v>
      </c>
      <c r="M36" s="63" t="s">
        <v>169</v>
      </c>
      <c r="N36" s="65" t="s">
        <v>57</v>
      </c>
      <c r="O36" s="65" t="s">
        <v>57</v>
      </c>
      <c r="P36" s="65" t="s">
        <v>57</v>
      </c>
      <c r="Q36" s="65" t="s">
        <v>57</v>
      </c>
      <c r="R36" s="65" t="s">
        <v>57</v>
      </c>
      <c r="S36" s="65" t="s">
        <v>57</v>
      </c>
      <c r="T36" s="65" t="s">
        <v>57</v>
      </c>
      <c r="U36" s="65" t="s">
        <v>57</v>
      </c>
      <c r="V36" s="65" t="s">
        <v>57</v>
      </c>
      <c r="W36" s="65" t="s">
        <v>57</v>
      </c>
      <c r="X36" s="65" t="s">
        <v>57</v>
      </c>
      <c r="Y36" s="65" t="s">
        <v>57</v>
      </c>
      <c r="Z36" s="65" t="s">
        <v>57</v>
      </c>
      <c r="AA36" s="65" t="s">
        <v>57</v>
      </c>
      <c r="AB36" s="65" t="s">
        <v>57</v>
      </c>
      <c r="AC36" s="65" t="s">
        <v>57</v>
      </c>
      <c r="AD36" s="65" t="s">
        <v>57</v>
      </c>
      <c r="AE36" s="68" t="s">
        <v>78</v>
      </c>
      <c r="AF36" s="63" t="s">
        <v>170</v>
      </c>
      <c r="AG36" s="63" t="s">
        <v>62</v>
      </c>
      <c r="AH36" s="63" t="s">
        <v>68</v>
      </c>
      <c r="AI36" s="63" t="s">
        <v>69</v>
      </c>
      <c r="AJ36" s="63" t="s">
        <v>70</v>
      </c>
      <c r="AK36" s="63" t="s">
        <v>71</v>
      </c>
      <c r="AL36" s="63"/>
      <c r="AM36" s="63"/>
      <c r="AN36" s="63"/>
      <c r="AO36" s="63"/>
    </row>
    <row r="37" spans="1:41" ht="18.75">
      <c r="A37" s="63">
        <f>IF(B37&lt;&gt;"",ROW()-6,"")</f>
        <v>31</v>
      </c>
      <c r="B37" s="64">
        <v>44906</v>
      </c>
      <c r="C37" s="63" t="s">
        <v>171</v>
      </c>
      <c r="D37" s="63" t="s">
        <v>53</v>
      </c>
      <c r="E37" s="65" t="s">
        <v>54</v>
      </c>
      <c r="F37" s="63" t="s">
        <v>55</v>
      </c>
      <c r="G37" s="63" t="s">
        <v>87</v>
      </c>
      <c r="H37" s="63">
        <v>1093916532</v>
      </c>
      <c r="I37" s="65" t="s">
        <v>57</v>
      </c>
      <c r="J37" s="63" t="s">
        <v>58</v>
      </c>
      <c r="K37" s="65" t="s">
        <v>57</v>
      </c>
      <c r="L37" s="63" t="s">
        <v>82</v>
      </c>
      <c r="M37" s="63" t="s">
        <v>128</v>
      </c>
      <c r="N37" s="65" t="s">
        <v>57</v>
      </c>
      <c r="O37" s="65" t="s">
        <v>57</v>
      </c>
      <c r="P37" s="65" t="s">
        <v>57</v>
      </c>
      <c r="Q37" s="65" t="s">
        <v>57</v>
      </c>
      <c r="R37" s="65" t="s">
        <v>57</v>
      </c>
      <c r="S37" s="65" t="s">
        <v>57</v>
      </c>
      <c r="T37" s="65" t="s">
        <v>57</v>
      </c>
      <c r="U37" s="65" t="s">
        <v>57</v>
      </c>
      <c r="V37" s="65" t="s">
        <v>57</v>
      </c>
      <c r="W37" s="65" t="s">
        <v>57</v>
      </c>
      <c r="X37" s="65" t="s">
        <v>57</v>
      </c>
      <c r="Y37" s="65" t="s">
        <v>57</v>
      </c>
      <c r="Z37" s="65" t="s">
        <v>57</v>
      </c>
      <c r="AA37" s="65" t="s">
        <v>57</v>
      </c>
      <c r="AB37" s="65" t="s">
        <v>57</v>
      </c>
      <c r="AC37" s="65" t="s">
        <v>57</v>
      </c>
      <c r="AD37" s="65" t="s">
        <v>57</v>
      </c>
      <c r="AE37" s="68" t="s">
        <v>78</v>
      </c>
      <c r="AF37" s="63" t="s">
        <v>79</v>
      </c>
      <c r="AG37" s="63" t="s">
        <v>62</v>
      </c>
      <c r="AH37" s="63" t="s">
        <v>68</v>
      </c>
      <c r="AI37" s="63" t="s">
        <v>69</v>
      </c>
      <c r="AJ37" s="63" t="s">
        <v>70</v>
      </c>
      <c r="AK37" s="63" t="s">
        <v>71</v>
      </c>
      <c r="AL37" s="63"/>
      <c r="AM37" s="63"/>
      <c r="AN37" s="63"/>
      <c r="AO37" s="63"/>
    </row>
    <row r="38" spans="1:41" ht="18.75">
      <c r="A38" s="63">
        <f>IF(B38&lt;&gt;"",ROW()-6,"")</f>
        <v>32</v>
      </c>
      <c r="B38" s="64">
        <v>44907</v>
      </c>
      <c r="C38" s="63" t="s">
        <v>172</v>
      </c>
      <c r="D38" s="63" t="s">
        <v>53</v>
      </c>
      <c r="E38" s="65" t="s">
        <v>54</v>
      </c>
      <c r="F38" s="63" t="s">
        <v>55</v>
      </c>
      <c r="G38" s="63" t="s">
        <v>173</v>
      </c>
      <c r="H38" s="63">
        <v>1032434985</v>
      </c>
      <c r="I38" s="65" t="s">
        <v>57</v>
      </c>
      <c r="J38" s="63" t="s">
        <v>58</v>
      </c>
      <c r="K38" s="65" t="s">
        <v>57</v>
      </c>
      <c r="L38" s="63" t="s">
        <v>82</v>
      </c>
      <c r="M38" s="63" t="s">
        <v>147</v>
      </c>
      <c r="N38" s="65" t="s">
        <v>57</v>
      </c>
      <c r="O38" s="65" t="s">
        <v>57</v>
      </c>
      <c r="P38" s="65" t="s">
        <v>57</v>
      </c>
      <c r="Q38" s="65" t="s">
        <v>57</v>
      </c>
      <c r="R38" s="65" t="s">
        <v>57</v>
      </c>
      <c r="S38" s="65" t="s">
        <v>57</v>
      </c>
      <c r="T38" s="65" t="s">
        <v>57</v>
      </c>
      <c r="U38" s="65" t="s">
        <v>57</v>
      </c>
      <c r="V38" s="65" t="s">
        <v>57</v>
      </c>
      <c r="W38" s="65" t="s">
        <v>57</v>
      </c>
      <c r="X38" s="65" t="s">
        <v>57</v>
      </c>
      <c r="Y38" s="65" t="s">
        <v>57</v>
      </c>
      <c r="Z38" s="65" t="s">
        <v>57</v>
      </c>
      <c r="AA38" s="65" t="s">
        <v>57</v>
      </c>
      <c r="AB38" s="65" t="s">
        <v>57</v>
      </c>
      <c r="AC38" s="65" t="s">
        <v>57</v>
      </c>
      <c r="AD38" s="65" t="s">
        <v>57</v>
      </c>
      <c r="AE38" s="68" t="s">
        <v>78</v>
      </c>
      <c r="AF38" s="63" t="s">
        <v>79</v>
      </c>
      <c r="AG38" s="63" t="s">
        <v>62</v>
      </c>
      <c r="AH38" s="63" t="s">
        <v>68</v>
      </c>
      <c r="AI38" s="63" t="s">
        <v>69</v>
      </c>
      <c r="AJ38" s="63" t="s">
        <v>70</v>
      </c>
      <c r="AK38" s="63" t="s">
        <v>71</v>
      </c>
      <c r="AL38" s="63"/>
      <c r="AM38" s="63"/>
      <c r="AN38" s="63"/>
      <c r="AO38" s="63"/>
    </row>
    <row r="39" spans="1:41" ht="18.75">
      <c r="A39" s="63">
        <f>IF(B39&lt;&gt;"",ROW()-6,"")</f>
        <v>33</v>
      </c>
      <c r="B39" s="64">
        <v>44909</v>
      </c>
      <c r="C39" s="63" t="s">
        <v>174</v>
      </c>
      <c r="D39" s="63" t="s">
        <v>53</v>
      </c>
      <c r="E39" s="65" t="s">
        <v>54</v>
      </c>
      <c r="F39" s="63" t="s">
        <v>55</v>
      </c>
      <c r="G39" s="63" t="s">
        <v>56</v>
      </c>
      <c r="H39" s="63">
        <v>1003682455</v>
      </c>
      <c r="I39" s="65">
        <v>598346500</v>
      </c>
      <c r="J39" s="63" t="s">
        <v>58</v>
      </c>
      <c r="K39" s="65" t="s">
        <v>57</v>
      </c>
      <c r="L39" s="63" t="s">
        <v>82</v>
      </c>
      <c r="M39" s="63" t="s">
        <v>175</v>
      </c>
      <c r="N39" s="65" t="s">
        <v>57</v>
      </c>
      <c r="O39" s="65" t="s">
        <v>57</v>
      </c>
      <c r="P39" s="65" t="s">
        <v>57</v>
      </c>
      <c r="Q39" s="65" t="s">
        <v>57</v>
      </c>
      <c r="R39" s="65" t="s">
        <v>57</v>
      </c>
      <c r="S39" s="65" t="s">
        <v>57</v>
      </c>
      <c r="T39" s="65" t="s">
        <v>57</v>
      </c>
      <c r="U39" s="65" t="s">
        <v>57</v>
      </c>
      <c r="V39" s="65" t="s">
        <v>57</v>
      </c>
      <c r="W39" s="65" t="s">
        <v>57</v>
      </c>
      <c r="X39" s="65" t="s">
        <v>57</v>
      </c>
      <c r="Y39" s="65" t="s">
        <v>57</v>
      </c>
      <c r="Z39" s="65" t="s">
        <v>57</v>
      </c>
      <c r="AA39" s="65" t="s">
        <v>57</v>
      </c>
      <c r="AB39" s="65" t="s">
        <v>57</v>
      </c>
      <c r="AC39" s="65" t="s">
        <v>57</v>
      </c>
      <c r="AD39" s="65" t="s">
        <v>57</v>
      </c>
      <c r="AE39" s="68" t="s">
        <v>78</v>
      </c>
      <c r="AF39" s="63" t="s">
        <v>79</v>
      </c>
      <c r="AG39" s="63" t="s">
        <v>62</v>
      </c>
      <c r="AH39" s="63" t="s">
        <v>68</v>
      </c>
      <c r="AI39" s="63" t="s">
        <v>69</v>
      </c>
      <c r="AJ39" s="63" t="s">
        <v>70</v>
      </c>
      <c r="AK39" s="63" t="s">
        <v>71</v>
      </c>
      <c r="AL39" s="63"/>
      <c r="AM39" s="63"/>
      <c r="AN39" s="63"/>
      <c r="AO39" s="63"/>
    </row>
    <row r="40" spans="1:41" ht="18.75">
      <c r="A40" s="63">
        <f>IF(B40&lt;&gt;"",ROW()-6,"")</f>
        <v>34</v>
      </c>
      <c r="B40" s="64">
        <v>44910</v>
      </c>
      <c r="C40" s="63" t="s">
        <v>176</v>
      </c>
      <c r="D40" s="63" t="s">
        <v>53</v>
      </c>
      <c r="E40" s="65" t="s">
        <v>54</v>
      </c>
      <c r="F40" s="63" t="s">
        <v>55</v>
      </c>
      <c r="G40" s="63" t="s">
        <v>56</v>
      </c>
      <c r="H40" s="63">
        <v>1030798209</v>
      </c>
      <c r="I40" s="65">
        <v>505387012</v>
      </c>
      <c r="J40" s="63" t="s">
        <v>58</v>
      </c>
      <c r="K40" s="65" t="s">
        <v>57</v>
      </c>
      <c r="L40" s="63" t="s">
        <v>82</v>
      </c>
      <c r="M40" s="63" t="s">
        <v>177</v>
      </c>
      <c r="N40" s="65" t="s">
        <v>57</v>
      </c>
      <c r="O40" s="65" t="s">
        <v>57</v>
      </c>
      <c r="P40" s="65" t="s">
        <v>57</v>
      </c>
      <c r="Q40" s="65" t="s">
        <v>57</v>
      </c>
      <c r="R40" s="65" t="s">
        <v>57</v>
      </c>
      <c r="S40" s="65" t="s">
        <v>57</v>
      </c>
      <c r="T40" s="65" t="s">
        <v>57</v>
      </c>
      <c r="U40" s="65" t="s">
        <v>57</v>
      </c>
      <c r="V40" s="65" t="s">
        <v>57</v>
      </c>
      <c r="W40" s="65" t="s">
        <v>57</v>
      </c>
      <c r="X40" s="65" t="s">
        <v>57</v>
      </c>
      <c r="Y40" s="65" t="s">
        <v>57</v>
      </c>
      <c r="Z40" s="65" t="s">
        <v>57</v>
      </c>
      <c r="AA40" s="65" t="s">
        <v>57</v>
      </c>
      <c r="AB40" s="65" t="s">
        <v>57</v>
      </c>
      <c r="AC40" s="65" t="s">
        <v>57</v>
      </c>
      <c r="AD40" s="65" t="s">
        <v>57</v>
      </c>
      <c r="AE40" s="68" t="s">
        <v>78</v>
      </c>
      <c r="AF40" s="63" t="s">
        <v>79</v>
      </c>
      <c r="AG40" s="63" t="s">
        <v>62</v>
      </c>
      <c r="AH40" s="63" t="s">
        <v>68</v>
      </c>
      <c r="AI40" s="63" t="s">
        <v>69</v>
      </c>
      <c r="AJ40" s="63" t="s">
        <v>70</v>
      </c>
      <c r="AK40" s="63" t="s">
        <v>71</v>
      </c>
      <c r="AL40" s="63"/>
      <c r="AM40" s="63"/>
      <c r="AN40" s="63"/>
      <c r="AO40" s="63"/>
    </row>
    <row r="41" spans="1:41" ht="18.75">
      <c r="A41" s="63">
        <f>IF(B41&lt;&gt;"",ROW()-6,"")</f>
        <v>35</v>
      </c>
      <c r="B41" s="64">
        <v>44916</v>
      </c>
      <c r="C41" s="63" t="s">
        <v>178</v>
      </c>
      <c r="D41" s="63" t="s">
        <v>53</v>
      </c>
      <c r="E41" s="65" t="s">
        <v>54</v>
      </c>
      <c r="F41" s="63" t="s">
        <v>55</v>
      </c>
      <c r="G41" s="63" t="s">
        <v>74</v>
      </c>
      <c r="H41" s="63">
        <v>1004574495</v>
      </c>
      <c r="I41" s="65">
        <v>505649199</v>
      </c>
      <c r="J41" s="63" t="s">
        <v>58</v>
      </c>
      <c r="K41" s="66" t="s">
        <v>179</v>
      </c>
      <c r="L41" s="63" t="s">
        <v>82</v>
      </c>
      <c r="M41" s="63" t="s">
        <v>75</v>
      </c>
      <c r="N41" s="65" t="s">
        <v>57</v>
      </c>
      <c r="O41" s="65" t="s">
        <v>57</v>
      </c>
      <c r="P41" s="65" t="s">
        <v>57</v>
      </c>
      <c r="Q41" s="65" t="s">
        <v>57</v>
      </c>
      <c r="R41" s="65" t="s">
        <v>57</v>
      </c>
      <c r="S41" s="65" t="s">
        <v>57</v>
      </c>
      <c r="T41" s="65" t="s">
        <v>57</v>
      </c>
      <c r="U41" s="65" t="s">
        <v>57</v>
      </c>
      <c r="V41" s="65" t="s">
        <v>57</v>
      </c>
      <c r="W41" s="65" t="s">
        <v>57</v>
      </c>
      <c r="X41" s="65" t="s">
        <v>57</v>
      </c>
      <c r="Y41" s="65" t="s">
        <v>57</v>
      </c>
      <c r="Z41" s="65" t="s">
        <v>57</v>
      </c>
      <c r="AA41" s="65" t="s">
        <v>57</v>
      </c>
      <c r="AB41" s="65" t="s">
        <v>57</v>
      </c>
      <c r="AC41" s="65" t="s">
        <v>57</v>
      </c>
      <c r="AD41" s="65" t="s">
        <v>57</v>
      </c>
      <c r="AE41" s="68" t="s">
        <v>78</v>
      </c>
      <c r="AF41" s="63" t="s">
        <v>79</v>
      </c>
      <c r="AG41" s="63" t="s">
        <v>62</v>
      </c>
      <c r="AH41" s="63" t="s">
        <v>68</v>
      </c>
      <c r="AI41" s="63" t="s">
        <v>69</v>
      </c>
      <c r="AJ41" s="63" t="s">
        <v>70</v>
      </c>
      <c r="AK41" s="63" t="s">
        <v>71</v>
      </c>
      <c r="AL41" s="63"/>
      <c r="AM41" s="63"/>
      <c r="AN41" s="63"/>
      <c r="AO41" s="63"/>
    </row>
    <row r="42" spans="1:41" ht="18.75">
      <c r="A42" s="63">
        <f>IF(B42&lt;&gt;"",ROW()-6,"")</f>
        <v>36</v>
      </c>
      <c r="B42" s="64">
        <v>44917</v>
      </c>
      <c r="C42" s="63" t="s">
        <v>180</v>
      </c>
      <c r="D42" s="63" t="s">
        <v>53</v>
      </c>
      <c r="E42" s="65" t="s">
        <v>54</v>
      </c>
      <c r="F42" s="63" t="s">
        <v>55</v>
      </c>
      <c r="G42" s="63" t="s">
        <v>94</v>
      </c>
      <c r="H42" s="63">
        <v>1070413958</v>
      </c>
      <c r="I42" s="65">
        <v>554354546</v>
      </c>
      <c r="J42" s="63" t="s">
        <v>58</v>
      </c>
      <c r="K42" s="65" t="s">
        <v>57</v>
      </c>
      <c r="L42" s="63" t="s">
        <v>82</v>
      </c>
      <c r="M42" s="65" t="s">
        <v>57</v>
      </c>
      <c r="N42" s="65" t="s">
        <v>57</v>
      </c>
      <c r="O42" s="65" t="s">
        <v>57</v>
      </c>
      <c r="P42" s="65" t="s">
        <v>57</v>
      </c>
      <c r="Q42" s="65" t="s">
        <v>57</v>
      </c>
      <c r="R42" s="65" t="s">
        <v>57</v>
      </c>
      <c r="S42" s="65" t="s">
        <v>57</v>
      </c>
      <c r="T42" s="65" t="s">
        <v>57</v>
      </c>
      <c r="U42" s="65" t="s">
        <v>57</v>
      </c>
      <c r="V42" s="65" t="s">
        <v>57</v>
      </c>
      <c r="W42" s="65" t="s">
        <v>57</v>
      </c>
      <c r="X42" s="65" t="s">
        <v>57</v>
      </c>
      <c r="Y42" s="65" t="s">
        <v>57</v>
      </c>
      <c r="Z42" s="65" t="s">
        <v>57</v>
      </c>
      <c r="AA42" s="65" t="s">
        <v>57</v>
      </c>
      <c r="AB42" s="65" t="s">
        <v>57</v>
      </c>
      <c r="AC42" s="65" t="s">
        <v>57</v>
      </c>
      <c r="AD42" s="65" t="s">
        <v>57</v>
      </c>
      <c r="AE42" s="68" t="s">
        <v>78</v>
      </c>
      <c r="AF42" s="63" t="s">
        <v>79</v>
      </c>
      <c r="AG42" s="63" t="s">
        <v>62</v>
      </c>
      <c r="AH42" s="63" t="s">
        <v>68</v>
      </c>
      <c r="AI42" s="63" t="s">
        <v>69</v>
      </c>
      <c r="AJ42" s="63" t="s">
        <v>70</v>
      </c>
      <c r="AK42" s="63" t="s">
        <v>71</v>
      </c>
      <c r="AL42" s="63"/>
      <c r="AM42" s="63"/>
      <c r="AN42" s="63"/>
      <c r="AO42" s="63"/>
    </row>
    <row r="43" spans="1:41" ht="56.25">
      <c r="A43" s="63">
        <f>IF(B43&lt;&gt;"",ROW()-6,"")</f>
        <v>37</v>
      </c>
      <c r="B43" s="64">
        <v>44946</v>
      </c>
      <c r="C43" s="63" t="s">
        <v>181</v>
      </c>
      <c r="D43" s="63" t="s">
        <v>53</v>
      </c>
      <c r="E43" s="65" t="s">
        <v>54</v>
      </c>
      <c r="F43" s="63" t="s">
        <v>73</v>
      </c>
      <c r="G43" s="63" t="s">
        <v>182</v>
      </c>
      <c r="H43" s="63">
        <v>1019553765</v>
      </c>
      <c r="I43" s="65">
        <v>559565515</v>
      </c>
      <c r="J43" s="63" t="s">
        <v>58</v>
      </c>
      <c r="K43" s="66" t="s">
        <v>183</v>
      </c>
      <c r="L43" s="63" t="s">
        <v>82</v>
      </c>
      <c r="M43" s="63" t="s">
        <v>165</v>
      </c>
      <c r="N43" s="63" t="s">
        <v>62</v>
      </c>
      <c r="O43" s="63" t="s">
        <v>62</v>
      </c>
      <c r="P43" s="63" t="s">
        <v>63</v>
      </c>
      <c r="Q43" s="63" t="s">
        <v>63</v>
      </c>
      <c r="R43" s="63" t="s">
        <v>63</v>
      </c>
      <c r="S43" s="63" t="s">
        <v>62</v>
      </c>
      <c r="T43" s="63" t="s">
        <v>63</v>
      </c>
      <c r="U43" s="63" t="s">
        <v>63</v>
      </c>
      <c r="V43" s="63" t="s">
        <v>63</v>
      </c>
      <c r="W43" s="63" t="s">
        <v>63</v>
      </c>
      <c r="X43" s="63" t="s">
        <v>62</v>
      </c>
      <c r="Y43" s="63" t="s">
        <v>62</v>
      </c>
      <c r="Z43" s="63" t="s">
        <v>62</v>
      </c>
      <c r="AA43" s="63" t="s">
        <v>62</v>
      </c>
      <c r="AB43" s="63" t="s">
        <v>62</v>
      </c>
      <c r="AC43" s="67" t="s">
        <v>184</v>
      </c>
      <c r="AD43" s="68" t="s">
        <v>185</v>
      </c>
      <c r="AE43" s="68" t="s">
        <v>78</v>
      </c>
      <c r="AF43" s="63" t="s">
        <v>79</v>
      </c>
      <c r="AG43" s="63" t="s">
        <v>63</v>
      </c>
      <c r="AH43" s="63" t="s">
        <v>68</v>
      </c>
      <c r="AI43" s="63" t="s">
        <v>69</v>
      </c>
      <c r="AJ43" s="63" t="s">
        <v>70</v>
      </c>
      <c r="AK43" s="63" t="s">
        <v>71</v>
      </c>
      <c r="AL43" s="63"/>
      <c r="AM43" s="63"/>
      <c r="AN43" s="63"/>
      <c r="AO43" s="63"/>
    </row>
    <row r="44" spans="1:41" ht="18.75">
      <c r="A44" s="63">
        <f>IF(B44&lt;&gt;"",ROW()-6,"")</f>
        <v>38</v>
      </c>
      <c r="B44" s="64">
        <v>45090</v>
      </c>
      <c r="C44" s="63" t="s">
        <v>186</v>
      </c>
      <c r="D44" s="63" t="s">
        <v>53</v>
      </c>
      <c r="E44" s="65" t="s">
        <v>187</v>
      </c>
      <c r="F44" s="63" t="s">
        <v>73</v>
      </c>
      <c r="G44" s="63" t="s">
        <v>94</v>
      </c>
      <c r="H44" s="63">
        <v>1099178723</v>
      </c>
      <c r="I44" s="65">
        <v>502332378</v>
      </c>
      <c r="J44" s="63" t="s">
        <v>188</v>
      </c>
      <c r="K44" s="66">
        <v>45090</v>
      </c>
      <c r="L44" s="63" t="s">
        <v>82</v>
      </c>
      <c r="M44" s="63" t="s">
        <v>189</v>
      </c>
      <c r="N44" s="63" t="s">
        <v>62</v>
      </c>
      <c r="O44" s="63" t="s">
        <v>62</v>
      </c>
      <c r="P44" s="63" t="s">
        <v>63</v>
      </c>
      <c r="Q44" s="63" t="s">
        <v>63</v>
      </c>
      <c r="R44" s="63" t="s">
        <v>63</v>
      </c>
      <c r="S44" s="63" t="s">
        <v>62</v>
      </c>
      <c r="T44" s="63" t="s">
        <v>63</v>
      </c>
      <c r="U44" s="63" t="s">
        <v>63</v>
      </c>
      <c r="V44" s="63" t="s">
        <v>63</v>
      </c>
      <c r="W44" s="63" t="s">
        <v>63</v>
      </c>
      <c r="X44" s="63" t="s">
        <v>62</v>
      </c>
      <c r="Y44" s="63" t="s">
        <v>62</v>
      </c>
      <c r="Z44" s="63" t="s">
        <v>62</v>
      </c>
      <c r="AA44" s="63" t="s">
        <v>62</v>
      </c>
      <c r="AB44" s="63" t="s">
        <v>62</v>
      </c>
      <c r="AC44" s="67" t="s">
        <v>90</v>
      </c>
      <c r="AD44" s="68" t="s">
        <v>90</v>
      </c>
      <c r="AE44" s="68" t="s">
        <v>78</v>
      </c>
      <c r="AF44" s="63" t="s">
        <v>79</v>
      </c>
      <c r="AG44" s="63" t="s">
        <v>62</v>
      </c>
      <c r="AH44" s="63" t="s">
        <v>68</v>
      </c>
      <c r="AI44" s="63" t="s">
        <v>69</v>
      </c>
      <c r="AJ44" s="63" t="s">
        <v>70</v>
      </c>
      <c r="AK44" s="63" t="s">
        <v>71</v>
      </c>
      <c r="AL44" s="63"/>
      <c r="AM44" s="63"/>
      <c r="AN44" s="63"/>
      <c r="AO44" s="63"/>
    </row>
    <row r="45" spans="1:41" ht="18.75">
      <c r="A45" s="63">
        <f>IF(B45&lt;&gt;"",ROW()-6,"")</f>
        <v>39</v>
      </c>
      <c r="B45" s="64" t="s">
        <v>190</v>
      </c>
      <c r="C45" s="63" t="s">
        <v>191</v>
      </c>
      <c r="D45" s="63" t="s">
        <v>53</v>
      </c>
      <c r="E45" s="65" t="s">
        <v>54</v>
      </c>
      <c r="F45" s="63" t="s">
        <v>55</v>
      </c>
      <c r="G45" s="63" t="s">
        <v>94</v>
      </c>
      <c r="H45" s="63">
        <v>1099178722</v>
      </c>
      <c r="I45" s="65">
        <v>562332377</v>
      </c>
      <c r="J45" s="63" t="s">
        <v>192</v>
      </c>
      <c r="K45" s="66">
        <v>45091</v>
      </c>
      <c r="L45" s="63" t="s">
        <v>60</v>
      </c>
      <c r="M45" s="63" t="s">
        <v>132</v>
      </c>
      <c r="N45" s="63" t="s">
        <v>63</v>
      </c>
      <c r="O45" s="63" t="s">
        <v>62</v>
      </c>
      <c r="P45" s="63" t="s">
        <v>62</v>
      </c>
      <c r="Q45" s="63" t="s">
        <v>62</v>
      </c>
      <c r="R45" s="63" t="s">
        <v>62</v>
      </c>
      <c r="S45" s="63" t="s">
        <v>62</v>
      </c>
      <c r="T45" s="63" t="s">
        <v>63</v>
      </c>
      <c r="U45" s="63" t="s">
        <v>62</v>
      </c>
      <c r="V45" s="63" t="s">
        <v>62</v>
      </c>
      <c r="W45" s="63" t="s">
        <v>62</v>
      </c>
      <c r="X45" s="63" t="s">
        <v>62</v>
      </c>
      <c r="Y45" s="63" t="s">
        <v>62</v>
      </c>
      <c r="Z45" s="63" t="s">
        <v>62</v>
      </c>
      <c r="AA45" s="63" t="s">
        <v>62</v>
      </c>
      <c r="AB45" s="63" t="s">
        <v>62</v>
      </c>
      <c r="AC45" s="67" t="s">
        <v>90</v>
      </c>
      <c r="AD45" s="68" t="s">
        <v>90</v>
      </c>
      <c r="AE45" s="68" t="s">
        <v>78</v>
      </c>
      <c r="AF45" s="63" t="s">
        <v>79</v>
      </c>
      <c r="AG45" s="63" t="s">
        <v>62</v>
      </c>
      <c r="AH45" s="63" t="s">
        <v>68</v>
      </c>
      <c r="AI45" s="63" t="s">
        <v>69</v>
      </c>
      <c r="AJ45" s="63" t="s">
        <v>70</v>
      </c>
      <c r="AK45" s="63" t="s">
        <v>71</v>
      </c>
      <c r="AL45" s="63"/>
      <c r="AM45" s="63"/>
      <c r="AN45" s="63"/>
      <c r="AO45" s="63"/>
    </row>
    <row r="46" spans="1:41" ht="18.75">
      <c r="A46" s="63">
        <f>IF(B46&lt;&gt;"",ROW()-6,"")</f>
        <v>40</v>
      </c>
      <c r="B46" s="78">
        <v>45793</v>
      </c>
      <c r="C46" s="63" t="s">
        <v>193</v>
      </c>
      <c r="D46" s="63" t="s">
        <v>53</v>
      </c>
      <c r="E46" s="65" t="s">
        <v>54</v>
      </c>
      <c r="F46" s="63" t="s">
        <v>55</v>
      </c>
      <c r="G46" s="63" t="s">
        <v>94</v>
      </c>
      <c r="H46" s="63">
        <v>1099178722</v>
      </c>
      <c r="I46" s="65">
        <v>562332377</v>
      </c>
      <c r="J46" s="63" t="s">
        <v>192</v>
      </c>
      <c r="K46" s="66">
        <v>45091</v>
      </c>
      <c r="L46" s="63" t="s">
        <v>60</v>
      </c>
      <c r="M46" s="63" t="s">
        <v>132</v>
      </c>
      <c r="N46" s="63" t="s">
        <v>63</v>
      </c>
      <c r="O46" s="63" t="s">
        <v>62</v>
      </c>
      <c r="P46" s="63" t="s">
        <v>62</v>
      </c>
      <c r="Q46" s="63" t="s">
        <v>62</v>
      </c>
      <c r="R46" s="63" t="s">
        <v>62</v>
      </c>
      <c r="S46" s="63" t="s">
        <v>62</v>
      </c>
      <c r="T46" s="63" t="s">
        <v>63</v>
      </c>
      <c r="U46" s="63" t="s">
        <v>62</v>
      </c>
      <c r="V46" s="63" t="s">
        <v>62</v>
      </c>
      <c r="W46" s="63" t="s">
        <v>62</v>
      </c>
      <c r="X46" s="63" t="s">
        <v>62</v>
      </c>
      <c r="Y46" s="63" t="s">
        <v>62</v>
      </c>
      <c r="Z46" s="63" t="s">
        <v>62</v>
      </c>
      <c r="AA46" s="63" t="s">
        <v>62</v>
      </c>
      <c r="AB46" s="63" t="s">
        <v>62</v>
      </c>
      <c r="AC46" s="67" t="s">
        <v>90</v>
      </c>
      <c r="AD46" s="68" t="s">
        <v>90</v>
      </c>
      <c r="AE46" s="68" t="s">
        <v>78</v>
      </c>
      <c r="AF46" s="63" t="s">
        <v>79</v>
      </c>
      <c r="AG46" s="63" t="s">
        <v>62</v>
      </c>
      <c r="AH46" s="63" t="s">
        <v>68</v>
      </c>
      <c r="AI46" s="63" t="s">
        <v>69</v>
      </c>
      <c r="AJ46" s="63" t="s">
        <v>70</v>
      </c>
      <c r="AK46" s="63" t="s">
        <v>71</v>
      </c>
      <c r="AL46" s="63"/>
      <c r="AM46" s="63"/>
      <c r="AN46" s="63"/>
      <c r="AO46" s="63"/>
    </row>
    <row r="47" spans="1:41">
      <c r="A47" s="156">
        <f>IF(B47&lt;&gt;"",ROW()-6,"")</f>
        <v>41</v>
      </c>
      <c r="B47" s="78">
        <v>45794</v>
      </c>
      <c r="C47" s="63" t="s">
        <v>194</v>
      </c>
      <c r="D47" s="63" t="s">
        <v>53</v>
      </c>
      <c r="E47" s="65" t="s">
        <v>187</v>
      </c>
      <c r="F47" s="63" t="s">
        <v>55</v>
      </c>
      <c r="G47" s="63" t="s">
        <v>195</v>
      </c>
      <c r="H47" s="63">
        <v>1099178723</v>
      </c>
      <c r="I47" s="65">
        <v>502332378</v>
      </c>
      <c r="J47" s="63" t="s">
        <v>58</v>
      </c>
      <c r="K47" s="66">
        <v>240151</v>
      </c>
      <c r="L47" s="63">
        <v>1</v>
      </c>
      <c r="M47" s="63" t="s">
        <v>196</v>
      </c>
      <c r="N47" s="63" t="s">
        <v>63</v>
      </c>
      <c r="O47" s="63" t="s">
        <v>63</v>
      </c>
      <c r="P47" s="63" t="s">
        <v>62</v>
      </c>
      <c r="Q47" s="63" t="s">
        <v>63</v>
      </c>
      <c r="R47" s="63" t="s">
        <v>62</v>
      </c>
      <c r="S47" s="63" t="s">
        <v>63</v>
      </c>
      <c r="T47" s="63" t="s">
        <v>62</v>
      </c>
      <c r="U47" s="63" t="s">
        <v>62</v>
      </c>
      <c r="V47" s="63" t="s">
        <v>63</v>
      </c>
      <c r="W47" s="63" t="s">
        <v>62</v>
      </c>
      <c r="X47" s="63" t="s">
        <v>62</v>
      </c>
      <c r="Y47" s="63" t="s">
        <v>63</v>
      </c>
      <c r="Z47" s="63" t="s">
        <v>62</v>
      </c>
      <c r="AA47" s="63" t="s">
        <v>62</v>
      </c>
      <c r="AB47" s="63" t="s">
        <v>63</v>
      </c>
      <c r="AC47" s="67" t="s">
        <v>197</v>
      </c>
      <c r="AD47" s="68" t="s">
        <v>198</v>
      </c>
      <c r="AE47" s="68" t="s">
        <v>78</v>
      </c>
      <c r="AF47" s="63" t="s">
        <v>79</v>
      </c>
      <c r="AG47" s="63" t="s">
        <v>63</v>
      </c>
      <c r="AH47" s="63" t="s">
        <v>199</v>
      </c>
      <c r="AI47" s="63" t="s">
        <v>200</v>
      </c>
      <c r="AJ47" s="63" t="s">
        <v>201</v>
      </c>
      <c r="AK47" s="63" t="s">
        <v>202</v>
      </c>
      <c r="AL47" s="63" t="s">
        <v>203</v>
      </c>
      <c r="AM47" s="63" t="s">
        <v>204</v>
      </c>
      <c r="AN47" s="63" t="s">
        <v>205</v>
      </c>
      <c r="AO47" s="63" t="s">
        <v>206</v>
      </c>
    </row>
    <row r="48" spans="1:41">
      <c r="A48" s="156">
        <f>IF(B48&lt;&gt;"",ROW()-6,"")</f>
        <v>42</v>
      </c>
      <c r="B48" s="78">
        <v>45794</v>
      </c>
      <c r="C48" s="63"/>
      <c r="D48" s="63"/>
      <c r="E48" s="65"/>
      <c r="F48" s="63"/>
      <c r="G48" s="63"/>
      <c r="H48" s="63"/>
      <c r="I48" s="65"/>
      <c r="J48" s="63" t="s">
        <v>58</v>
      </c>
      <c r="K48" s="66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7"/>
      <c r="AD48" s="68"/>
      <c r="AE48" s="68"/>
      <c r="AF48" s="63"/>
      <c r="AG48" s="63"/>
      <c r="AH48" s="63"/>
      <c r="AI48" s="63"/>
      <c r="AJ48" s="63"/>
      <c r="AK48" s="63"/>
      <c r="AL48" s="63"/>
      <c r="AM48" s="63"/>
      <c r="AN48" s="63"/>
      <c r="AO48" s="63"/>
    </row>
    <row r="49" spans="1:41">
      <c r="A49" s="156">
        <f>IF(B49&lt;&gt;"",ROW()-6,"")</f>
        <v>43</v>
      </c>
      <c r="B49" s="78">
        <v>45794</v>
      </c>
      <c r="C49" s="63" t="s">
        <v>207</v>
      </c>
      <c r="D49" s="63" t="s">
        <v>53</v>
      </c>
      <c r="E49" s="65" t="s">
        <v>187</v>
      </c>
      <c r="F49" s="63" t="s">
        <v>73</v>
      </c>
      <c r="G49" s="63" t="s">
        <v>195</v>
      </c>
      <c r="H49" s="63">
        <v>1099178729</v>
      </c>
      <c r="I49" s="65">
        <v>502332378</v>
      </c>
      <c r="J49" s="63" t="s">
        <v>58</v>
      </c>
      <c r="K49" s="66">
        <v>240168</v>
      </c>
      <c r="L49" s="63">
        <v>3</v>
      </c>
      <c r="M49" s="63" t="s">
        <v>208</v>
      </c>
      <c r="N49" s="63" t="s">
        <v>63</v>
      </c>
      <c r="O49" s="63" t="s">
        <v>63</v>
      </c>
      <c r="P49" s="63" t="s">
        <v>62</v>
      </c>
      <c r="Q49" s="63" t="s">
        <v>62</v>
      </c>
      <c r="R49" s="63" t="s">
        <v>62</v>
      </c>
      <c r="S49" s="63" t="s">
        <v>63</v>
      </c>
      <c r="T49" s="63" t="s">
        <v>62</v>
      </c>
      <c r="U49" s="63" t="s">
        <v>62</v>
      </c>
      <c r="V49" s="63" t="s">
        <v>62</v>
      </c>
      <c r="W49" s="63" t="s">
        <v>62</v>
      </c>
      <c r="X49" s="63" t="s">
        <v>62</v>
      </c>
      <c r="Y49" s="63" t="s">
        <v>63</v>
      </c>
      <c r="Z49" s="63" t="s">
        <v>63</v>
      </c>
      <c r="AA49" s="63" t="s">
        <v>62</v>
      </c>
      <c r="AB49" s="63" t="s">
        <v>63</v>
      </c>
      <c r="AC49" s="67" t="s">
        <v>197</v>
      </c>
      <c r="AD49" s="68" t="s">
        <v>209</v>
      </c>
      <c r="AE49" s="68" t="s">
        <v>78</v>
      </c>
      <c r="AF49" s="63" t="s">
        <v>67</v>
      </c>
      <c r="AG49" s="63" t="s">
        <v>63</v>
      </c>
      <c r="AH49" s="63" t="s">
        <v>199</v>
      </c>
      <c r="AI49" s="63" t="s">
        <v>200</v>
      </c>
      <c r="AJ49" s="63" t="s">
        <v>201</v>
      </c>
      <c r="AK49" s="63" t="s">
        <v>202</v>
      </c>
      <c r="AL49" s="63"/>
      <c r="AM49" s="63"/>
      <c r="AN49" s="63" t="s">
        <v>210</v>
      </c>
      <c r="AO49" s="63" t="s">
        <v>211</v>
      </c>
    </row>
  </sheetData>
  <mergeCells count="2">
    <mergeCell ref="A1:AG5"/>
    <mergeCell ref="AH1:AK5"/>
  </mergeCells>
  <phoneticPr fontId="16" type="noConversion"/>
  <conditionalFormatting sqref="A6:AG49">
    <cfRule type="containsBlanks" dxfId="65" priority="4">
      <formula>LEN(TRIM(A6))=0</formula>
    </cfRule>
  </conditionalFormatting>
  <conditionalFormatting sqref="A6:AK49">
    <cfRule type="containsText" dxfId="64" priority="1" operator="containsText" text="لاتوجد بيانات">
      <formula>NOT(ISERROR(SEARCH("لاتوجد بيانات",A6)))</formula>
    </cfRule>
  </conditionalFormatting>
  <conditionalFormatting sqref="H7:H44">
    <cfRule type="duplicateValues" dxfId="63" priority="147"/>
  </conditionalFormatting>
  <conditionalFormatting sqref="C7:C49">
    <cfRule type="duplicateValues" dxfId="62" priority="154"/>
  </conditionalFormatting>
  <dataValidations count="1">
    <dataValidation type="textLength" allowBlank="1" showInputMessage="1" showErrorMessage="1" sqref="H7:H49" xr:uid="{26B14E0C-844B-4210-938A-0E63518D082D}">
      <formula1>10</formula1>
      <formula2>10</formula2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70C0C-3293-4AC0-8D06-D521A7A172C2}">
  <sheetPr codeName="ورقة3"/>
  <dimension ref="A1:I41"/>
  <sheetViews>
    <sheetView rightToLeft="1" topLeftCell="A12" zoomScale="115" zoomScaleNormal="115" workbookViewId="0">
      <selection activeCell="G13" sqref="G13"/>
    </sheetView>
  </sheetViews>
  <sheetFormatPr defaultRowHeight="14.25"/>
  <cols>
    <col min="1" max="1" width="11.25" bestFit="1" customWidth="1"/>
    <col min="2" max="2" width="28.125" bestFit="1" customWidth="1"/>
    <col min="3" max="3" width="24" bestFit="1" customWidth="1"/>
    <col min="4" max="4" width="17.875" bestFit="1" customWidth="1"/>
    <col min="5" max="5" width="6.375" bestFit="1" customWidth="1"/>
    <col min="6" max="6" width="26.375" customWidth="1"/>
    <col min="7" max="7" width="22.375" customWidth="1"/>
    <col min="8" max="8" width="15" bestFit="1" customWidth="1"/>
    <col min="12" max="12" width="13" customWidth="1"/>
  </cols>
  <sheetData>
    <row r="1" spans="1:9" ht="44.25" customHeight="1">
      <c r="A1" s="154" t="s">
        <v>212</v>
      </c>
      <c r="B1" s="154"/>
      <c r="C1" s="154"/>
      <c r="D1" s="154"/>
      <c r="F1" s="155" t="s">
        <v>213</v>
      </c>
      <c r="G1" s="155"/>
    </row>
    <row r="2" spans="1:9" ht="28.5">
      <c r="A2" s="62" t="s">
        <v>40</v>
      </c>
      <c r="B2" s="62" t="s">
        <v>1</v>
      </c>
      <c r="C2" s="62" t="s">
        <v>6</v>
      </c>
      <c r="D2" s="62" t="s">
        <v>37</v>
      </c>
      <c r="F2" s="12" t="s">
        <v>214</v>
      </c>
      <c r="G2" s="12" t="s">
        <v>215</v>
      </c>
      <c r="H2" s="77"/>
      <c r="I2" s="77"/>
    </row>
    <row r="3" spans="1:9" ht="22.5">
      <c r="A3" s="69">
        <v>1</v>
      </c>
      <c r="B3" s="72">
        <v>44777</v>
      </c>
      <c r="C3" s="69" t="s">
        <v>52</v>
      </c>
      <c r="D3" s="69">
        <v>1009859552</v>
      </c>
      <c r="F3" s="75" t="s">
        <v>216</v>
      </c>
      <c r="G3" s="75">
        <v>5</v>
      </c>
      <c r="H3" s="76"/>
      <c r="I3" s="76"/>
    </row>
    <row r="4" spans="1:9" ht="22.5">
      <c r="A4" s="70">
        <v>2</v>
      </c>
      <c r="B4" s="73">
        <v>44782</v>
      </c>
      <c r="C4" s="70" t="s">
        <v>72</v>
      </c>
      <c r="D4" s="70">
        <v>1049207267</v>
      </c>
      <c r="F4" s="75" t="s">
        <v>217</v>
      </c>
      <c r="G4" s="75">
        <v>6</v>
      </c>
      <c r="H4" s="76"/>
      <c r="I4" s="76"/>
    </row>
    <row r="5" spans="1:9" ht="22.5">
      <c r="A5" s="69">
        <v>3</v>
      </c>
      <c r="B5" s="72">
        <v>44784</v>
      </c>
      <c r="C5" s="69" t="s">
        <v>80</v>
      </c>
      <c r="D5" s="69">
        <v>1005739020</v>
      </c>
      <c r="F5" s="75" t="s">
        <v>218</v>
      </c>
      <c r="G5" s="75">
        <v>7</v>
      </c>
      <c r="H5" s="76"/>
      <c r="I5" s="76"/>
    </row>
    <row r="6" spans="1:9" ht="22.5">
      <c r="A6" s="70">
        <v>4</v>
      </c>
      <c r="B6" s="73">
        <v>44787</v>
      </c>
      <c r="C6" s="70" t="s">
        <v>86</v>
      </c>
      <c r="D6" s="70">
        <v>1008317933</v>
      </c>
      <c r="F6" s="75" t="s">
        <v>219</v>
      </c>
      <c r="G6" s="75">
        <v>9</v>
      </c>
      <c r="H6" s="76"/>
      <c r="I6" s="76"/>
    </row>
    <row r="7" spans="1:9" ht="22.5">
      <c r="A7" s="69">
        <v>5</v>
      </c>
      <c r="B7" s="72">
        <v>44791</v>
      </c>
      <c r="C7" s="69" t="s">
        <v>92</v>
      </c>
      <c r="D7" s="69">
        <v>1026423309</v>
      </c>
      <c r="F7" s="75" t="s">
        <v>220</v>
      </c>
      <c r="G7" s="75">
        <v>9</v>
      </c>
      <c r="H7" s="76"/>
      <c r="I7" s="76"/>
    </row>
    <row r="8" spans="1:9" ht="22.5">
      <c r="A8" s="70">
        <v>6</v>
      </c>
      <c r="B8" s="73">
        <v>44808</v>
      </c>
      <c r="C8" s="70" t="s">
        <v>93</v>
      </c>
      <c r="D8" s="70">
        <v>1042748408</v>
      </c>
      <c r="F8" s="75" t="s">
        <v>221</v>
      </c>
      <c r="G8" s="75">
        <v>1</v>
      </c>
      <c r="H8" s="76"/>
      <c r="I8" s="76"/>
    </row>
    <row r="9" spans="1:9" ht="22.5">
      <c r="A9" s="69">
        <v>7</v>
      </c>
      <c r="B9" s="72">
        <v>44809</v>
      </c>
      <c r="C9" s="69" t="s">
        <v>99</v>
      </c>
      <c r="D9" s="69">
        <v>1003214416</v>
      </c>
      <c r="H9" s="76"/>
      <c r="I9" s="76"/>
    </row>
    <row r="10" spans="1:9" ht="22.5">
      <c r="A10" s="70">
        <v>8</v>
      </c>
      <c r="B10" s="73">
        <v>44811</v>
      </c>
      <c r="C10" s="70" t="s">
        <v>103</v>
      </c>
      <c r="D10" s="70">
        <v>1039360431</v>
      </c>
    </row>
    <row r="11" spans="1:9" ht="22.5">
      <c r="A11" s="69">
        <v>9</v>
      </c>
      <c r="B11" s="72">
        <v>44815</v>
      </c>
      <c r="C11" s="69" t="s">
        <v>109</v>
      </c>
      <c r="D11" s="69">
        <v>1074664598</v>
      </c>
    </row>
    <row r="12" spans="1:9" ht="22.5">
      <c r="A12" s="70">
        <v>10</v>
      </c>
      <c r="B12" s="73">
        <v>44816</v>
      </c>
      <c r="C12" s="70" t="s">
        <v>114</v>
      </c>
      <c r="D12" s="70">
        <v>1007484593</v>
      </c>
    </row>
    <row r="13" spans="1:9" ht="22.5">
      <c r="A13" s="69">
        <v>11</v>
      </c>
      <c r="B13" s="72">
        <v>44822</v>
      </c>
      <c r="C13" s="69" t="s">
        <v>117</v>
      </c>
      <c r="D13" s="69">
        <v>1028627659</v>
      </c>
    </row>
    <row r="14" spans="1:9" ht="22.5">
      <c r="A14" s="70">
        <v>12</v>
      </c>
      <c r="B14" s="73">
        <v>44837</v>
      </c>
      <c r="C14" s="70" t="s">
        <v>120</v>
      </c>
      <c r="D14" s="70">
        <v>1010953113</v>
      </c>
    </row>
    <row r="15" spans="1:9" ht="22.5">
      <c r="A15" s="69">
        <v>13</v>
      </c>
      <c r="B15" s="72">
        <v>44838</v>
      </c>
      <c r="C15" s="69" t="s">
        <v>123</v>
      </c>
      <c r="D15" s="69">
        <v>1076188935</v>
      </c>
    </row>
    <row r="16" spans="1:9" ht="22.5">
      <c r="A16" s="70">
        <v>14</v>
      </c>
      <c r="B16" s="73">
        <v>44840</v>
      </c>
      <c r="C16" s="70" t="s">
        <v>126</v>
      </c>
      <c r="D16" s="70">
        <v>1022774921</v>
      </c>
    </row>
    <row r="17" spans="1:4" ht="22.5">
      <c r="A17" s="69">
        <v>15</v>
      </c>
      <c r="B17" s="72">
        <v>44844</v>
      </c>
      <c r="C17" s="69" t="s">
        <v>129</v>
      </c>
      <c r="D17" s="69">
        <v>1021011808</v>
      </c>
    </row>
    <row r="18" spans="1:4" ht="22.5">
      <c r="A18" s="70">
        <v>16</v>
      </c>
      <c r="B18" s="73">
        <v>44845</v>
      </c>
      <c r="C18" s="70" t="s">
        <v>130</v>
      </c>
      <c r="D18" s="70">
        <v>1006760373</v>
      </c>
    </row>
    <row r="19" spans="1:4" ht="22.5">
      <c r="A19" s="69">
        <v>17</v>
      </c>
      <c r="B19" s="72">
        <v>44846</v>
      </c>
      <c r="C19" s="69" t="s">
        <v>135</v>
      </c>
      <c r="D19" s="69">
        <v>1080345729</v>
      </c>
    </row>
    <row r="20" spans="1:4" ht="22.5">
      <c r="A20" s="70">
        <v>18</v>
      </c>
      <c r="B20" s="73">
        <v>44852</v>
      </c>
      <c r="C20" s="70" t="s">
        <v>137</v>
      </c>
      <c r="D20" s="70">
        <v>1069230462</v>
      </c>
    </row>
    <row r="21" spans="1:4" ht="22.5">
      <c r="A21" s="69">
        <v>19</v>
      </c>
      <c r="B21" s="72">
        <v>44871</v>
      </c>
      <c r="C21" s="69" t="s">
        <v>139</v>
      </c>
      <c r="D21" s="69">
        <v>1027077187</v>
      </c>
    </row>
    <row r="22" spans="1:4" ht="22.5">
      <c r="A22" s="70">
        <v>20</v>
      </c>
      <c r="B22" s="73">
        <v>44872</v>
      </c>
      <c r="C22" s="70" t="s">
        <v>141</v>
      </c>
      <c r="D22" s="70">
        <v>1021995468</v>
      </c>
    </row>
    <row r="23" spans="1:4" ht="22.5">
      <c r="A23" s="69">
        <v>21</v>
      </c>
      <c r="B23" s="72">
        <v>44874</v>
      </c>
      <c r="C23" s="69" t="s">
        <v>142</v>
      </c>
      <c r="D23" s="69">
        <v>1048896946</v>
      </c>
    </row>
    <row r="24" spans="1:4" ht="22.5">
      <c r="A24" s="70">
        <v>22</v>
      </c>
      <c r="B24" s="73">
        <v>44878</v>
      </c>
      <c r="C24" s="70" t="s">
        <v>145</v>
      </c>
      <c r="D24" s="70">
        <v>1064243726</v>
      </c>
    </row>
    <row r="25" spans="1:4" ht="22.5">
      <c r="A25" s="69">
        <v>23</v>
      </c>
      <c r="B25" s="72">
        <v>44879</v>
      </c>
      <c r="C25" s="69" t="s">
        <v>148</v>
      </c>
      <c r="D25" s="69">
        <v>1045821046</v>
      </c>
    </row>
    <row r="26" spans="1:4" ht="22.5">
      <c r="A26" s="70">
        <v>24</v>
      </c>
      <c r="B26" s="73">
        <v>44881</v>
      </c>
      <c r="C26" s="70" t="s">
        <v>151</v>
      </c>
      <c r="D26" s="70">
        <v>1030145583</v>
      </c>
    </row>
    <row r="27" spans="1:4" ht="22.5">
      <c r="A27" s="69">
        <v>25</v>
      </c>
      <c r="B27" s="72">
        <v>44882</v>
      </c>
      <c r="C27" s="69" t="s">
        <v>153</v>
      </c>
      <c r="D27" s="69">
        <v>1034438364</v>
      </c>
    </row>
    <row r="28" spans="1:4" ht="22.5">
      <c r="A28" s="70">
        <v>26</v>
      </c>
      <c r="B28" s="73">
        <v>44885</v>
      </c>
      <c r="C28" s="70" t="s">
        <v>155</v>
      </c>
      <c r="D28" s="70">
        <v>2230003986</v>
      </c>
    </row>
    <row r="29" spans="1:4" ht="22.5">
      <c r="A29" s="69">
        <v>27</v>
      </c>
      <c r="B29" s="72">
        <v>44887</v>
      </c>
      <c r="C29" s="69" t="s">
        <v>159</v>
      </c>
      <c r="D29" s="69">
        <v>1030043903</v>
      </c>
    </row>
    <row r="30" spans="1:4" ht="22.5">
      <c r="A30" s="70">
        <v>28</v>
      </c>
      <c r="B30" s="73">
        <v>44896</v>
      </c>
      <c r="C30" s="70" t="s">
        <v>164</v>
      </c>
      <c r="D30" s="70">
        <v>1007007030</v>
      </c>
    </row>
    <row r="31" spans="1:4" ht="22.5">
      <c r="A31" s="69">
        <v>29</v>
      </c>
      <c r="B31" s="72">
        <v>44900</v>
      </c>
      <c r="C31" s="69" t="s">
        <v>166</v>
      </c>
      <c r="D31" s="69">
        <v>1028826327</v>
      </c>
    </row>
    <row r="32" spans="1:4" ht="22.5">
      <c r="A32" s="70">
        <v>30</v>
      </c>
      <c r="B32" s="73">
        <v>44903</v>
      </c>
      <c r="C32" s="70" t="s">
        <v>168</v>
      </c>
      <c r="D32" s="70">
        <v>1016010900</v>
      </c>
    </row>
    <row r="33" spans="1:4" ht="22.5">
      <c r="A33" s="69">
        <v>31</v>
      </c>
      <c r="B33" s="72">
        <v>44906</v>
      </c>
      <c r="C33" s="69" t="s">
        <v>171</v>
      </c>
      <c r="D33" s="69">
        <v>1093916532</v>
      </c>
    </row>
    <row r="34" spans="1:4" ht="22.5">
      <c r="A34" s="70">
        <v>32</v>
      </c>
      <c r="B34" s="73">
        <v>44907</v>
      </c>
      <c r="C34" s="70" t="s">
        <v>172</v>
      </c>
      <c r="D34" s="70">
        <v>1032434985</v>
      </c>
    </row>
    <row r="35" spans="1:4" ht="22.5">
      <c r="A35" s="69">
        <v>33</v>
      </c>
      <c r="B35" s="72">
        <v>44909</v>
      </c>
      <c r="C35" s="69" t="s">
        <v>174</v>
      </c>
      <c r="D35" s="69">
        <v>1003682455</v>
      </c>
    </row>
    <row r="36" spans="1:4" ht="22.5">
      <c r="A36" s="70">
        <v>34</v>
      </c>
      <c r="B36" s="73">
        <v>44910</v>
      </c>
      <c r="C36" s="70" t="s">
        <v>176</v>
      </c>
      <c r="D36" s="70">
        <v>1030798209</v>
      </c>
    </row>
    <row r="37" spans="1:4" ht="22.5">
      <c r="A37" s="69">
        <v>35</v>
      </c>
      <c r="B37" s="72">
        <v>44916</v>
      </c>
      <c r="C37" s="69" t="s">
        <v>178</v>
      </c>
      <c r="D37" s="69">
        <v>1004574495</v>
      </c>
    </row>
    <row r="38" spans="1:4" ht="22.5">
      <c r="A38" s="70">
        <v>36</v>
      </c>
      <c r="B38" s="73">
        <v>44917</v>
      </c>
      <c r="C38" s="70" t="s">
        <v>180</v>
      </c>
      <c r="D38" s="70">
        <v>1070413958</v>
      </c>
    </row>
    <row r="39" spans="1:4" ht="22.5">
      <c r="A39" s="69">
        <v>37</v>
      </c>
      <c r="B39" s="72">
        <v>44946</v>
      </c>
      <c r="C39" s="69" t="s">
        <v>181</v>
      </c>
      <c r="D39" s="69">
        <v>1019553765</v>
      </c>
    </row>
    <row r="40" spans="1:4" ht="22.5">
      <c r="A40" s="70">
        <v>38</v>
      </c>
      <c r="B40" s="73">
        <v>45090</v>
      </c>
      <c r="C40" s="70" t="s">
        <v>186</v>
      </c>
      <c r="D40" s="70">
        <v>1099178723</v>
      </c>
    </row>
    <row r="41" spans="1:4" ht="22.5">
      <c r="A41" s="71">
        <v>39</v>
      </c>
      <c r="B41" s="74" t="s">
        <v>190</v>
      </c>
      <c r="C41" s="71" t="s">
        <v>191</v>
      </c>
      <c r="D41" s="71">
        <v>1099178722</v>
      </c>
    </row>
  </sheetData>
  <mergeCells count="2">
    <mergeCell ref="A1:D1"/>
    <mergeCell ref="F1:G1"/>
  </mergeCells>
  <conditionalFormatting sqref="A3:D41">
    <cfRule type="containsText" dxfId="17" priority="3" operator="containsText" text="لاتوجد بيانات">
      <formula>NOT(ISERROR(SEARCH("لاتوجد بيانات",A3)))</formula>
    </cfRule>
    <cfRule type="containsBlanks" dxfId="16" priority="4">
      <formula>LEN(TRIM(A3))=0</formula>
    </cfRule>
  </conditionalFormatting>
  <conditionalFormatting sqref="C3:C41">
    <cfRule type="duplicateValues" dxfId="15" priority="2"/>
  </conditionalFormatting>
  <conditionalFormatting sqref="D3:D40">
    <cfRule type="duplicateValues" dxfId="14" priority="1"/>
  </conditionalFormatting>
  <dataValidations count="1">
    <dataValidation type="textLength" allowBlank="1" showInputMessage="1" showErrorMessage="1" sqref="D44:D81 D3:D41" xr:uid="{0A313738-3D92-4C25-8DD5-4294BF650004}">
      <formula1>10</formula1>
      <formula2>10</formula2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FE59E-3732-47E9-B137-6A1C36B9AEFB}">
  <sheetPr codeName="ورقة4"/>
  <dimension ref="A1:M15"/>
  <sheetViews>
    <sheetView rightToLeft="1" zoomScale="145" zoomScaleNormal="145" workbookViewId="0">
      <selection activeCell="F8" sqref="F8"/>
    </sheetView>
  </sheetViews>
  <sheetFormatPr defaultRowHeight="14.25"/>
  <cols>
    <col min="1" max="1" width="11.125" bestFit="1" customWidth="1"/>
    <col min="3" max="3" width="7" bestFit="1" customWidth="1"/>
    <col min="4" max="4" width="11.875" bestFit="1" customWidth="1"/>
    <col min="5" max="5" width="11.125" bestFit="1" customWidth="1"/>
    <col min="6" max="6" width="11.875" bestFit="1" customWidth="1"/>
  </cols>
  <sheetData>
    <row r="1" spans="1:13" ht="22.5">
      <c r="A1" s="12" t="s">
        <v>53</v>
      </c>
      <c r="B1" s="12" t="s">
        <v>187</v>
      </c>
      <c r="C1" s="12" t="s">
        <v>73</v>
      </c>
      <c r="D1" s="12" t="s">
        <v>58</v>
      </c>
      <c r="E1" s="12" t="s">
        <v>60</v>
      </c>
      <c r="F1" s="12" t="s">
        <v>87</v>
      </c>
      <c r="G1" s="13" t="s">
        <v>222</v>
      </c>
      <c r="H1" s="12" t="s">
        <v>78</v>
      </c>
      <c r="I1" s="12" t="s">
        <v>63</v>
      </c>
      <c r="J1" s="12" t="s">
        <v>79</v>
      </c>
    </row>
    <row r="2" spans="1:13" ht="22.5">
      <c r="A2" s="12" t="s">
        <v>156</v>
      </c>
      <c r="B2" s="12" t="s">
        <v>54</v>
      </c>
      <c r="C2" s="12" t="s">
        <v>55</v>
      </c>
      <c r="D2" s="12" t="s">
        <v>188</v>
      </c>
      <c r="E2" s="12" t="s">
        <v>95</v>
      </c>
      <c r="F2" s="12" t="s">
        <v>94</v>
      </c>
      <c r="G2" s="13" t="s">
        <v>223</v>
      </c>
      <c r="H2" s="12" t="s">
        <v>66</v>
      </c>
      <c r="I2" s="12" t="s">
        <v>62</v>
      </c>
      <c r="J2" s="12" t="s">
        <v>170</v>
      </c>
    </row>
    <row r="3" spans="1:13" ht="22.5">
      <c r="A3" s="12"/>
      <c r="B3" s="12" t="s">
        <v>110</v>
      </c>
      <c r="C3" s="12"/>
      <c r="D3" s="12" t="s">
        <v>192</v>
      </c>
      <c r="E3" s="12" t="s">
        <v>82</v>
      </c>
      <c r="F3" s="12" t="s">
        <v>56</v>
      </c>
      <c r="G3" s="13"/>
      <c r="J3" s="12" t="s">
        <v>67</v>
      </c>
    </row>
    <row r="4" spans="1:13" ht="22.5">
      <c r="A4" s="12"/>
      <c r="B4" s="12" t="s">
        <v>104</v>
      </c>
      <c r="C4" s="12"/>
      <c r="D4" s="12"/>
      <c r="E4" s="12"/>
      <c r="F4" s="12" t="s">
        <v>74</v>
      </c>
      <c r="G4" s="13"/>
    </row>
    <row r="5" spans="1:13" ht="22.5">
      <c r="F5" s="12" t="s">
        <v>173</v>
      </c>
      <c r="G5" s="13"/>
      <c r="L5" t="s">
        <v>115</v>
      </c>
      <c r="M5" t="s">
        <v>224</v>
      </c>
    </row>
    <row r="6" spans="1:13" ht="22.5">
      <c r="F6" s="12" t="s">
        <v>105</v>
      </c>
      <c r="G6" s="13"/>
      <c r="L6" t="s">
        <v>225</v>
      </c>
      <c r="M6" t="s">
        <v>226</v>
      </c>
    </row>
    <row r="7" spans="1:13" ht="22.5">
      <c r="F7" s="12" t="s">
        <v>195</v>
      </c>
      <c r="G7" s="13"/>
      <c r="L7" t="s">
        <v>227</v>
      </c>
      <c r="M7" t="s">
        <v>228</v>
      </c>
    </row>
    <row r="8" spans="1:13" ht="22.5">
      <c r="G8" s="13"/>
      <c r="L8" t="s">
        <v>229</v>
      </c>
      <c r="M8" t="s">
        <v>230</v>
      </c>
    </row>
    <row r="9" spans="1:13" ht="22.5">
      <c r="G9" s="13"/>
      <c r="L9" t="s">
        <v>231</v>
      </c>
      <c r="M9" t="s">
        <v>230</v>
      </c>
    </row>
    <row r="10" spans="1:13" ht="22.5">
      <c r="G10" s="13"/>
      <c r="L10" t="s">
        <v>232</v>
      </c>
      <c r="M10" t="s">
        <v>96</v>
      </c>
    </row>
    <row r="11" spans="1:13" ht="22.5">
      <c r="G11" s="13"/>
      <c r="L11" t="s">
        <v>233</v>
      </c>
    </row>
    <row r="12" spans="1:13" ht="22.5">
      <c r="G12" s="13"/>
      <c r="L12" t="s">
        <v>234</v>
      </c>
    </row>
    <row r="13" spans="1:13" ht="22.5">
      <c r="G13" s="13"/>
      <c r="L13" t="s">
        <v>235</v>
      </c>
    </row>
    <row r="14" spans="1:13" ht="22.5">
      <c r="G14" s="13"/>
      <c r="L14" t="s">
        <v>236</v>
      </c>
    </row>
    <row r="15" spans="1:13" ht="22.5">
      <c r="G15" s="13"/>
    </row>
  </sheetData>
  <conditionalFormatting sqref="H1:J2">
    <cfRule type="containsText" dxfId="1" priority="2" operator="containsText" text="انثى">
      <formula>NOT(ISERROR(SEARCH("انثى",H1)))</formula>
    </cfRule>
  </conditionalFormatting>
  <conditionalFormatting sqref="J3">
    <cfRule type="containsText" dxfId="0" priority="1" operator="containsText" text="انثى">
      <formula>NOT(ISERROR(SEARCH("انثى",J3)))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عاصم المالكي</dc:creator>
  <cp:keywords/>
  <dc:description/>
  <cp:lastModifiedBy>ASEEM SAEED  SAAD ALMALKI</cp:lastModifiedBy>
  <cp:revision/>
  <dcterms:created xsi:type="dcterms:W3CDTF">2015-06-05T18:17:20Z</dcterms:created>
  <dcterms:modified xsi:type="dcterms:W3CDTF">2025-05-17T09:40:31Z</dcterms:modified>
  <cp:category/>
  <cp:contentStatus/>
</cp:coreProperties>
</file>