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EAVI_Location" sheetId="1" state="visible" r:id="rId2"/>
    <sheet name="hd_map_alig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<sst xmlns="http://schemas.openxmlformats.org/spreadsheetml/2006/main" count="140" uniqueCount="73">
  <si>
    <t xml:space="preserve">Sort</t>
  </si>
  <si>
    <t xml:space="preserve">Class_ID</t>
  </si>
  <si>
    <t xml:space="preserve">x</t>
  </si>
  <si>
    <t xml:space="preserve">y</t>
  </si>
  <si>
    <t xml:space="preserve">z</t>
  </si>
  <si>
    <t xml:space="preserve">Map Translation</t>
  </si>
  <si>
    <t xml:space="preserve">mueavi</t>
  </si>
  <si>
    <t xml:space="preserve">center of origin</t>
  </si>
  <si>
    <t xml:space="preserve">MUEAVI_0.03</t>
  </si>
  <si>
    <t xml:space="preserve">Origin</t>
  </si>
  <si>
    <t xml:space="preserve">Node.01_base</t>
  </si>
  <si>
    <t xml:space="preserve">Node.02_base</t>
  </si>
  <si>
    <t xml:space="preserve">Node.03_base</t>
  </si>
  <si>
    <t xml:space="preserve">Node.04_base</t>
  </si>
  <si>
    <t xml:space="preserve">convert back to OSGB </t>
  </si>
  <si>
    <t xml:space="preserve">Node.05_base</t>
  </si>
  <si>
    <t xml:space="preserve">first shift</t>
  </si>
  <si>
    <t xml:space="preserve">Node.06_base</t>
  </si>
  <si>
    <t xml:space="preserve">second </t>
  </si>
  <si>
    <t xml:space="preserve">-</t>
  </si>
  <si>
    <t xml:space="preserve">Node.07_base</t>
  </si>
  <si>
    <t xml:space="preserve">third</t>
  </si>
  <si>
    <t xml:space="preserve">Node.08_base</t>
  </si>
  <si>
    <t xml:space="preserve">Final</t>
  </si>
  <si>
    <t xml:space="preserve">Node.09_base</t>
  </si>
  <si>
    <t xml:space="preserve">Node.10_base</t>
  </si>
  <si>
    <t xml:space="preserve">Node.11_base</t>
  </si>
  <si>
    <t xml:space="preserve">node 03 exttra </t>
  </si>
  <si>
    <t xml:space="preserve">Node.12_base</t>
  </si>
  <si>
    <t xml:space="preserve">put</t>
  </si>
  <si>
    <t xml:space="preserve">- </t>
  </si>
  <si>
    <t xml:space="preserve">  0.999346  0.0108051  0.0335974   -3.97489</t>
  </si>
  <si>
    <t xml:space="preserve">Node.13_base</t>
  </si>
  <si>
    <t xml:space="preserve">-0.0103298   0.999825 -0.0131274    2.33703</t>
  </si>
  <si>
    <t xml:space="preserve">Node.14_base</t>
  </si>
  <si>
    <t xml:space="preserve">-0.0337289  0.0127743   0.999389    2.63297</t>
  </si>
  <si>
    <t xml:space="preserve">Node.15_base</t>
  </si>
  <si>
    <t xml:space="preserve">         0          0          0          1</t>
  </si>
  <si>
    <t xml:space="preserve">Node.16_base</t>
  </si>
  <si>
    <t xml:space="preserve">Node.17_base</t>
  </si>
  <si>
    <t xml:space="preserve">Node.18_base</t>
  </si>
  <si>
    <t xml:space="preserve">Node.19_base</t>
  </si>
  <si>
    <t xml:space="preserve">Initial Transformation</t>
  </si>
  <si>
    <t xml:space="preserve">xyz_ros</t>
  </si>
  <si>
    <t xml:space="preserve">theta(rad)</t>
  </si>
  <si>
    <t xml:space="preserve">node03_base</t>
  </si>
  <si>
    <t xml:space="preserve">node03/os1_sensor</t>
  </si>
  <si>
    <t xml:space="preserve">node05_base</t>
  </si>
  <si>
    <t xml:space="preserve">node05/os1_sensor</t>
  </si>
  <si>
    <t xml:space="preserve">node06_base</t>
  </si>
  <si>
    <t xml:space="preserve">node06/os1_sensor</t>
  </si>
  <si>
    <t xml:space="preserve">node11_base</t>
  </si>
  <si>
    <t xml:space="preserve">node11/os1_sensor</t>
  </si>
  <si>
    <t xml:space="preserve">node13_base</t>
  </si>
  <si>
    <t xml:space="preserve">node13/os1_sensor</t>
  </si>
  <si>
    <t xml:space="preserve">node15_base</t>
  </si>
  <si>
    <t xml:space="preserve">node15/os1_sensor</t>
  </si>
  <si>
    <t xml:space="preserve">node18_base</t>
  </si>
  <si>
    <t xml:space="preserve">node18/os1_sensor</t>
  </si>
  <si>
    <t xml:space="preserve">node19_base</t>
  </si>
  <si>
    <t xml:space="preserve">node19/os1_sensor</t>
  </si>
  <si>
    <t xml:space="preserve">node.03 </t>
  </si>
  <si>
    <t xml:space="preserve">node.05</t>
  </si>
  <si>
    <t xml:space="preserve">Final Transfomration </t>
  </si>
  <si>
    <t xml:space="preserve">Matrix:</t>
  </si>
  <si>
    <t xml:space="preserve">-0.989214003086</t>
  </si>
  <si>
    <t xml:space="preserve">node.06</t>
  </si>
  <si>
    <t xml:space="preserve">node.11</t>
  </si>
  <si>
    <t xml:space="preserve">node.13</t>
  </si>
  <si>
    <t xml:space="preserve">node.15</t>
  </si>
  <si>
    <t xml:space="preserve">node.18</t>
  </si>
  <si>
    <t xml:space="preserve">node.19</t>
  </si>
  <si>
    <t xml:space="preserve">Convert back to OSGB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</si>
</sst>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0"/>
      <charset val="1"/>
    </font>
    <font>
      <sz val="9"/>
      <name val="Arial"/>
      <family val="0"/>
      <charset val="1"/>
    </font>
    <font>
      <sz val="10"/>
      <name val="Arial"/>
      <family val="0"/>
      <charset val="1"/>
    </font>
    <font>
      <b val="true"/>
      <i val="true"/>
      <sz val="9"/>
      <name val="Arial"/>
      <family val="0"/>
      <charset val="1"/>
    </font>
    <font>
      <i val="true"/>
      <sz val="9"/>
      <name val="Arial"/>
      <family val="0"/>
      <charset val="1"/>
    </font>
    <font>
      <b val="true"/>
      <sz val="15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59040</xdr:colOff>
      <xdr:row>4</xdr:row>
      <xdr:rowOff>152280</xdr:rowOff>
    </xdr:from>
    <xdr:to>
      <xdr:col>8</xdr:col>
      <xdr:colOff>692640</xdr:colOff>
      <xdr:row>20</xdr:row>
      <xdr:rowOff>104400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5259600" y="799920"/>
          <a:ext cx="2447640" cy="2542680"/>
        </a:xfrm>
        <a:prstGeom prst="rect">
          <a:avLst/>
        </a:prstGeom>
        <a:ln>
          <a:solidFill>
            <a:srgbClr val="000000"/>
          </a:solidFill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7.29"/>
    <col collapsed="false" customWidth="true" hidden="false" outlineLevel="0" max="3" min="3" style="0" width="10"/>
    <col collapsed="false" customWidth="true" hidden="false" outlineLevel="0" max="4" min="4" style="0" width="10.58"/>
    <col collapsed="false" customWidth="true" hidden="false" outlineLevel="0" max="5" min="5" style="0" width="8"/>
    <col collapsed="false" customWidth="true" hidden="false" outlineLevel="0" max="6" min="6" style="0" width="9.42"/>
    <col collapsed="false" customWidth="true" hidden="false" outlineLevel="0" max="7" min="7" style="0" width="7.29"/>
    <col collapsed="false" customWidth="true" hidden="false" outlineLevel="0" max="8" min="8" style="0" width="18.42"/>
    <col collapsed="false" customWidth="true" hidden="false" outlineLevel="0" max="9" min="9" style="0" width="17.29"/>
    <col collapsed="false" customWidth="true" hidden="false" outlineLevel="0" max="10" min="10" style="0" width="10.58"/>
    <col collapsed="false" customWidth="true" hidden="false" outlineLevel="0" max="12" min="11" style="0" width="12.57"/>
    <col collapsed="false" customWidth="true" hidden="false" outlineLevel="0" max="13" min="13" style="0" width="10.58"/>
    <col collapsed="false" customWidth="true" hidden="false" outlineLevel="0" max="14" min="14" style="0" width="2.14"/>
    <col collapsed="false" customWidth="true" hidden="false" outlineLevel="0" max="15" min="15" style="0" width="2.57"/>
    <col collapsed="false" customWidth="true" hidden="false" outlineLevel="0" max="16" min="16" style="0" width="2"/>
    <col collapsed="false" customWidth="true" hidden="false" outlineLevel="0" max="17" min="17" style="0" width="2.57"/>
    <col collapsed="false" customWidth="true" hidden="false" outlineLevel="0" max="18" min="18" style="0" width="12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H1" s="2" t="s">
        <v>5</v>
      </c>
      <c r="I1" s="2"/>
      <c r="J1" s="2"/>
      <c r="K1" s="2"/>
      <c r="L1" s="2"/>
      <c r="M1" s="3"/>
      <c r="N1" s="3"/>
      <c r="O1" s="3"/>
      <c r="P1" s="3"/>
      <c r="Q1" s="3"/>
      <c r="R1" s="3"/>
    </row>
    <row r="2" customFormat="false" ht="12.75" hidden="false" customHeight="false" outlineLevel="0" collapsed="false">
      <c r="A2" s="4" t="s">
        <v>6</v>
      </c>
      <c r="B2" s="4" t="s">
        <v>7</v>
      </c>
      <c r="C2" s="4" t="n">
        <v>0</v>
      </c>
      <c r="D2" s="4" t="n">
        <v>0</v>
      </c>
      <c r="E2" s="4" t="n">
        <v>0</v>
      </c>
      <c r="H2" s="5" t="s">
        <v>8</v>
      </c>
      <c r="I2" s="5" t="s">
        <v>9</v>
      </c>
      <c r="J2" s="2" t="s">
        <v>2</v>
      </c>
      <c r="K2" s="2" t="s">
        <v>3</v>
      </c>
      <c r="L2" s="2" t="s">
        <v>4</v>
      </c>
      <c r="M2" s="3"/>
      <c r="N2" s="3"/>
      <c r="O2" s="3"/>
      <c r="P2" s="3"/>
      <c r="Q2" s="3"/>
      <c r="R2" s="3"/>
    </row>
    <row r="3" customFormat="false" ht="12.75" hidden="false" customHeight="false" outlineLevel="0" collapsed="false">
      <c r="A3" s="4" t="s">
        <v>6</v>
      </c>
      <c r="B3" s="4" t="s">
        <v>10</v>
      </c>
      <c r="C3" s="4" t="n">
        <v>238.69</v>
      </c>
      <c r="D3" s="4" t="n">
        <v>446.06</v>
      </c>
      <c r="E3" s="4" t="n">
        <v>0</v>
      </c>
      <c r="H3" s="5"/>
      <c r="I3" s="5"/>
      <c r="J3" s="1" t="n">
        <v>-102.53125</v>
      </c>
      <c r="K3" s="1" t="n">
        <v>-228.96875</v>
      </c>
      <c r="L3" s="1" t="n">
        <v>107.43235</v>
      </c>
      <c r="M3" s="3"/>
      <c r="N3" s="3"/>
      <c r="O3" s="3"/>
      <c r="P3" s="3"/>
      <c r="Q3" s="3"/>
      <c r="R3" s="3"/>
    </row>
    <row r="4" customFormat="false" ht="12.75" hidden="false" customHeight="false" outlineLevel="0" collapsed="false">
      <c r="A4" s="4" t="s">
        <v>6</v>
      </c>
      <c r="B4" s="4" t="s">
        <v>11</v>
      </c>
      <c r="C4" s="4" t="n">
        <v>223.34</v>
      </c>
      <c r="D4" s="4" t="n">
        <v>411.72</v>
      </c>
      <c r="E4" s="4" t="n">
        <v>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customFormat="false" ht="12.75" hidden="false" customHeight="false" outlineLevel="0" collapsed="false">
      <c r="A5" s="4" t="s">
        <v>6</v>
      </c>
      <c r="B5" s="4" t="s">
        <v>12</v>
      </c>
      <c r="C5" s="4" t="n">
        <v>216.19</v>
      </c>
      <c r="D5" s="4" t="n">
        <v>378.95</v>
      </c>
      <c r="E5" s="4" t="n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12.75" hidden="false" customHeight="false" outlineLevel="0" collapsed="false">
      <c r="A6" s="4" t="s">
        <v>6</v>
      </c>
      <c r="B6" s="4" t="s">
        <v>13</v>
      </c>
      <c r="C6" s="4" t="n">
        <v>221.75</v>
      </c>
      <c r="D6" s="4" t="n">
        <v>353.39</v>
      </c>
      <c r="E6" s="4" t="n">
        <v>0</v>
      </c>
      <c r="H6" s="3"/>
      <c r="I6" s="3"/>
      <c r="J6" s="1"/>
      <c r="K6" s="1" t="s">
        <v>2</v>
      </c>
      <c r="L6" s="1" t="s">
        <v>3</v>
      </c>
      <c r="M6" s="1" t="s">
        <v>4</v>
      </c>
      <c r="N6" s="3"/>
      <c r="O6" s="2" t="s">
        <v>14</v>
      </c>
      <c r="P6" s="2"/>
      <c r="Q6" s="2"/>
      <c r="R6" s="2"/>
    </row>
    <row r="7" customFormat="false" ht="12.75" hidden="false" customHeight="false" outlineLevel="0" collapsed="false">
      <c r="A7" s="4" t="s">
        <v>6</v>
      </c>
      <c r="B7" s="4" t="s">
        <v>15</v>
      </c>
      <c r="C7" s="4" t="n">
        <v>217.53</v>
      </c>
      <c r="D7" s="4" t="n">
        <v>318.16</v>
      </c>
      <c r="E7" s="4" t="n">
        <v>0</v>
      </c>
      <c r="H7" s="3"/>
      <c r="I7" s="3"/>
      <c r="J7" s="1" t="s">
        <v>16</v>
      </c>
      <c r="K7" s="4" t="n">
        <v>494000</v>
      </c>
      <c r="L7" s="4" t="n">
        <v>-242000</v>
      </c>
      <c r="M7" s="4" t="n">
        <v>0</v>
      </c>
      <c r="N7" s="3"/>
      <c r="O7" s="4" t="n">
        <v>-1</v>
      </c>
      <c r="P7" s="4" t="n">
        <v>0</v>
      </c>
      <c r="Q7" s="4" t="n">
        <v>0</v>
      </c>
      <c r="R7" s="4" t="n">
        <v>-493897.46875</v>
      </c>
    </row>
    <row r="8" customFormat="false" ht="12.75" hidden="false" customHeight="false" outlineLevel="0" collapsed="false">
      <c r="A8" s="4" t="s">
        <v>6</v>
      </c>
      <c r="B8" s="4" t="s">
        <v>17</v>
      </c>
      <c r="C8" s="4" t="n">
        <v>223.4375</v>
      </c>
      <c r="D8" s="4" t="n">
        <v>264.125</v>
      </c>
      <c r="E8" s="4" t="n">
        <v>0</v>
      </c>
      <c r="H8" s="3"/>
      <c r="I8" s="3"/>
      <c r="J8" s="1" t="s">
        <v>18</v>
      </c>
      <c r="K8" s="4" t="s">
        <v>19</v>
      </c>
      <c r="L8" s="4" t="n">
        <v>0</v>
      </c>
      <c r="M8" s="4" t="s">
        <v>19</v>
      </c>
      <c r="N8" s="3"/>
      <c r="O8" s="4" t="n">
        <v>0</v>
      </c>
      <c r="P8" s="4" t="n">
        <v>1</v>
      </c>
      <c r="Q8" s="4" t="n">
        <v>0</v>
      </c>
      <c r="R8" s="4" t="n">
        <v>241771.03125</v>
      </c>
    </row>
    <row r="9" customFormat="false" ht="12.75" hidden="false" customHeight="false" outlineLevel="0" collapsed="false">
      <c r="A9" s="4" t="s">
        <v>6</v>
      </c>
      <c r="B9" s="4" t="s">
        <v>20</v>
      </c>
      <c r="C9" s="4" t="n">
        <v>222</v>
      </c>
      <c r="D9" s="4" t="n">
        <v>211.31</v>
      </c>
      <c r="E9" s="4" t="n">
        <v>0</v>
      </c>
      <c r="H9" s="3"/>
      <c r="I9" s="3"/>
      <c r="J9" s="1" t="s">
        <v>21</v>
      </c>
      <c r="K9" s="4" t="n">
        <v>-102.53125</v>
      </c>
      <c r="L9" s="4" t="n">
        <v>228.96875</v>
      </c>
      <c r="M9" s="4" t="n">
        <v>107.43235</v>
      </c>
      <c r="N9" s="3"/>
      <c r="O9" s="4" t="n">
        <v>0</v>
      </c>
      <c r="P9" s="4" t="n">
        <v>0</v>
      </c>
      <c r="Q9" s="4" t="n">
        <v>-1</v>
      </c>
      <c r="R9" s="4" t="n">
        <v>-107.43235</v>
      </c>
    </row>
    <row r="10" customFormat="false" ht="12.75" hidden="false" customHeight="false" outlineLevel="0" collapsed="false">
      <c r="A10" s="4" t="s">
        <v>6</v>
      </c>
      <c r="B10" s="4" t="s">
        <v>22</v>
      </c>
      <c r="C10" s="4" t="n">
        <v>227.47</v>
      </c>
      <c r="D10" s="4" t="n">
        <v>175.12</v>
      </c>
      <c r="E10" s="4" t="n">
        <v>0</v>
      </c>
      <c r="H10" s="3"/>
      <c r="I10" s="3"/>
      <c r="J10" s="1" t="s">
        <v>23</v>
      </c>
      <c r="K10" s="4" t="n">
        <f aca="false">K7+K9</f>
        <v>493897.46875</v>
      </c>
      <c r="L10" s="4" t="n">
        <f aca="false">L7+L9</f>
        <v>-241771.03125</v>
      </c>
      <c r="M10" s="4" t="n">
        <f aca="false">M7+M9</f>
        <v>107.43235</v>
      </c>
      <c r="N10" s="3"/>
      <c r="O10" s="4" t="n">
        <v>0</v>
      </c>
      <c r="P10" s="4" t="n">
        <v>0</v>
      </c>
      <c r="Q10" s="4" t="n">
        <v>0</v>
      </c>
      <c r="R10" s="4" t="n">
        <v>1</v>
      </c>
    </row>
    <row r="11" customFormat="false" ht="12.75" hidden="false" customHeight="false" outlineLevel="0" collapsed="false">
      <c r="A11" s="4" t="s">
        <v>6</v>
      </c>
      <c r="B11" s="4" t="s">
        <v>24</v>
      </c>
      <c r="C11" s="4" t="n">
        <v>237.97</v>
      </c>
      <c r="D11" s="4" t="n">
        <v>142.75</v>
      </c>
      <c r="E11" s="4" t="n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customFormat="false" ht="12.75" hidden="false" customHeight="false" outlineLevel="0" collapsed="false">
      <c r="A12" s="4" t="s">
        <v>6</v>
      </c>
      <c r="B12" s="4" t="s">
        <v>25</v>
      </c>
      <c r="C12" s="4" t="n">
        <v>239.31</v>
      </c>
      <c r="D12" s="4" t="n">
        <v>86.73</v>
      </c>
      <c r="E12" s="4" t="n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customFormat="false" ht="12.75" hidden="false" customHeight="false" outlineLevel="0" collapsed="false">
      <c r="A13" s="4" t="s">
        <v>6</v>
      </c>
      <c r="B13" s="4" t="s">
        <v>26</v>
      </c>
      <c r="C13" s="4" t="n">
        <v>237.53</v>
      </c>
      <c r="D13" s="4" t="n">
        <v>60.67</v>
      </c>
      <c r="E13" s="4" t="n"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27</v>
      </c>
    </row>
    <row r="14" customFormat="false" ht="12.75" hidden="false" customHeight="false" outlineLevel="0" collapsed="false">
      <c r="A14" s="4" t="s">
        <v>6</v>
      </c>
      <c r="B14" s="4" t="s">
        <v>28</v>
      </c>
      <c r="C14" s="4" t="n">
        <v>219.59</v>
      </c>
      <c r="D14" s="4" t="n">
        <v>55.34</v>
      </c>
      <c r="E14" s="4" t="n">
        <v>0</v>
      </c>
      <c r="H14" s="3"/>
      <c r="I14" s="3"/>
      <c r="J14" s="1" t="s">
        <v>29</v>
      </c>
      <c r="K14" s="4" t="s">
        <v>30</v>
      </c>
      <c r="L14" s="4"/>
      <c r="M14" s="4" t="s">
        <v>19</v>
      </c>
      <c r="N14" s="3"/>
      <c r="O14" s="3"/>
      <c r="P14" s="3"/>
      <c r="Q14" s="3"/>
      <c r="R14" s="3" t="s">
        <v>31</v>
      </c>
    </row>
    <row r="15" customFormat="false" ht="12.75" hidden="false" customHeight="false" outlineLevel="0" collapsed="false">
      <c r="A15" s="4" t="s">
        <v>6</v>
      </c>
      <c r="B15" s="4" t="s">
        <v>32</v>
      </c>
      <c r="C15" s="4" t="n">
        <v>206.82</v>
      </c>
      <c r="D15" s="4" t="n">
        <v>31.6</v>
      </c>
      <c r="E15" s="4" t="n">
        <v>0</v>
      </c>
      <c r="H15" s="3"/>
      <c r="I15" s="3"/>
      <c r="J15" s="4"/>
      <c r="K15" s="4" t="n">
        <v>-494000</v>
      </c>
      <c r="L15" s="4" t="n">
        <v>242000</v>
      </c>
      <c r="M15" s="4" t="n">
        <v>0</v>
      </c>
      <c r="N15" s="3"/>
      <c r="O15" s="3"/>
      <c r="P15" s="3"/>
      <c r="Q15" s="3"/>
      <c r="R15" s="3" t="s">
        <v>33</v>
      </c>
    </row>
    <row r="16" customFormat="false" ht="12.75" hidden="false" customHeight="false" outlineLevel="0" collapsed="false">
      <c r="A16" s="4" t="s">
        <v>6</v>
      </c>
      <c r="B16" s="4" t="s">
        <v>34</v>
      </c>
      <c r="C16" s="4" t="n">
        <v>175.22</v>
      </c>
      <c r="D16" s="4" t="n">
        <v>20.42</v>
      </c>
      <c r="E16" s="4" t="n">
        <v>0</v>
      </c>
      <c r="H16" s="3"/>
      <c r="I16" s="3"/>
      <c r="J16" s="4"/>
      <c r="K16" s="4" t="n">
        <v>102.53125</v>
      </c>
      <c r="L16" s="4" t="n">
        <v>-228.96875</v>
      </c>
      <c r="M16" s="4" t="n">
        <v>-107.43235</v>
      </c>
      <c r="N16" s="3"/>
      <c r="O16" s="3"/>
      <c r="P16" s="3"/>
      <c r="Q16" s="3"/>
      <c r="R16" s="3" t="s">
        <v>35</v>
      </c>
    </row>
    <row r="17" customFormat="false" ht="12.75" hidden="false" customHeight="false" outlineLevel="0" collapsed="false">
      <c r="A17" s="4" t="s">
        <v>6</v>
      </c>
      <c r="B17" s="4" t="s">
        <v>36</v>
      </c>
      <c r="C17" s="4" t="n">
        <v>139.28</v>
      </c>
      <c r="D17" s="4" t="n">
        <v>21.65</v>
      </c>
      <c r="E17" s="4" t="n">
        <v>0</v>
      </c>
      <c r="H17" s="3"/>
      <c r="I17" s="3"/>
      <c r="J17" s="4"/>
      <c r="K17" s="4" t="n">
        <f aca="false">K15+K16</f>
        <v>-493897.46875</v>
      </c>
      <c r="L17" s="4" t="n">
        <f aca="false">L15+L16</f>
        <v>241771.03125</v>
      </c>
      <c r="M17" s="4" t="n">
        <v>-107.43235</v>
      </c>
      <c r="N17" s="3"/>
      <c r="O17" s="6"/>
      <c r="P17" s="3"/>
      <c r="Q17" s="3"/>
      <c r="R17" s="3" t="s">
        <v>37</v>
      </c>
    </row>
    <row r="18" customFormat="false" ht="12.75" hidden="false" customHeight="false" outlineLevel="0" collapsed="false">
      <c r="A18" s="4" t="s">
        <v>6</v>
      </c>
      <c r="B18" s="4" t="s">
        <v>38</v>
      </c>
      <c r="C18" s="4" t="n">
        <v>112.25</v>
      </c>
      <c r="D18" s="4" t="n">
        <v>3.47</v>
      </c>
      <c r="E18" s="4" t="n">
        <v>0</v>
      </c>
      <c r="O18" s="7"/>
      <c r="P18" s="8"/>
    </row>
    <row r="19" customFormat="false" ht="12.75" hidden="false" customHeight="false" outlineLevel="0" collapsed="false">
      <c r="A19" s="4" t="s">
        <v>6</v>
      </c>
      <c r="B19" s="4" t="s">
        <v>39</v>
      </c>
      <c r="C19" s="4" t="n">
        <v>74.22</v>
      </c>
      <c r="D19" s="4" t="n">
        <v>-4.09</v>
      </c>
      <c r="E19" s="4" t="n">
        <v>0</v>
      </c>
      <c r="O19" s="7"/>
      <c r="P19" s="7"/>
      <c r="R19" s="0" t="n">
        <v>0.999346</v>
      </c>
      <c r="S19" s="0" t="n">
        <v>0.0108051</v>
      </c>
      <c r="T19" s="0" t="n">
        <v>0.0335974</v>
      </c>
      <c r="U19" s="0" t="n">
        <v>-3.97489</v>
      </c>
    </row>
    <row r="20" customFormat="false" ht="12.75" hidden="false" customHeight="false" outlineLevel="0" collapsed="false">
      <c r="A20" s="4" t="s">
        <v>6</v>
      </c>
      <c r="B20" s="4" t="s">
        <v>40</v>
      </c>
      <c r="C20" s="4" t="n">
        <v>29.31</v>
      </c>
      <c r="D20" s="4" t="n">
        <v>-16.73</v>
      </c>
      <c r="E20" s="4" t="n">
        <v>0</v>
      </c>
      <c r="R20" s="0" t="n">
        <v>-0.0103298</v>
      </c>
      <c r="S20" s="0" t="n">
        <v>0.999825</v>
      </c>
      <c r="T20" s="0" t="n">
        <v>-0.0131274</v>
      </c>
      <c r="U20" s="0" t="n">
        <v>2.33703</v>
      </c>
    </row>
    <row r="21" customFormat="false" ht="12.75" hidden="false" customHeight="false" outlineLevel="0" collapsed="false">
      <c r="A21" s="4" t="s">
        <v>6</v>
      </c>
      <c r="B21" s="4" t="s">
        <v>41</v>
      </c>
      <c r="C21" s="4" t="n">
        <v>7.66</v>
      </c>
      <c r="D21" s="4" t="n">
        <v>13.97</v>
      </c>
      <c r="E21" s="4" t="n">
        <v>0</v>
      </c>
      <c r="O21" s="7"/>
      <c r="R21" s="0" t="n">
        <v>-0.0337289</v>
      </c>
      <c r="S21" s="0" t="n">
        <v>0.0127743</v>
      </c>
      <c r="T21" s="0" t="n">
        <v>0.999389</v>
      </c>
      <c r="U21" s="0" t="n">
        <v>2.63297</v>
      </c>
    </row>
    <row r="22" customFormat="false" ht="12.75" hidden="false" customHeight="false" outlineLevel="0" collapsed="false">
      <c r="O22" s="7"/>
      <c r="R22" s="0" t="n">
        <v>0</v>
      </c>
      <c r="S22" s="0" t="n">
        <v>0</v>
      </c>
      <c r="T22" s="0" t="n">
        <v>0</v>
      </c>
      <c r="U22" s="0" t="n">
        <v>1</v>
      </c>
    </row>
    <row r="23" customFormat="false" ht="12.75" hidden="false" customHeight="false" outlineLevel="0" collapsed="false">
      <c r="A23" s="2" t="s">
        <v>42</v>
      </c>
      <c r="B23" s="2"/>
      <c r="C23" s="2"/>
      <c r="D23" s="2"/>
      <c r="E23" s="2"/>
      <c r="F23" s="2"/>
      <c r="H23" s="2" t="s">
        <v>43</v>
      </c>
      <c r="I23" s="2"/>
      <c r="J23" s="2"/>
      <c r="K23" s="2"/>
      <c r="L23" s="2"/>
      <c r="M23" s="9"/>
    </row>
    <row r="24" customFormat="false" ht="12.75" hidden="false" customHeight="false" outlineLevel="0" collapsed="false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44</v>
      </c>
      <c r="H24" s="10" t="s">
        <v>0</v>
      </c>
      <c r="I24" s="10" t="s">
        <v>1</v>
      </c>
      <c r="J24" s="10" t="s">
        <v>2</v>
      </c>
      <c r="K24" s="10" t="s">
        <v>3</v>
      </c>
      <c r="L24" s="10" t="s">
        <v>4</v>
      </c>
    </row>
    <row r="25" customFormat="false" ht="12.75" hidden="false" customHeight="false" outlineLevel="0" collapsed="false">
      <c r="A25" s="2" t="s">
        <v>45</v>
      </c>
      <c r="B25" s="11" t="s">
        <v>46</v>
      </c>
      <c r="C25" s="11" t="n">
        <v>216.19</v>
      </c>
      <c r="D25" s="11" t="n">
        <v>378.95</v>
      </c>
      <c r="E25" s="11" t="n">
        <v>2.1</v>
      </c>
      <c r="F25" s="11" t="n">
        <v>3</v>
      </c>
      <c r="H25" s="2" t="s">
        <v>45</v>
      </c>
      <c r="I25" s="11" t="s">
        <v>46</v>
      </c>
      <c r="J25" s="12" t="n">
        <v>216.113006591797</v>
      </c>
      <c r="K25" s="12" t="n">
        <v>378.999633789063</v>
      </c>
      <c r="L25" s="12" t="n">
        <f aca="false">1.850704669952+0.059674</f>
        <v>1.910378669952</v>
      </c>
    </row>
    <row r="26" customFormat="false" ht="12.75" hidden="false" customHeight="false" outlineLevel="0" collapsed="false">
      <c r="A26" s="2" t="s">
        <v>47</v>
      </c>
      <c r="B26" s="11" t="s">
        <v>48</v>
      </c>
      <c r="C26" s="11" t="n">
        <v>217.53</v>
      </c>
      <c r="D26" s="11" t="n">
        <v>318.16</v>
      </c>
      <c r="E26" s="11" t="n">
        <v>2.1</v>
      </c>
      <c r="F26" s="11" t="n">
        <v>0</v>
      </c>
      <c r="H26" s="2" t="s">
        <v>47</v>
      </c>
      <c r="I26" s="11" t="s">
        <v>48</v>
      </c>
      <c r="J26" s="12" t="n">
        <v>217.893051147461</v>
      </c>
      <c r="K26" s="12" t="n">
        <v>318.531707763672</v>
      </c>
      <c r="L26" s="12" t="n">
        <f aca="false">2.486717939377 + 0.03679</f>
        <v>2.523507939377</v>
      </c>
    </row>
    <row r="27" customFormat="false" ht="12.75" hidden="false" customHeight="false" outlineLevel="0" collapsed="false">
      <c r="A27" s="2" t="s">
        <v>49</v>
      </c>
      <c r="B27" s="11" t="s">
        <v>50</v>
      </c>
      <c r="C27" s="11" t="n">
        <v>223.4375</v>
      </c>
      <c r="D27" s="11" t="n">
        <v>264.125</v>
      </c>
      <c r="E27" s="11" t="n">
        <v>2.1</v>
      </c>
      <c r="F27" s="11" t="n">
        <v>0.1</v>
      </c>
      <c r="H27" s="2" t="s">
        <v>49</v>
      </c>
      <c r="I27" s="11" t="s">
        <v>50</v>
      </c>
      <c r="J27" s="12" t="n">
        <v>223.394104003906</v>
      </c>
      <c r="K27" s="12" t="n">
        <v>264.113037109375</v>
      </c>
      <c r="L27" s="12" t="n">
        <f aca="false">2.776962995529+0.07462</f>
        <v>2.851582995529</v>
      </c>
    </row>
    <row r="28" customFormat="false" ht="12.75" hidden="false" customHeight="false" outlineLevel="0" collapsed="false">
      <c r="A28" s="2" t="s">
        <v>51</v>
      </c>
      <c r="B28" s="11" t="s">
        <v>52</v>
      </c>
      <c r="C28" s="11" t="n">
        <v>237.40625</v>
      </c>
      <c r="D28" s="11" t="n">
        <v>60.765625</v>
      </c>
      <c r="E28" s="11" t="n">
        <v>2.1</v>
      </c>
      <c r="F28" s="11" t="n">
        <v>-0.23</v>
      </c>
      <c r="H28" s="2" t="s">
        <v>51</v>
      </c>
      <c r="I28" s="11" t="s">
        <v>52</v>
      </c>
      <c r="J28" s="12" t="n">
        <v>237.298233032227</v>
      </c>
      <c r="K28" s="12" t="n">
        <v>60.776638031006</v>
      </c>
      <c r="L28" s="12" t="n">
        <f aca="false">3.592248916626 +0.039056</f>
        <v>3.631304916626</v>
      </c>
    </row>
    <row r="29" customFormat="false" ht="12.75" hidden="false" customHeight="false" outlineLevel="0" collapsed="false">
      <c r="A29" s="2" t="s">
        <v>53</v>
      </c>
      <c r="B29" s="11" t="s">
        <v>54</v>
      </c>
      <c r="C29" s="11" t="n">
        <v>206.96875</v>
      </c>
      <c r="D29" s="11" t="n">
        <v>31.234375</v>
      </c>
      <c r="E29" s="11" t="n">
        <v>2.1</v>
      </c>
      <c r="F29" s="11" t="n">
        <v>-1.25</v>
      </c>
      <c r="H29" s="2" t="s">
        <v>53</v>
      </c>
      <c r="I29" s="11" t="s">
        <v>54</v>
      </c>
      <c r="J29" s="12" t="n">
        <v>206.987747192383</v>
      </c>
      <c r="K29" s="12" t="n">
        <v>31.142572402954</v>
      </c>
      <c r="L29" s="12" t="n">
        <f aca="false">3.531515598297+0.080401</f>
        <v>3.611916598297</v>
      </c>
    </row>
    <row r="30" customFormat="false" ht="12.75" hidden="false" customHeight="false" outlineLevel="0" collapsed="false">
      <c r="A30" s="2" t="s">
        <v>55</v>
      </c>
      <c r="B30" s="11" t="s">
        <v>56</v>
      </c>
      <c r="C30" s="11" t="n">
        <v>139.21875</v>
      </c>
      <c r="D30" s="11" t="n">
        <v>21.484375</v>
      </c>
      <c r="E30" s="11" t="n">
        <v>2.1</v>
      </c>
      <c r="F30" s="11" t="n">
        <v>1.9</v>
      </c>
      <c r="H30" s="2" t="s">
        <v>55</v>
      </c>
      <c r="I30" s="11" t="s">
        <v>56</v>
      </c>
      <c r="J30" s="12" t="n">
        <v>138.697937011719</v>
      </c>
      <c r="K30" s="12" t="n">
        <v>22.06364440918</v>
      </c>
      <c r="L30" s="12" t="n">
        <f aca="false">2.941384315491+0.02</f>
        <v>2.961384315491</v>
      </c>
    </row>
    <row r="31" customFormat="false" ht="12.75" hidden="false" customHeight="false" outlineLevel="0" collapsed="false">
      <c r="A31" s="2" t="s">
        <v>57</v>
      </c>
      <c r="B31" s="11" t="s">
        <v>58</v>
      </c>
      <c r="C31" s="11" t="n">
        <v>28.875</v>
      </c>
      <c r="D31" s="11" t="n">
        <v>-16.703125</v>
      </c>
      <c r="E31" s="11" t="n">
        <v>2.1</v>
      </c>
      <c r="F31" s="11" t="n">
        <v>-1</v>
      </c>
      <c r="H31" s="2" t="s">
        <v>57</v>
      </c>
      <c r="I31" s="11" t="s">
        <v>58</v>
      </c>
      <c r="J31" s="12" t="n">
        <v>29.109376907349</v>
      </c>
      <c r="K31" s="12" t="n">
        <v>-16.758504867554</v>
      </c>
      <c r="L31" s="12" t="n">
        <v>3.143693447113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2.75" hidden="false" customHeight="false" outlineLevel="0" collapsed="false">
      <c r="A32" s="2" t="s">
        <v>59</v>
      </c>
      <c r="B32" s="11" t="s">
        <v>60</v>
      </c>
      <c r="C32" s="11" t="n">
        <v>7.6875</v>
      </c>
      <c r="D32" s="11" t="n">
        <v>14.03125</v>
      </c>
      <c r="E32" s="11" t="n">
        <v>2.1</v>
      </c>
      <c r="F32" s="11" t="n">
        <v>2.92</v>
      </c>
      <c r="H32" s="2" t="s">
        <v>59</v>
      </c>
      <c r="I32" s="11" t="s">
        <v>60</v>
      </c>
      <c r="J32" s="12" t="n">
        <v>8.68958568573</v>
      </c>
      <c r="K32" s="12" t="n">
        <v>13.258232116699</v>
      </c>
      <c r="L32" s="12" t="n">
        <f aca="false">3.210875988007+0.04</f>
        <v>3.250875988007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.75" hidden="false" customHeight="true" outlineLevel="0" collapsed="false"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.75" hidden="false" customHeight="true" outlineLevel="0" collapsed="false"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customFormat="false" ht="15.75" hidden="false" customHeight="true" outlineLevel="0" collapsed="false"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customFormat="false" ht="12.75" hidden="false" customHeight="false" outlineLevel="0" collapsed="false">
      <c r="A36" s="14" t="s">
        <v>61</v>
      </c>
      <c r="B36" s="14"/>
      <c r="C36" s="14"/>
      <c r="D36" s="14"/>
      <c r="E36" s="14"/>
      <c r="F36" s="14"/>
      <c r="G36" s="15"/>
      <c r="H36" s="16" t="s">
        <v>62</v>
      </c>
      <c r="I36" s="16"/>
      <c r="J36" s="16"/>
      <c r="K36" s="16"/>
      <c r="L36" s="16"/>
      <c r="M36" s="16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customFormat="false" ht="12.8" hidden="false" customHeight="false" outlineLevel="0" collapsed="false">
      <c r="A37" s="5" t="s">
        <v>63</v>
      </c>
      <c r="B37" s="5" t="s">
        <v>64</v>
      </c>
      <c r="C37" s="17" t="s">
        <v>65</v>
      </c>
      <c r="D37" s="18" t="n">
        <v>-0.146333947778</v>
      </c>
      <c r="E37" s="18" t="n">
        <v>0.006482387427</v>
      </c>
      <c r="F37" s="18" t="n">
        <v>216.23193359375</v>
      </c>
      <c r="G37" s="19"/>
      <c r="H37" s="20" t="s">
        <v>63</v>
      </c>
      <c r="I37" s="20" t="s">
        <v>64</v>
      </c>
      <c r="J37" s="21" t="n">
        <v>0.999907076359</v>
      </c>
      <c r="K37" s="21" t="n">
        <v>0.007425350137</v>
      </c>
      <c r="L37" s="21" t="n">
        <v>-0.011433572508</v>
      </c>
      <c r="M37" s="21" t="n">
        <v>217.893051147461</v>
      </c>
      <c r="Q37" s="13"/>
      <c r="V37" s="13"/>
      <c r="W37" s="13"/>
      <c r="X37" s="13"/>
      <c r="Y37" s="13"/>
      <c r="Z37" s="13"/>
      <c r="AA37" s="13"/>
      <c r="AB37" s="13"/>
      <c r="AC37" s="13"/>
      <c r="AD37" s="13"/>
    </row>
    <row r="38" customFormat="false" ht="12.8" hidden="false" customHeight="false" outlineLevel="0" collapsed="false">
      <c r="A38" s="5"/>
      <c r="B38" s="5"/>
      <c r="C38" s="18" t="n">
        <v>0.146337121725</v>
      </c>
      <c r="D38" s="18" t="n">
        <v>-0.989234805107</v>
      </c>
      <c r="E38" s="18" t="n">
        <v>1.7032635E-005</v>
      </c>
      <c r="F38" s="18" t="n">
        <v>378.974395751953</v>
      </c>
      <c r="G38" s="19"/>
      <c r="H38" s="20"/>
      <c r="I38" s="20"/>
      <c r="J38" s="21" t="n">
        <v>-0.007485071197</v>
      </c>
      <c r="K38" s="21" t="n">
        <v>0.999958515167</v>
      </c>
      <c r="L38" s="21" t="n">
        <v>-0.005189407151</v>
      </c>
      <c r="M38" s="21" t="n">
        <v>318.531707763672</v>
      </c>
      <c r="Q38" s="13"/>
      <c r="V38" s="13"/>
      <c r="W38" s="13"/>
      <c r="X38" s="13"/>
      <c r="Y38" s="13"/>
      <c r="Z38" s="13"/>
      <c r="AA38" s="13"/>
      <c r="AB38" s="13"/>
      <c r="AC38" s="13"/>
      <c r="AD38" s="13"/>
    </row>
    <row r="39" customFormat="false" ht="12.8" hidden="false" customHeight="false" outlineLevel="0" collapsed="false">
      <c r="A39" s="5"/>
      <c r="B39" s="5"/>
      <c r="C39" s="18" t="n">
        <v>0.006410110742</v>
      </c>
      <c r="D39" s="18" t="n">
        <v>0.000965462881</v>
      </c>
      <c r="E39" s="18" t="n">
        <v>0.99997895956</v>
      </c>
      <c r="F39" s="18" t="n">
        <v>1.500906705856</v>
      </c>
      <c r="G39" s="19"/>
      <c r="H39" s="20"/>
      <c r="I39" s="20"/>
      <c r="J39" s="21" t="n">
        <v>0.011394564994</v>
      </c>
      <c r="K39" s="21" t="n">
        <v>0.005274506286</v>
      </c>
      <c r="L39" s="21" t="n">
        <v>0.999921143055</v>
      </c>
      <c r="M39" s="21" t="n">
        <f aca="false">2.486717939377 + 0.03679</f>
        <v>2.523507939377</v>
      </c>
      <c r="Q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2.8" hidden="false" customHeight="false" outlineLevel="0" collapsed="false">
      <c r="A40" s="5"/>
      <c r="B40" s="5"/>
      <c r="C40" s="18" t="n">
        <v>0</v>
      </c>
      <c r="D40" s="18" t="n">
        <v>0</v>
      </c>
      <c r="E40" s="18" t="n">
        <v>0</v>
      </c>
      <c r="F40" s="18" t="n">
        <v>1</v>
      </c>
      <c r="G40" s="19"/>
      <c r="H40" s="20"/>
      <c r="I40" s="20"/>
      <c r="J40" s="21" t="n">
        <v>0</v>
      </c>
      <c r="K40" s="21" t="n">
        <v>0</v>
      </c>
      <c r="L40" s="21" t="n">
        <v>0</v>
      </c>
      <c r="M40" s="21" t="n">
        <v>1</v>
      </c>
      <c r="Q40" s="13"/>
      <c r="V40" s="13"/>
      <c r="W40" s="13"/>
      <c r="X40" s="13"/>
      <c r="Y40" s="13"/>
      <c r="Z40" s="13"/>
      <c r="AA40" s="13"/>
      <c r="AB40" s="13"/>
      <c r="AC40" s="13"/>
      <c r="AD40" s="13"/>
    </row>
    <row r="41" customFormat="false" ht="13.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T41" s="13"/>
      <c r="U41" s="13"/>
      <c r="V41" s="13"/>
    </row>
    <row r="42" customFormat="false" ht="13.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T42" s="13"/>
      <c r="U42" s="13"/>
      <c r="V42" s="13"/>
    </row>
    <row r="43" customFormat="false" ht="12.75" hidden="false" customHeight="false" outlineLevel="0" collapsed="false">
      <c r="A43" s="14" t="s">
        <v>66</v>
      </c>
      <c r="B43" s="14"/>
      <c r="C43" s="14"/>
      <c r="D43" s="14"/>
      <c r="E43" s="14"/>
      <c r="F43" s="14"/>
      <c r="G43" s="19"/>
      <c r="H43" s="14" t="s">
        <v>67</v>
      </c>
      <c r="I43" s="14"/>
      <c r="J43" s="14"/>
      <c r="K43" s="14"/>
      <c r="L43" s="14"/>
      <c r="M43" s="14"/>
      <c r="T43" s="13"/>
      <c r="U43" s="13"/>
      <c r="V43" s="13"/>
    </row>
    <row r="44" customFormat="false" ht="12.75" hidden="false" customHeight="false" outlineLevel="0" collapsed="false">
      <c r="A44" s="5" t="s">
        <v>63</v>
      </c>
      <c r="B44" s="5" t="s">
        <v>64</v>
      </c>
      <c r="C44" s="22" t="n">
        <v>0.995716750622</v>
      </c>
      <c r="D44" s="22" t="n">
        <v>-0.089679591358</v>
      </c>
      <c r="E44" s="22" t="n">
        <v>-0.022487798706</v>
      </c>
      <c r="F44" s="22" t="n">
        <v>223.55403137207</v>
      </c>
      <c r="G44" s="19"/>
      <c r="H44" s="5" t="s">
        <v>63</v>
      </c>
      <c r="I44" s="5" t="s">
        <v>64</v>
      </c>
      <c r="J44" s="21" t="n">
        <v>0.970177590847</v>
      </c>
      <c r="K44" s="21" t="n">
        <v>0.24206058681</v>
      </c>
      <c r="L44" s="21" t="n">
        <v>-0.012730393559</v>
      </c>
      <c r="M44" s="21" t="n">
        <v>237.298233032227</v>
      </c>
      <c r="T44" s="13"/>
      <c r="U44" s="13"/>
      <c r="V44" s="13"/>
    </row>
    <row r="45" customFormat="false" ht="12.75" hidden="false" customHeight="false" outlineLevel="0" collapsed="false">
      <c r="A45" s="5"/>
      <c r="B45" s="5"/>
      <c r="C45" s="22" t="n">
        <v>0.089844927192</v>
      </c>
      <c r="D45" s="22" t="n">
        <v>0.995934903622</v>
      </c>
      <c r="E45" s="22" t="n">
        <v>0.006450931076</v>
      </c>
      <c r="F45" s="22" t="n">
        <v>264.277252197266</v>
      </c>
      <c r="G45" s="19"/>
      <c r="H45" s="5"/>
      <c r="I45" s="5"/>
      <c r="J45" s="21" t="n">
        <v>-0.242032140493</v>
      </c>
      <c r="K45" s="21" t="n">
        <v>0.970260977745</v>
      </c>
      <c r="L45" s="21" t="n">
        <v>0.00375282974</v>
      </c>
      <c r="M45" s="21" t="n">
        <v>60.776638031006</v>
      </c>
      <c r="T45" s="13"/>
      <c r="U45" s="13"/>
      <c r="V45" s="13"/>
    </row>
    <row r="46" customFormat="false" ht="12.75" hidden="false" customHeight="false" outlineLevel="0" collapsed="false">
      <c r="A46" s="5"/>
      <c r="B46" s="5"/>
      <c r="C46" s="22" t="n">
        <v>0.021817866713</v>
      </c>
      <c r="D46" s="22" t="n">
        <v>-0.008443715051</v>
      </c>
      <c r="E46" s="22" t="n">
        <v>0.999726295471</v>
      </c>
      <c r="F46" s="22" t="n">
        <v>2.511179447174</v>
      </c>
      <c r="G46" s="19"/>
      <c r="H46" s="5"/>
      <c r="I46" s="5"/>
      <c r="J46" s="21" t="n">
        <v>0.013260216452</v>
      </c>
      <c r="K46" s="21" t="n">
        <v>-0.000559746986</v>
      </c>
      <c r="L46" s="21" t="n">
        <v>0.999911904335</v>
      </c>
      <c r="M46" s="21" t="n">
        <f aca="false">3.592248916626 +0.039056-0.29</f>
        <v>3.341304916626</v>
      </c>
    </row>
    <row r="47" customFormat="false" ht="12.75" hidden="false" customHeight="false" outlineLevel="0" collapsed="false">
      <c r="A47" s="5"/>
      <c r="B47" s="5"/>
      <c r="C47" s="22" t="n">
        <v>0</v>
      </c>
      <c r="D47" s="22" t="n">
        <v>0</v>
      </c>
      <c r="E47" s="22" t="n">
        <v>0</v>
      </c>
      <c r="F47" s="22" t="n">
        <v>1</v>
      </c>
      <c r="G47" s="19"/>
      <c r="H47" s="5"/>
      <c r="I47" s="5"/>
      <c r="J47" s="21" t="n">
        <v>0</v>
      </c>
      <c r="K47" s="21" t="n">
        <v>0</v>
      </c>
      <c r="L47" s="21" t="n">
        <v>0</v>
      </c>
      <c r="M47" s="21" t="n">
        <v>1</v>
      </c>
    </row>
    <row r="48" customFormat="false" ht="12.75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customFormat="false" ht="12.75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customFormat="false" ht="12.75" hidden="false" customHeight="false" outlineLevel="0" collapsed="false">
      <c r="A50" s="14" t="s">
        <v>68</v>
      </c>
      <c r="B50" s="14"/>
      <c r="C50" s="14"/>
      <c r="D50" s="14"/>
      <c r="E50" s="14"/>
      <c r="F50" s="14"/>
      <c r="G50" s="19"/>
      <c r="H50" s="14" t="s">
        <v>69</v>
      </c>
      <c r="I50" s="14"/>
      <c r="J50" s="14"/>
      <c r="K50" s="14"/>
      <c r="L50" s="14"/>
      <c r="M50" s="14"/>
    </row>
    <row r="51" customFormat="false" ht="12.75" hidden="false" customHeight="false" outlineLevel="0" collapsed="false">
      <c r="A51" s="5" t="s">
        <v>63</v>
      </c>
      <c r="B51" s="5" t="s">
        <v>64</v>
      </c>
      <c r="C51" s="21" t="n">
        <v>0.398848772049</v>
      </c>
      <c r="D51" s="21" t="n">
        <v>0.917003035545</v>
      </c>
      <c r="E51" s="21" t="n">
        <v>-0.005011380184</v>
      </c>
      <c r="F51" s="21" t="n">
        <v>206.987747192383</v>
      </c>
      <c r="G51" s="19"/>
      <c r="H51" s="5" t="s">
        <v>63</v>
      </c>
      <c r="I51" s="5" t="s">
        <v>64</v>
      </c>
      <c r="J51" s="21" t="n">
        <v>-0.342966288328</v>
      </c>
      <c r="K51" s="21" t="n">
        <v>-0.939296782017</v>
      </c>
      <c r="L51" s="21" t="n">
        <v>0.009782273322</v>
      </c>
      <c r="M51" s="21" t="n">
        <v>138.697937011719</v>
      </c>
    </row>
    <row r="52" customFormat="false" ht="12.75" hidden="false" customHeight="false" outlineLevel="0" collapsed="false">
      <c r="A52" s="5"/>
      <c r="B52" s="5"/>
      <c r="C52" s="21" t="n">
        <v>-0.916900634766</v>
      </c>
      <c r="D52" s="21" t="n">
        <v>0.398879289627</v>
      </c>
      <c r="E52" s="21" t="n">
        <v>0.013732424937</v>
      </c>
      <c r="F52" s="21" t="n">
        <v>31.142572402954</v>
      </c>
      <c r="G52" s="19"/>
      <c r="H52" s="5"/>
      <c r="I52" s="5"/>
      <c r="J52" s="21" t="n">
        <v>0.939121723175</v>
      </c>
      <c r="K52" s="21" t="n">
        <v>-0.343093603849</v>
      </c>
      <c r="L52" s="21" t="n">
        <v>-0.018361730501</v>
      </c>
      <c r="M52" s="21" t="n">
        <v>22.06364440918</v>
      </c>
    </row>
    <row r="53" customFormat="false" ht="12.75" hidden="false" customHeight="false" outlineLevel="0" collapsed="false">
      <c r="A53" s="5"/>
      <c r="B53" s="5"/>
      <c r="C53" s="21" t="n">
        <v>0.01459161099</v>
      </c>
      <c r="D53" s="21" t="n">
        <v>-0.000882223248</v>
      </c>
      <c r="E53" s="21" t="n">
        <v>0.999893128872</v>
      </c>
      <c r="F53" s="21" t="n">
        <f aca="false">3.531515598297+0.080401-0.32</f>
        <v>3.291916598297</v>
      </c>
      <c r="G53" s="19"/>
      <c r="H53" s="5"/>
      <c r="I53" s="5"/>
      <c r="J53" s="21" t="n">
        <v>0.020603349432</v>
      </c>
      <c r="K53" s="21" t="n">
        <v>0.002889291383</v>
      </c>
      <c r="L53" s="21" t="n">
        <v>0.999783575535</v>
      </c>
      <c r="M53" s="21" t="n">
        <f aca="false">2.941384315491+0.02</f>
        <v>2.961384315491</v>
      </c>
    </row>
    <row r="54" customFormat="false" ht="12.75" hidden="false" customHeight="false" outlineLevel="0" collapsed="false">
      <c r="A54" s="5"/>
      <c r="B54" s="5"/>
      <c r="C54" s="21" t="n">
        <v>0</v>
      </c>
      <c r="D54" s="21" t="n">
        <v>0</v>
      </c>
      <c r="E54" s="21" t="n">
        <v>0</v>
      </c>
      <c r="F54" s="21" t="n">
        <v>1</v>
      </c>
      <c r="G54" s="19"/>
      <c r="H54" s="5"/>
      <c r="I54" s="5"/>
      <c r="J54" s="21" t="n">
        <v>0</v>
      </c>
      <c r="K54" s="21" t="n">
        <v>0</v>
      </c>
      <c r="L54" s="21" t="n">
        <v>0</v>
      </c>
      <c r="M54" s="21" t="n">
        <v>1</v>
      </c>
    </row>
    <row r="55" customFormat="false" ht="12.75" hidden="false" customHeight="fals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customFormat="false" ht="12.75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customFormat="false" ht="12.75" hidden="false" customHeight="false" outlineLevel="0" collapsed="false">
      <c r="A57" s="14" t="s">
        <v>70</v>
      </c>
      <c r="B57" s="14"/>
      <c r="C57" s="14"/>
      <c r="D57" s="14"/>
      <c r="E57" s="14"/>
      <c r="F57" s="14"/>
      <c r="G57" s="19"/>
      <c r="H57" s="14" t="s">
        <v>71</v>
      </c>
      <c r="I57" s="14"/>
      <c r="J57" s="14"/>
      <c r="K57" s="14"/>
      <c r="L57" s="14"/>
      <c r="M57" s="14"/>
    </row>
    <row r="58" customFormat="false" ht="12.75" hidden="false" customHeight="false" outlineLevel="0" collapsed="false">
      <c r="A58" s="5" t="s">
        <v>63</v>
      </c>
      <c r="B58" s="5" t="s">
        <v>64</v>
      </c>
      <c r="C58" s="21" t="n">
        <v>0.567485928535</v>
      </c>
      <c r="D58" s="21" t="n">
        <v>0.82337141037</v>
      </c>
      <c r="E58" s="21" t="n">
        <v>-0.004387591965</v>
      </c>
      <c r="F58" s="21" t="n">
        <v>29.109376907349</v>
      </c>
      <c r="G58" s="19"/>
      <c r="H58" s="5" t="s">
        <v>63</v>
      </c>
      <c r="I58" s="5" t="s">
        <v>64</v>
      </c>
      <c r="J58" s="21" t="n">
        <v>-0.974832296371</v>
      </c>
      <c r="K58" s="21" t="n">
        <v>-0.222630694509</v>
      </c>
      <c r="L58" s="21" t="n">
        <v>0.01173107326</v>
      </c>
      <c r="M58" s="21" t="n">
        <v>8.68958568573</v>
      </c>
    </row>
    <row r="59" customFormat="false" ht="12.75" hidden="false" customHeight="false" outlineLevel="0" collapsed="false">
      <c r="A59" s="5"/>
      <c r="B59" s="5"/>
      <c r="C59" s="21" t="n">
        <v>-0.823266983032</v>
      </c>
      <c r="D59" s="21" t="n">
        <v>0.567487299442</v>
      </c>
      <c r="E59" s="21" t="n">
        <v>0.01377271302</v>
      </c>
      <c r="F59" s="21" t="n">
        <v>-16.758504867554</v>
      </c>
      <c r="G59" s="19"/>
      <c r="H59" s="5"/>
      <c r="I59" s="5"/>
      <c r="J59" s="21" t="n">
        <v>0.222566977143</v>
      </c>
      <c r="K59" s="21" t="n">
        <v>-0.974895715714</v>
      </c>
      <c r="L59" s="21" t="n">
        <v>-0.006500190124</v>
      </c>
      <c r="M59" s="21" t="n">
        <v>13.258232116699</v>
      </c>
    </row>
    <row r="60" customFormat="false" ht="12.75" hidden="false" customHeight="false" outlineLevel="0" collapsed="false">
      <c r="A60" s="5"/>
      <c r="B60" s="5"/>
      <c r="C60" s="21" t="n">
        <v>0.013829960488</v>
      </c>
      <c r="D60" s="21" t="n">
        <v>-0.004203660879</v>
      </c>
      <c r="E60" s="21" t="n">
        <v>0.999895513058</v>
      </c>
      <c r="F60" s="21" t="n">
        <v>2.8523</v>
      </c>
      <c r="G60" s="19"/>
      <c r="H60" s="5"/>
      <c r="I60" s="5"/>
      <c r="J60" s="21" t="n">
        <v>0.0128837144</v>
      </c>
      <c r="K60" s="21" t="n">
        <v>-0.003725645831</v>
      </c>
      <c r="L60" s="21" t="n">
        <v>0.999910056591</v>
      </c>
      <c r="M60" s="21" t="n">
        <f aca="false">3.210875988007+0.04-0.2895</f>
        <v>2.961375988007</v>
      </c>
    </row>
    <row r="61" customFormat="false" ht="12.75" hidden="false" customHeight="false" outlineLevel="0" collapsed="false">
      <c r="A61" s="5"/>
      <c r="B61" s="5"/>
      <c r="C61" s="21" t="n">
        <v>0</v>
      </c>
      <c r="D61" s="21" t="n">
        <v>0</v>
      </c>
      <c r="E61" s="21" t="n">
        <v>0</v>
      </c>
      <c r="F61" s="21" t="n">
        <v>1</v>
      </c>
      <c r="G61" s="19"/>
      <c r="H61" s="5"/>
      <c r="I61" s="5"/>
      <c r="J61" s="21" t="n">
        <v>0</v>
      </c>
      <c r="K61" s="21" t="n">
        <v>0</v>
      </c>
      <c r="L61" s="21" t="n">
        <v>0</v>
      </c>
      <c r="M61" s="21" t="n">
        <v>1</v>
      </c>
    </row>
    <row r="62" customFormat="false" ht="9" hidden="false" customHeight="true" outlineLevel="0" collapsed="false"/>
    <row r="67" customFormat="false" ht="19.5" hidden="false" customHeight="false" outlineLevel="0" collapsed="false">
      <c r="B67" s="23"/>
    </row>
    <row r="68" customFormat="false" ht="19.5" hidden="false" customHeight="false" outlineLevel="0" collapsed="false">
      <c r="B68" s="23"/>
      <c r="C68" s="23"/>
      <c r="D68" s="23"/>
    </row>
    <row r="69" customFormat="false" ht="19.5" hidden="false" customHeight="false" outlineLevel="0" collapsed="false">
      <c r="D69" s="23"/>
    </row>
    <row r="70" customFormat="false" ht="19.5" hidden="false" customHeight="false" outlineLevel="0" collapsed="false">
      <c r="D70" s="23"/>
    </row>
    <row r="71" customFormat="false" ht="19.5" hidden="false" customHeight="false" outlineLevel="0" collapsed="false">
      <c r="D71" s="23"/>
    </row>
  </sheetData>
  <mergeCells count="30">
    <mergeCell ref="H1:L1"/>
    <mergeCell ref="H2:H3"/>
    <mergeCell ref="I2:I3"/>
    <mergeCell ref="O6:R6"/>
    <mergeCell ref="A23:F23"/>
    <mergeCell ref="H23:L23"/>
    <mergeCell ref="A36:F36"/>
    <mergeCell ref="H36:M36"/>
    <mergeCell ref="A37:A40"/>
    <mergeCell ref="B37:B40"/>
    <mergeCell ref="H37:H40"/>
    <mergeCell ref="I37:I40"/>
    <mergeCell ref="A43:F43"/>
    <mergeCell ref="H43:M43"/>
    <mergeCell ref="A44:A47"/>
    <mergeCell ref="B44:B47"/>
    <mergeCell ref="H44:H47"/>
    <mergeCell ref="I44:I47"/>
    <mergeCell ref="A50:F50"/>
    <mergeCell ref="H50:M50"/>
    <mergeCell ref="A51:A54"/>
    <mergeCell ref="B51:B54"/>
    <mergeCell ref="H51:H54"/>
    <mergeCell ref="I51:I54"/>
    <mergeCell ref="A57:F57"/>
    <mergeCell ref="H57:M57"/>
    <mergeCell ref="A58:A61"/>
    <mergeCell ref="B58:B61"/>
    <mergeCell ref="H58:H61"/>
    <mergeCell ref="I58:I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16.29"/>
  </cols>
  <sheetData>
    <row r="2" customFormat="false" ht="15.75" hidden="false" customHeight="true" outlineLevel="0" collapsed="false">
      <c r="A2" s="24" t="s">
        <v>72</v>
      </c>
      <c r="B2" s="24"/>
      <c r="C2" s="24"/>
      <c r="D2" s="24"/>
    </row>
    <row r="3" customFormat="false" ht="15.75" hidden="false" customHeight="true" outlineLevel="0" collapsed="false">
      <c r="A3" s="18" t="n">
        <v>1</v>
      </c>
      <c r="B3" s="18" t="n">
        <v>0</v>
      </c>
      <c r="C3" s="18" t="n">
        <v>0</v>
      </c>
      <c r="D3" s="18" t="n">
        <v>493898.42</v>
      </c>
    </row>
    <row r="4" customFormat="false" ht="15.75" hidden="false" customHeight="true" outlineLevel="0" collapsed="false">
      <c r="A4" s="18" t="n">
        <v>0</v>
      </c>
      <c r="B4" s="18" t="n">
        <v>1</v>
      </c>
      <c r="C4" s="18" t="n">
        <v>0</v>
      </c>
      <c r="D4" s="18" t="n">
        <v>241772.03125</v>
      </c>
    </row>
    <row r="5" customFormat="false" ht="15.75" hidden="false" customHeight="true" outlineLevel="0" collapsed="false">
      <c r="A5" s="18" t="n">
        <v>0</v>
      </c>
      <c r="B5" s="18" t="n">
        <v>0</v>
      </c>
      <c r="C5" s="18" t="n">
        <v>1</v>
      </c>
      <c r="D5" s="18" t="n">
        <v>107.43235</v>
      </c>
    </row>
    <row r="6" customFormat="false" ht="15.75" hidden="false" customHeight="true" outlineLevel="0" collapsed="false">
      <c r="A6" s="18" t="n">
        <v>0</v>
      </c>
      <c r="B6" s="18" t="n">
        <v>0</v>
      </c>
      <c r="C6" s="18" t="n">
        <v>0</v>
      </c>
      <c r="D6" s="18" t="n">
        <v>1</v>
      </c>
    </row>
    <row r="11" customFormat="false" ht="15.75" hidden="false" customHeight="true" outlineLevel="0" collapsed="false">
      <c r="A11" s="18" t="n">
        <v>0.995716750622</v>
      </c>
      <c r="B11" s="18" t="n">
        <v>-0.089679591358</v>
      </c>
      <c r="C11" s="18" t="n">
        <v>-0.022487798706</v>
      </c>
      <c r="D11" s="18" t="n">
        <v>223.55403137207</v>
      </c>
    </row>
    <row r="12" customFormat="false" ht="15.75" hidden="false" customHeight="true" outlineLevel="0" collapsed="false">
      <c r="A12" s="18" t="n">
        <v>0.089844927192</v>
      </c>
      <c r="B12" s="18" t="n">
        <v>0.995934903622</v>
      </c>
      <c r="C12" s="18" t="n">
        <v>0.006450931076</v>
      </c>
      <c r="D12" s="18" t="n">
        <v>264.277252197266</v>
      </c>
    </row>
    <row r="13" customFormat="false" ht="15.75" hidden="false" customHeight="true" outlineLevel="0" collapsed="false">
      <c r="A13" s="18" t="n">
        <v>0.021817866713</v>
      </c>
      <c r="B13" s="18" t="n">
        <v>-0.008443715051</v>
      </c>
      <c r="C13" s="18" t="n">
        <v>0.999726295471</v>
      </c>
      <c r="D13" s="18" t="n">
        <v>2.511179447174</v>
      </c>
    </row>
    <row r="14" customFormat="false" ht="15.75" hidden="false" customHeight="true" outlineLevel="0" collapsed="false">
      <c r="A14" s="18" t="n">
        <v>0</v>
      </c>
      <c r="B14" s="18" t="n">
        <v>0</v>
      </c>
      <c r="C14" s="18" t="n">
        <v>0</v>
      </c>
      <c r="D14" s="18" t="n">
        <v>1</v>
      </c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077A9D44B234FAEAFFCF66C3BCDEA" ma:contentTypeVersion="13" ma:contentTypeDescription="Create a new document." ma:contentTypeScope="" ma:versionID="eb95ce41e3725b2c4130f5c224057f25">
  <xsd:schema xmlns:xsd="http://www.w3.org/2001/XMLSchema" xmlns:xs="http://www.w3.org/2001/XMLSchema" xmlns:p="http://schemas.microsoft.com/office/2006/metadata/properties" xmlns:ns3="2a481856-b784-4f90-9390-9d9eacbce491" xmlns:ns4="4419cbaa-c5b6-43fb-b3f1-2fbcbab5c7d3" targetNamespace="http://schemas.microsoft.com/office/2006/metadata/properties" ma:root="true" ma:fieldsID="a09f95fe008b7194818f0808a201825c" ns3:_="" ns4:_="">
    <xsd:import namespace="2a481856-b784-4f90-9390-9d9eacbce491"/>
    <xsd:import namespace="4419cbaa-c5b6-43fb-b3f1-2fbcbab5c7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81856-b784-4f90-9390-9d9eacbce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9cbaa-c5b6-43fb-b3f1-2fbcbab5c7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B134BE-3CBB-479B-93BD-6FABC2B4025C}"/>
</file>

<file path=customXml/itemProps2.xml><?xml version="1.0" encoding="utf-8"?>
<ds:datastoreItem xmlns:ds="http://schemas.openxmlformats.org/officeDocument/2006/customXml" ds:itemID="{2D6CA304-3D1B-452F-83A0-1CCC0AC99D47}"/>
</file>

<file path=customXml/itemProps3.xml><?xml version="1.0" encoding="utf-8"?>
<ds:datastoreItem xmlns:ds="http://schemas.openxmlformats.org/officeDocument/2006/customXml" ds:itemID="{A11FE132-C3E4-4A64-B85C-0EABC4DA6ED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2021-08-17T03:01:18Z</dcterms:created>
  <dc:creator/>
  <dc:description/>
  <dc:language>en-US</dc:language>
  <cp:lastModifiedBy/>
  <dcterms:modified xsi:type="dcterms:W3CDTF">2021-09-14T18:29:48Z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0x010100104077A9D44B234FAEAFFCF66C3BCDEA</vt:lpwstr>
  </property>
</Properties>
</file>