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35" windowWidth="18195" windowHeight="11640"/>
  </bookViews>
  <sheets>
    <sheet name="CollMon" sheetId="3" r:id="rId1"/>
    <sheet name="Call Behaviour" sheetId="1" r:id="rId2"/>
    <sheet name="Call Compliance" sheetId="2" r:id="rId3"/>
    <sheet name="Summary1" sheetId="4" r:id="rId4"/>
    <sheet name="Summary2" sheetId="5" r:id="rId5"/>
    <sheet name="Summary3" sheetId="6" r:id="rId6"/>
    <sheet name="Summary4" sheetId="7" r:id="rId7"/>
  </sheets>
  <definedNames>
    <definedName name="_xlnm.Print_Area" localSheetId="1">'Call Behaviour'!$A$1:$P$111</definedName>
    <definedName name="_xlnm.Print_Area" localSheetId="2">'Call Compliance'!$A$1:$Q$107</definedName>
    <definedName name="_xlnm.Print_Area" localSheetId="0">CollMon!$A$1:$V$60</definedName>
    <definedName name="_xlnm.Print_Area" localSheetId="3">Summary1!$B$1:$P$56</definedName>
    <definedName name="_xlnm.Print_Area" localSheetId="4">Summary2!$B$1:$P$56</definedName>
    <definedName name="_xlnm.Print_Area" localSheetId="5">Summary3!$A$1:$P$115</definedName>
    <definedName name="_xlnm.Print_Area" localSheetId="6">Summary4!$B$1:$P$56</definedName>
  </definedNames>
  <calcPr calcId="124519"/>
</workbook>
</file>

<file path=xl/calcChain.xml><?xml version="1.0" encoding="utf-8"?>
<calcChain xmlns="http://schemas.openxmlformats.org/spreadsheetml/2006/main">
  <c r="V44" i="3"/>
  <c r="V43"/>
  <c r="V42"/>
  <c r="V41"/>
  <c r="V38"/>
  <c r="V36"/>
  <c r="V34"/>
  <c r="V31"/>
  <c r="V30"/>
  <c r="V29"/>
  <c r="V25"/>
  <c r="V24"/>
  <c r="V23"/>
  <c r="V22"/>
  <c r="V18"/>
  <c r="V15"/>
  <c r="V12"/>
  <c r="V11"/>
  <c r="V10"/>
  <c r="T44"/>
  <c r="T43"/>
  <c r="T42"/>
  <c r="T41"/>
  <c r="T38"/>
  <c r="T36"/>
  <c r="T34"/>
  <c r="T31"/>
  <c r="T30"/>
  <c r="T29"/>
  <c r="T25"/>
  <c r="T24"/>
  <c r="T23"/>
  <c r="T22"/>
  <c r="T18"/>
  <c r="T15"/>
  <c r="T12"/>
  <c r="T11"/>
  <c r="T10"/>
  <c r="R44"/>
  <c r="R43"/>
  <c r="R42"/>
  <c r="R41"/>
  <c r="R38"/>
  <c r="R36"/>
  <c r="R34"/>
  <c r="R31"/>
  <c r="R30"/>
  <c r="R29"/>
  <c r="R25"/>
  <c r="R24"/>
  <c r="R23"/>
  <c r="R22"/>
  <c r="R18"/>
  <c r="R15"/>
  <c r="R12"/>
  <c r="R11"/>
  <c r="R10"/>
  <c r="P44"/>
  <c r="P43"/>
  <c r="P42"/>
  <c r="P41"/>
  <c r="P38"/>
  <c r="P36"/>
  <c r="P34"/>
  <c r="P31"/>
  <c r="P30"/>
  <c r="P29"/>
  <c r="P25"/>
  <c r="P24"/>
  <c r="P23"/>
  <c r="P22"/>
  <c r="P18"/>
  <c r="P15"/>
  <c r="P12"/>
  <c r="P11"/>
  <c r="P10"/>
  <c r="K55" i="7"/>
  <c r="K53"/>
  <c r="K51"/>
  <c r="K47"/>
  <c r="K45"/>
  <c r="K43"/>
  <c r="K41"/>
  <c r="K37"/>
  <c r="K35"/>
  <c r="K33"/>
  <c r="K31"/>
  <c r="K25"/>
  <c r="K24"/>
  <c r="K23"/>
  <c r="K21"/>
  <c r="I21"/>
  <c r="K19"/>
  <c r="K55" i="6"/>
  <c r="K53"/>
  <c r="K51"/>
  <c r="K47"/>
  <c r="K45"/>
  <c r="K43"/>
  <c r="K41"/>
  <c r="K37"/>
  <c r="K35"/>
  <c r="K33"/>
  <c r="K31"/>
  <c r="K25"/>
  <c r="K24"/>
  <c r="K23"/>
  <c r="K21"/>
  <c r="I19"/>
  <c r="K19"/>
  <c r="K55" i="5"/>
  <c r="K53"/>
  <c r="K51"/>
  <c r="K47"/>
  <c r="K45"/>
  <c r="K43"/>
  <c r="K41"/>
  <c r="K37"/>
  <c r="K35"/>
  <c r="K31"/>
  <c r="K25"/>
  <c r="K24"/>
  <c r="K23"/>
  <c r="K21"/>
  <c r="I21"/>
  <c r="I19"/>
  <c r="K19"/>
  <c r="K33"/>
  <c r="K55" i="4"/>
  <c r="K53"/>
  <c r="K51"/>
  <c r="K47"/>
  <c r="K45"/>
  <c r="K43"/>
  <c r="K41"/>
  <c r="K37"/>
  <c r="K35"/>
  <c r="K33"/>
  <c r="K31"/>
  <c r="K25"/>
  <c r="K24"/>
  <c r="K23"/>
  <c r="K21"/>
  <c r="K19"/>
  <c r="I19"/>
  <c r="I55" i="7"/>
  <c r="I53"/>
  <c r="I51"/>
  <c r="I47"/>
  <c r="I45"/>
  <c r="I43"/>
  <c r="I41"/>
  <c r="I37"/>
  <c r="I35"/>
  <c r="I33"/>
  <c r="I31"/>
  <c r="I25"/>
  <c r="I24"/>
  <c r="I23"/>
  <c r="I55" i="6"/>
  <c r="I53"/>
  <c r="I51"/>
  <c r="I47"/>
  <c r="I45"/>
  <c r="I43"/>
  <c r="I41"/>
  <c r="I37"/>
  <c r="I35"/>
  <c r="I33"/>
  <c r="I31"/>
  <c r="I25"/>
  <c r="I24"/>
  <c r="I23"/>
  <c r="I55" i="5"/>
  <c r="I53"/>
  <c r="I51"/>
  <c r="I47"/>
  <c r="I45"/>
  <c r="I43"/>
  <c r="I41"/>
  <c r="I37"/>
  <c r="I35"/>
  <c r="I33"/>
  <c r="I31"/>
  <c r="I25"/>
  <c r="I24"/>
  <c r="I23"/>
  <c r="I55" i="4"/>
  <c r="I53"/>
  <c r="I51"/>
  <c r="I47"/>
  <c r="I45"/>
  <c r="I43"/>
  <c r="I41"/>
  <c r="I37"/>
  <c r="I35"/>
  <c r="I31"/>
  <c r="I23"/>
  <c r="I21"/>
  <c r="I25"/>
  <c r="I33"/>
  <c r="I24"/>
  <c r="O98" i="1"/>
  <c r="N98"/>
  <c r="O92"/>
  <c r="N92"/>
  <c r="N91"/>
  <c r="O85"/>
  <c r="N85"/>
  <c r="O82"/>
  <c r="M111"/>
  <c r="N82"/>
  <c r="M110"/>
  <c r="O64"/>
  <c r="N64"/>
  <c r="O58"/>
  <c r="N58"/>
  <c r="N57"/>
  <c r="O51"/>
  <c r="N51"/>
  <c r="O48"/>
  <c r="M77"/>
  <c r="N48"/>
  <c r="M76"/>
  <c r="O30"/>
  <c r="N30"/>
  <c r="O24"/>
  <c r="N24"/>
  <c r="N23"/>
  <c r="O17"/>
  <c r="M43"/>
  <c r="F7"/>
  <c r="F8"/>
  <c r="F9"/>
  <c r="N17"/>
  <c r="O14"/>
  <c r="N14"/>
  <c r="N98" i="2"/>
  <c r="N97"/>
  <c r="N96"/>
  <c r="N94"/>
  <c r="N82"/>
  <c r="N81"/>
  <c r="N80"/>
  <c r="N79"/>
  <c r="N32"/>
  <c r="N30"/>
  <c r="N28"/>
  <c r="N15"/>
  <c r="N14"/>
  <c r="N13"/>
  <c r="N65"/>
  <c r="N64"/>
  <c r="N63"/>
  <c r="N47"/>
  <c r="M42" i="1"/>
  <c r="N85" i="2"/>
  <c r="M89"/>
  <c r="N100"/>
  <c r="M105"/>
  <c r="N19"/>
  <c r="M24"/>
  <c r="N34"/>
  <c r="M39"/>
  <c r="N52"/>
  <c r="M57"/>
  <c r="N67"/>
  <c r="M71"/>
  <c r="M72"/>
  <c r="M104"/>
  <c r="M90"/>
  <c r="M107"/>
  <c r="M23"/>
  <c r="M41"/>
  <c r="M38"/>
  <c r="M56"/>
  <c r="M74"/>
  <c r="A60" i="3"/>
  <c r="A59"/>
  <c r="A58"/>
  <c r="A57"/>
  <c r="A56"/>
  <c r="A55"/>
  <c r="M45"/>
  <c r="K45"/>
  <c r="Z40"/>
  <c r="Y40"/>
  <c r="X40"/>
  <c r="W40"/>
  <c r="Z35"/>
  <c r="Y35"/>
  <c r="X35"/>
  <c r="W35"/>
  <c r="Z33"/>
  <c r="Y33"/>
  <c r="X33"/>
  <c r="W33"/>
  <c r="Z28"/>
  <c r="Y28"/>
  <c r="X28"/>
  <c r="W28"/>
  <c r="Z21"/>
  <c r="Y21"/>
  <c r="X21"/>
  <c r="W21"/>
  <c r="Z14"/>
  <c r="Y14"/>
  <c r="X14"/>
  <c r="W14"/>
  <c r="Z9"/>
  <c r="Y9"/>
  <c r="X9"/>
  <c r="W9"/>
  <c r="F6" i="2"/>
  <c r="F6" i="1"/>
  <c r="F7" i="2"/>
  <c r="F8"/>
  <c r="AA42" i="3" l="1"/>
  <c r="AA34"/>
  <c r="AA12"/>
  <c r="AA43"/>
  <c r="AA41"/>
  <c r="AA36"/>
  <c r="AA25"/>
  <c r="AA24"/>
  <c r="R19"/>
  <c r="AA44"/>
  <c r="AA31"/>
  <c r="V32"/>
  <c r="AA30"/>
  <c r="AA29"/>
  <c r="V26"/>
  <c r="T26"/>
  <c r="AA18"/>
  <c r="T19"/>
  <c r="V45"/>
  <c r="T45"/>
  <c r="R45"/>
  <c r="P45"/>
  <c r="AA38"/>
  <c r="T39"/>
  <c r="P39"/>
  <c r="V39"/>
  <c r="R39"/>
  <c r="R32"/>
  <c r="P32"/>
  <c r="T32"/>
  <c r="R26"/>
  <c r="AA23"/>
  <c r="AA22"/>
  <c r="V19"/>
  <c r="P19"/>
  <c r="T13"/>
  <c r="R13"/>
  <c r="V13"/>
  <c r="AA15"/>
  <c r="AA11"/>
  <c r="AA10"/>
  <c r="P13"/>
  <c r="AA45" l="1"/>
  <c r="G60" s="1"/>
  <c r="AA39"/>
  <c r="G59" s="1"/>
  <c r="AA32"/>
  <c r="G58" s="1"/>
  <c r="AA27"/>
  <c r="G57" s="1"/>
  <c r="AA20"/>
  <c r="G56" s="1"/>
  <c r="V47"/>
  <c r="U47" s="1"/>
  <c r="T47"/>
  <c r="S47" s="1"/>
  <c r="R47"/>
  <c r="Q47" s="1"/>
  <c r="P47"/>
  <c r="O47" s="1"/>
  <c r="AA13"/>
  <c r="G55" s="1"/>
  <c r="R52" l="1"/>
  <c r="S52" s="1"/>
</calcChain>
</file>

<file path=xl/sharedStrings.xml><?xml version="1.0" encoding="utf-8"?>
<sst xmlns="http://schemas.openxmlformats.org/spreadsheetml/2006/main" count="882" uniqueCount="238">
  <si>
    <t>Desk Coll Name :</t>
  </si>
  <si>
    <t>Desk coll ID :</t>
  </si>
  <si>
    <t>PERIODE :</t>
  </si>
  <si>
    <t>JANURY - MARCH 2014</t>
  </si>
  <si>
    <t>TOTAL STRENGTH</t>
  </si>
  <si>
    <t>TOTAL SCORE</t>
  </si>
  <si>
    <t>PASS GRADE</t>
  </si>
  <si>
    <t>STRENGTH</t>
  </si>
  <si>
    <t>PARAMETER</t>
  </si>
  <si>
    <t>RESULT</t>
  </si>
  <si>
    <t>SCORE</t>
  </si>
  <si>
    <t>OPPORTUNITY</t>
  </si>
  <si>
    <t>A. Listening / Fokus dan mengerti keadaan nasabah</t>
  </si>
  <si>
    <t>=</t>
  </si>
  <si>
    <t>Good listening, answer correctly, explaining and answering sincerely</t>
  </si>
  <si>
    <t>Able to probe customer financial difficulties, systematically and fast</t>
  </si>
  <si>
    <t>B. Professional / Menunjukkan etika dan standard Business</t>
  </si>
  <si>
    <t>Opening (Greeting, validate customer, and correct self introduction)</t>
  </si>
  <si>
    <t>Deliver right information</t>
  </si>
  <si>
    <t>Inform purpose of call</t>
  </si>
  <si>
    <t>Route back conversation to discuss payment or settlement plan</t>
  </si>
  <si>
    <t>Proper language, intonation, choice of words, formal / business articulation</t>
  </si>
  <si>
    <t>Closing greeting</t>
  </si>
  <si>
    <t>C. Knowledgeable.</t>
  </si>
  <si>
    <t>Kemampuan Menjelaskan Tagihan, Prosedur Permohonan Keringanan dan Skema Pembayaran.</t>
  </si>
  <si>
    <t>Answer customer objection, complain and denial</t>
  </si>
  <si>
    <t>D. Accountability / Ownership</t>
  </si>
  <si>
    <t>Comment / Remarks</t>
  </si>
  <si>
    <t>*) Jika OPPORTUNITY, Beri Keterangan Pada Kolom Comment / Remarks.</t>
  </si>
  <si>
    <t>SUMMARY CALL BEHAVIOUR</t>
  </si>
  <si>
    <t>CALL BEHAVIOUR ( DESKCALL NAME &amp; MONTH )</t>
  </si>
  <si>
    <t>CALL BEHAVIOUR STATUS</t>
  </si>
  <si>
    <t>SUMMARY CALL COMPLIANCE</t>
  </si>
  <si>
    <t>TOTAL SCORE COMPLIANCE</t>
  </si>
  <si>
    <t>CALL COMPLIANCE STATUS</t>
  </si>
  <si>
    <t>PASS</t>
  </si>
  <si>
    <t>Regulatory Compliance Requirement</t>
  </si>
  <si>
    <t>NOT PASS</t>
  </si>
  <si>
    <t>-</t>
  </si>
  <si>
    <t>*) Jika NOT PASS, Beri Keterangan Pada Kolom Comment / Remarks.</t>
  </si>
  <si>
    <t>CALL COMPLIANCE ( DESKCALL NAME &amp; MONTH )</t>
  </si>
  <si>
    <t>Deskcall tidak diperbolehkan menagih selain dari nasabah / RPC</t>
  </si>
  <si>
    <t>Deskcall berbicara dengan sopan, tidak mempermalukan / mengutuk nasabah, RPC  dan pihak ke 3</t>
  </si>
  <si>
    <t>Deskcall tidak menginformasikan tagihan selain nasabah atau RPC</t>
  </si>
  <si>
    <t>Tidak boleh salah menyampaikan informasi tentang identitas diri, perusahaan, status tagihan atau tujuan penagihan</t>
  </si>
  <si>
    <t>Follow all Internal Policies &amp; Procedurs</t>
  </si>
  <si>
    <t>Setiap aktifitas penagihan, kode disposisi dan informasi terbaru yang didapat dari hasil pembicaraan harus diinput</t>
  </si>
  <si>
    <t>dalam system</t>
  </si>
  <si>
    <t>Deskcall harus memahami masalah nasabah jika terjadi komplain dan mencari solusi untuk menyelesaikan masalah</t>
  </si>
  <si>
    <t>Kolektor mengikuti seluruh prosedur sesuai dengan "job aid"</t>
  </si>
  <si>
    <t>Call Monitoring Sheet</t>
  </si>
  <si>
    <t>p.1</t>
  </si>
  <si>
    <t>CH</t>
  </si>
  <si>
    <t>Recovery In House Team</t>
  </si>
  <si>
    <t>Scoring</t>
  </si>
  <si>
    <t>Date         :</t>
  </si>
  <si>
    <t>Card Number</t>
  </si>
  <si>
    <t>Third Party</t>
  </si>
  <si>
    <t>Collector Name :</t>
  </si>
  <si>
    <t>Date - Time</t>
  </si>
  <si>
    <t>Length of Service :</t>
  </si>
  <si>
    <t>CH/ Third Party</t>
  </si>
  <si>
    <t>CH / RPC</t>
  </si>
  <si>
    <t>Score Card 1 - NA / OS-VL</t>
  </si>
  <si>
    <t>Score Card 2 - OP / PR-ON</t>
  </si>
  <si>
    <t>Score Card 3 - POP</t>
  </si>
  <si>
    <t>Score Card 4 - BP</t>
  </si>
  <si>
    <t>1. Opening (Courtesy)</t>
  </si>
  <si>
    <t>1.a</t>
  </si>
  <si>
    <t>Greeting</t>
  </si>
  <si>
    <t>√</t>
  </si>
  <si>
    <t>1.b</t>
  </si>
  <si>
    <t xml:space="preserve">Validate Customer </t>
  </si>
  <si>
    <t>1.c</t>
  </si>
  <si>
    <t>Correct self introduction ( Original Name, Agency Name)</t>
  </si>
  <si>
    <t xml:space="preserve">2. Purpose of call </t>
  </si>
  <si>
    <t>2.a</t>
  </si>
  <si>
    <t xml:space="preserve">Deliver right information </t>
  </si>
  <si>
    <t>2.aCH</t>
  </si>
  <si>
    <t>If Customer (mentioning  Balance, LPD, etc., accordance to account status)</t>
  </si>
  <si>
    <t>2.aNCH</t>
  </si>
  <si>
    <t>IF Non-Customer (if receiver ask the purpose, follow guided scenario, i.e "..personal business matter..")</t>
  </si>
  <si>
    <t>2.b</t>
  </si>
  <si>
    <t>Inform Purpose of Call</t>
  </si>
  <si>
    <t>2.bCH</t>
  </si>
  <si>
    <t>If Customer (asking an Immediate payment or settlement plan)</t>
  </si>
  <si>
    <t>2.bNCH</t>
  </si>
  <si>
    <t>If Non-Customer (asking Information related to customer existence)</t>
  </si>
  <si>
    <t>3. Negotiation Skill</t>
  </si>
  <si>
    <t>3.a</t>
  </si>
  <si>
    <t>Probing skills : able to probe customer financial difficulties, systematically and fast (incl. obtaining supp-doc)</t>
  </si>
  <si>
    <t>3.b</t>
  </si>
  <si>
    <t>3.c</t>
  </si>
  <si>
    <t>3.d</t>
  </si>
  <si>
    <t>Offering payment or settlement plan</t>
  </si>
  <si>
    <t>3.dBS</t>
  </si>
  <si>
    <t xml:space="preserve">If there is Buying Signal : Get detail negotiation (bargaining, using fact and data, clear in offering amount, date, channel)  </t>
  </si>
  <si>
    <t>3.dNBS</t>
  </si>
  <si>
    <t xml:space="preserve">If No Buying Signal : Set the Mission (ie. Asking CH to re-thinking, or immediate re-calling schedule), explain the impact </t>
  </si>
  <si>
    <t>4. Emotional Control</t>
  </si>
  <si>
    <t>4.a</t>
  </si>
  <si>
    <t>Proper language, intonation, choice of words, formal/ business articulation</t>
  </si>
  <si>
    <t>4.b</t>
  </si>
  <si>
    <t>Good listening, answear correctly, explaining and answering sincerely</t>
  </si>
  <si>
    <t>4.c</t>
  </si>
  <si>
    <t xml:space="preserve">Able to direct and maintain the conversation in line with call purpose   </t>
  </si>
  <si>
    <t xml:space="preserve">5. Closing </t>
  </si>
  <si>
    <t>5.aGP</t>
  </si>
  <si>
    <t>If Get Promise : get CH/CP confirmation of PTP (payment amount, date and method) and next call date</t>
  </si>
  <si>
    <t>5.aNGP</t>
  </si>
  <si>
    <t>If Not Get Promise : summary conversation and next schedule of call</t>
  </si>
  <si>
    <t>5.bCH</t>
  </si>
  <si>
    <t xml:space="preserve">If CH/CP : Ask alternate number  &amp; address </t>
  </si>
  <si>
    <t>5.bNCH</t>
  </si>
  <si>
    <t>If Non CH/CP :  confirm summary conversation</t>
  </si>
  <si>
    <t>5.c</t>
  </si>
  <si>
    <t>Closing Greeting (thank you - (permission for next call) - apologize - greeting)</t>
  </si>
  <si>
    <t>6.Leaving Message</t>
  </si>
  <si>
    <t>6.a</t>
  </si>
  <si>
    <t>Ask relationship with the card holder</t>
  </si>
  <si>
    <t>6.b</t>
  </si>
  <si>
    <t>Ask permission to leave message</t>
  </si>
  <si>
    <t>6.c</t>
  </si>
  <si>
    <t>Leave office phone number to call back</t>
  </si>
  <si>
    <t>6.d</t>
  </si>
  <si>
    <t>Not mention CH in debted and not disclose financial information</t>
  </si>
  <si>
    <t>SCORE PER REVIEW SESSION</t>
  </si>
  <si>
    <t>INITIAL  TL - DC</t>
  </si>
  <si>
    <t>TL</t>
  </si>
  <si>
    <t>DC</t>
  </si>
  <si>
    <t>DATE</t>
  </si>
  <si>
    <t>DETAIL REVIEW</t>
  </si>
  <si>
    <t>ACTION TAKEN &amp; ACKNOWLEDGEMENT</t>
  </si>
  <si>
    <t>4B</t>
  </si>
  <si>
    <t>2A</t>
  </si>
  <si>
    <t>1A-C</t>
  </si>
  <si>
    <t>2B</t>
  </si>
  <si>
    <t>4A</t>
  </si>
  <si>
    <t>5C</t>
  </si>
  <si>
    <t>3b</t>
  </si>
  <si>
    <t>1b,2anch,2bnch</t>
  </si>
  <si>
    <t>1c,2a-b</t>
  </si>
  <si>
    <t>4a</t>
  </si>
  <si>
    <t>K'Ai</t>
  </si>
  <si>
    <t>5agp</t>
  </si>
  <si>
    <t>3c</t>
  </si>
  <si>
    <t>3a</t>
  </si>
  <si>
    <t>6b-c</t>
  </si>
  <si>
    <t>PB</t>
  </si>
  <si>
    <t>PC</t>
  </si>
  <si>
    <t>PCC1</t>
  </si>
  <si>
    <t>PCC2</t>
  </si>
  <si>
    <t>4c</t>
  </si>
  <si>
    <t>PCB1</t>
  </si>
  <si>
    <t>PCBC</t>
  </si>
  <si>
    <t>6a,6d</t>
  </si>
  <si>
    <t>PCC1,2</t>
  </si>
  <si>
    <t>PCBB</t>
  </si>
  <si>
    <t>3a,d</t>
  </si>
  <si>
    <t>1b,5bch</t>
  </si>
  <si>
    <t>PCBD</t>
  </si>
  <si>
    <t>5bnch</t>
  </si>
  <si>
    <t>6a</t>
  </si>
  <si>
    <t>summary conversation and next schedule of call</t>
  </si>
  <si>
    <t>5agp,angp</t>
  </si>
  <si>
    <t>AGENCY CALL QUALITY ASSESSMENT FORM</t>
  </si>
  <si>
    <t>Agency</t>
  </si>
  <si>
    <t>Account I.D.</t>
  </si>
  <si>
    <t xml:space="preserve"> </t>
  </si>
  <si>
    <t>Agency Collector</t>
  </si>
  <si>
    <t>Call Date</t>
  </si>
  <si>
    <t>Agency Manager</t>
  </si>
  <si>
    <t>Assessment completed by</t>
  </si>
  <si>
    <t>Date</t>
  </si>
  <si>
    <t xml:space="preserve">Regulatory </t>
  </si>
  <si>
    <t>P / F</t>
  </si>
  <si>
    <t xml:space="preserve">Call Skills </t>
  </si>
  <si>
    <t>Overall Score</t>
  </si>
  <si>
    <t>Pass</t>
  </si>
  <si>
    <t>Fail</t>
  </si>
  <si>
    <t>N/A</t>
  </si>
  <si>
    <t>Regulatory</t>
  </si>
  <si>
    <t>The collector followed our guideline to confirm the debtor's identity before discussion</t>
  </si>
  <si>
    <t>All Calls</t>
  </si>
  <si>
    <t>Collector must not: 
i) use false names or make anonymous calls
ii) use foul language, make abusive or threatening remarks
iii) make false or misleading representation with an intent to induce the debtor to make a payment
iv) divulge personal data not related to the debtor eg. joint account holder details</t>
  </si>
  <si>
    <t>First Time Calls</t>
  </si>
  <si>
    <t xml:space="preserve">Collector must confirm the customer’s identification by verifying the HKID number before divulging: 
i) their own real name
ii) their company name 
iii) that they represent HSBC 
iv) all telephone conversations are taped
</t>
  </si>
  <si>
    <t>Calls received by third parties</t>
  </si>
  <si>
    <t>Call Skills</t>
  </si>
  <si>
    <t>Good negotiation skills and promise- to- pay was obtained</t>
  </si>
  <si>
    <t>Customer Value</t>
  </si>
  <si>
    <t>a.</t>
  </si>
  <si>
    <t>Professional Tone, Pace &amp; Vocabulary</t>
  </si>
  <si>
    <t>b.</t>
  </si>
  <si>
    <t>Established reason for call and expectations</t>
  </si>
  <si>
    <t>c.</t>
  </si>
  <si>
    <t>Addresses concerns/Resolves complaints</t>
  </si>
  <si>
    <t>d.</t>
  </si>
  <si>
    <t>Balances empathy and direction</t>
  </si>
  <si>
    <t>Understands Customer Circumstances</t>
  </si>
  <si>
    <t>RFD determined</t>
  </si>
  <si>
    <t>Affordability established</t>
  </si>
  <si>
    <t>Leverages system information &amp; account history</t>
  </si>
  <si>
    <t>Actively listens</t>
  </si>
  <si>
    <t>Delivers the Right Solution</t>
  </si>
  <si>
    <t>Promise to pay obtained</t>
  </si>
  <si>
    <t>Immediate and longer term needs addressed</t>
  </si>
  <si>
    <t>Customer clear on next steps</t>
  </si>
  <si>
    <t>Overall Assessment</t>
  </si>
  <si>
    <t>1.C</t>
  </si>
  <si>
    <t>4.A</t>
  </si>
  <si>
    <t>4.A &amp; 1.C</t>
  </si>
  <si>
    <t xml:space="preserve">Collectors must not try to recover debts, directly or indirectly, from third parties including referees, family members or friends of the debtors or pester them for information about the debtor’s whereabouts    </t>
  </si>
  <si>
    <t xml:space="preserve">Collector must not mentioned HSBC, their company name or business nature but only leave a phone number with the third party to pass to the debtor for a return call
</t>
  </si>
  <si>
    <t xml:space="preserve">  Collector must observe strict duty of confidentiality in respect of customer information</t>
  </si>
  <si>
    <t>6.B &amp; 6.C</t>
  </si>
  <si>
    <t>6.D</t>
  </si>
  <si>
    <t>1.B,2.ANCH,2.BNCH</t>
  </si>
  <si>
    <t>3.B</t>
  </si>
  <si>
    <t>4.B</t>
  </si>
  <si>
    <t>3.A &amp; 3.D</t>
  </si>
  <si>
    <t>3.A</t>
  </si>
  <si>
    <t>5.AGP</t>
  </si>
  <si>
    <t>2.A &amp; 2.ACH</t>
  </si>
  <si>
    <t>3.DBS</t>
  </si>
  <si>
    <t>4544-9311-0303-1259</t>
  </si>
  <si>
    <t>PT.DNN</t>
  </si>
  <si>
    <t>JOKO</t>
  </si>
  <si>
    <t>RIRI GUSNANDAR</t>
  </si>
  <si>
    <t>DODDY WAHYUDI</t>
  </si>
  <si>
    <t>5185-3506-0204-6554</t>
  </si>
  <si>
    <t>5184-9401-0097-2128</t>
  </si>
  <si>
    <t>4835-7599-0411-5361</t>
  </si>
  <si>
    <t>Jangan mudah memberikan keringanan, tanya dulu kesulitan nasabah</t>
  </si>
  <si>
    <t>Ulangi kembali hasil negoisasi &amp; kapan akan menelepon kembali</t>
  </si>
  <si>
    <t>v</t>
  </si>
  <si>
    <t>SITI FADJARIA</t>
  </si>
  <si>
    <t>June</t>
  </si>
</sst>
</file>

<file path=xl/styles.xml><?xml version="1.0" encoding="utf-8"?>
<styleSheet xmlns="http://schemas.openxmlformats.org/spreadsheetml/2006/main">
  <numFmts count="3">
    <numFmt numFmtId="164" formatCode="m/d/yy\ h:mm\ AM/PM"/>
    <numFmt numFmtId="165" formatCode="[$-409]mmmm\ d\,\ yyyy;@"/>
    <numFmt numFmtId="166" formatCode="[$-409]m/d/yy\ h:mm\ AM/PM;@"/>
  </numFmts>
  <fonts count="41">
    <font>
      <sz val="11"/>
      <color theme="1"/>
      <name val="Calibri"/>
      <family val="2"/>
      <scheme val="minor"/>
    </font>
    <font>
      <b/>
      <sz val="14"/>
      <name val="Arial"/>
      <family val="2"/>
    </font>
    <font>
      <b/>
      <sz val="14"/>
      <color indexed="9"/>
      <name val="Arial"/>
      <family val="2"/>
    </font>
    <font>
      <sz val="9"/>
      <name val="Calibri"/>
      <family val="2"/>
    </font>
    <font>
      <b/>
      <sz val="9"/>
      <name val="Calibri"/>
      <family val="2"/>
    </font>
    <font>
      <sz val="9"/>
      <name val="Arial"/>
      <family val="2"/>
    </font>
    <font>
      <sz val="11"/>
      <color indexed="10"/>
      <name val="Calibri"/>
      <family val="2"/>
    </font>
    <font>
      <b/>
      <sz val="9"/>
      <name val="Arial"/>
      <family val="2"/>
    </font>
    <font>
      <sz val="9"/>
      <color indexed="8"/>
      <name val="Calibri"/>
      <family val="2"/>
    </font>
    <font>
      <b/>
      <sz val="11"/>
      <color indexed="8"/>
      <name val="Calibri"/>
      <family val="2"/>
    </font>
    <font>
      <b/>
      <sz val="9"/>
      <color indexed="8"/>
      <name val="Calibri"/>
      <family val="2"/>
    </font>
    <font>
      <sz val="8"/>
      <color indexed="8"/>
      <name val="Calibri"/>
      <family val="2"/>
    </font>
    <font>
      <sz val="9"/>
      <color indexed="51"/>
      <name val="Calibri"/>
      <family val="2"/>
    </font>
    <font>
      <b/>
      <sz val="14"/>
      <color indexed="8"/>
      <name val="Calibri"/>
      <family val="2"/>
    </font>
    <font>
      <sz val="9"/>
      <color indexed="10"/>
      <name val="Calibri"/>
      <family val="2"/>
    </font>
    <font>
      <sz val="11"/>
      <name val="Calibri"/>
      <family val="2"/>
    </font>
    <font>
      <sz val="9"/>
      <color indexed="9"/>
      <name val="Calibri"/>
      <family val="2"/>
    </font>
    <font>
      <sz val="14"/>
      <color indexed="8"/>
      <name val="Calibri"/>
      <family val="2"/>
    </font>
    <font>
      <sz val="8"/>
      <color indexed="55"/>
      <name val="Arial Narrow"/>
      <family val="2"/>
    </font>
    <font>
      <b/>
      <sz val="11"/>
      <name val="Arial"/>
      <family val="2"/>
    </font>
    <font>
      <sz val="11"/>
      <color theme="1"/>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0"/>
      <color theme="1"/>
      <name val="Calibri"/>
      <family val="2"/>
      <scheme val="minor"/>
    </font>
    <font>
      <b/>
      <sz val="14"/>
      <color theme="1"/>
      <name val="Calibri"/>
      <family val="2"/>
      <scheme val="minor"/>
    </font>
    <font>
      <b/>
      <sz val="14"/>
      <color rgb="FFFF0000"/>
      <name val="Calibri"/>
      <family val="2"/>
      <scheme val="minor"/>
    </font>
    <font>
      <sz val="11"/>
      <name val="Calibri"/>
      <family val="2"/>
      <scheme val="minor"/>
    </font>
    <font>
      <b/>
      <sz val="14"/>
      <name val="Calibri"/>
      <family val="2"/>
      <scheme val="minor"/>
    </font>
    <font>
      <sz val="14"/>
      <color theme="1"/>
      <name val="Calibri"/>
      <family val="2"/>
      <scheme val="minor"/>
    </font>
    <font>
      <sz val="12"/>
      <color theme="1"/>
      <name val="Calibri"/>
      <family val="2"/>
      <scheme val="minor"/>
    </font>
    <font>
      <b/>
      <u/>
      <sz val="11"/>
      <color theme="1"/>
      <name val="Calibri"/>
      <family val="2"/>
      <scheme val="minor"/>
    </font>
    <font>
      <u/>
      <sz val="11"/>
      <color theme="1"/>
      <name val="Calibri"/>
      <family val="2"/>
      <scheme val="minor"/>
    </font>
    <font>
      <sz val="9"/>
      <color theme="1"/>
      <name val="Calibri"/>
      <family val="2"/>
      <scheme val="minor"/>
    </font>
    <font>
      <sz val="22"/>
      <color theme="1"/>
      <name val="Bookshelf Symbol 7"/>
      <charset val="2"/>
    </font>
    <font>
      <sz val="9"/>
      <color theme="1"/>
      <name val="Calibri"/>
      <family val="2"/>
    </font>
    <font>
      <b/>
      <sz val="9"/>
      <name val="Calibri"/>
      <family val="2"/>
      <scheme val="minor"/>
    </font>
    <font>
      <b/>
      <sz val="11"/>
      <name val="Calibri"/>
      <family val="2"/>
      <scheme val="minor"/>
    </font>
    <font>
      <sz val="9"/>
      <color rgb="FFFF0000"/>
      <name val="Calibri"/>
      <family val="2"/>
      <scheme val="minor"/>
    </font>
    <font>
      <b/>
      <sz val="18"/>
      <color theme="1"/>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4.9989318521683403E-2"/>
        <bgColor indexed="64"/>
      </patternFill>
    </fill>
  </fills>
  <borders count="9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medium">
        <color indexed="64"/>
      </left>
      <right style="medium">
        <color indexed="64"/>
      </right>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medium">
        <color indexed="64"/>
      </left>
      <right style="medium">
        <color indexed="64"/>
      </right>
      <top style="double">
        <color indexed="64"/>
      </top>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dashed">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dashed">
        <color indexed="64"/>
      </left>
      <right/>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dashed">
        <color indexed="64"/>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thin">
        <color indexed="64"/>
      </bottom>
      <diagonal/>
    </border>
    <border>
      <left/>
      <right style="dashed">
        <color indexed="64"/>
      </right>
      <top style="dashed">
        <color indexed="64"/>
      </top>
      <bottom/>
      <diagonal/>
    </border>
    <border>
      <left/>
      <right style="thin">
        <color indexed="64"/>
      </right>
      <top style="thin">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8"/>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20" fillId="0" borderId="0" applyFont="0" applyFill="0" applyBorder="0" applyAlignment="0" applyProtection="0"/>
  </cellStyleXfs>
  <cellXfs count="403">
    <xf numFmtId="0" fontId="0" fillId="0" borderId="0" xfId="0"/>
    <xf numFmtId="0" fontId="24" fillId="0" borderId="0" xfId="0" applyFont="1" applyAlignment="1">
      <alignment horizontal="left"/>
    </xf>
    <xf numFmtId="0" fontId="24" fillId="0" borderId="0" xfId="0" applyFont="1" applyAlignment="1">
      <alignment horizontal="right"/>
    </xf>
    <xf numFmtId="0" fontId="0" fillId="0" borderId="0" xfId="0" applyAlignment="1">
      <alignment horizontal="left"/>
    </xf>
    <xf numFmtId="0" fontId="24" fillId="4" borderId="1" xfId="0" applyFont="1" applyFill="1" applyBorder="1"/>
    <xf numFmtId="9" fontId="24" fillId="4" borderId="1" xfId="1" applyFont="1" applyFill="1" applyBorder="1"/>
    <xf numFmtId="0" fontId="0" fillId="0" borderId="2" xfId="0" applyBorder="1"/>
    <xf numFmtId="0" fontId="0" fillId="0" borderId="0" xfId="0" applyBorder="1" applyAlignment="1">
      <alignment horizontal="center"/>
    </xf>
    <xf numFmtId="0" fontId="0" fillId="0" borderId="0" xfId="0" applyBorder="1"/>
    <xf numFmtId="0" fontId="0" fillId="0" borderId="0" xfId="0" applyFont="1" applyBorder="1"/>
    <xf numFmtId="0" fontId="0" fillId="0" borderId="3" xfId="0" applyBorder="1"/>
    <xf numFmtId="0" fontId="21" fillId="0" borderId="2" xfId="0" applyFont="1" applyBorder="1" applyAlignment="1">
      <alignment horizontal="left"/>
    </xf>
    <xf numFmtId="0" fontId="22" fillId="5" borderId="4" xfId="0" applyFont="1" applyFill="1" applyBorder="1" applyAlignment="1">
      <alignment horizontal="left" vertical="center"/>
    </xf>
    <xf numFmtId="0" fontId="0" fillId="5" borderId="5" xfId="0" applyFill="1" applyBorder="1" applyAlignment="1">
      <alignment horizontal="left"/>
    </xf>
    <xf numFmtId="0" fontId="0" fillId="5" borderId="5" xfId="0" applyFill="1" applyBorder="1"/>
    <xf numFmtId="0" fontId="0" fillId="5" borderId="6" xfId="0" applyFill="1" applyBorder="1"/>
    <xf numFmtId="0" fontId="0" fillId="0" borderId="0" xfId="0" applyFill="1" applyBorder="1"/>
    <xf numFmtId="0" fontId="21" fillId="0" borderId="0" xfId="0" applyFont="1" applyBorder="1"/>
    <xf numFmtId="0" fontId="21" fillId="0" borderId="3" xfId="0" applyFont="1" applyFill="1" applyBorder="1"/>
    <xf numFmtId="0" fontId="21" fillId="0" borderId="0" xfId="0" applyFont="1" applyFill="1" applyBorder="1"/>
    <xf numFmtId="0" fontId="22" fillId="5" borderId="7" xfId="0" applyFont="1" applyFill="1" applyBorder="1" applyAlignment="1">
      <alignment horizontal="left" vertical="center"/>
    </xf>
    <xf numFmtId="0" fontId="0" fillId="5" borderId="0" xfId="0" applyFill="1" applyBorder="1" applyAlignment="1">
      <alignment horizontal="left"/>
    </xf>
    <xf numFmtId="0" fontId="0" fillId="5" borderId="0" xfId="0" applyFill="1" applyBorder="1"/>
    <xf numFmtId="0" fontId="0" fillId="5" borderId="8" xfId="0" applyFill="1" applyBorder="1"/>
    <xf numFmtId="0" fontId="22" fillId="5" borderId="7" xfId="0" quotePrefix="1" applyFont="1" applyFill="1" applyBorder="1" applyAlignment="1">
      <alignment horizontal="left" vertical="center"/>
    </xf>
    <xf numFmtId="0" fontId="0" fillId="5" borderId="0" xfId="0" applyFill="1" applyBorder="1" applyAlignment="1">
      <alignment horizontal="left" vertical="center"/>
    </xf>
    <xf numFmtId="0" fontId="0" fillId="5" borderId="7" xfId="0" quotePrefix="1" applyFill="1" applyBorder="1" applyAlignment="1">
      <alignment horizontal="center" vertical="center"/>
    </xf>
    <xf numFmtId="0" fontId="0" fillId="5" borderId="0" xfId="0" applyFill="1" applyBorder="1" applyAlignment="1">
      <alignment vertical="center"/>
    </xf>
    <xf numFmtId="0" fontId="23" fillId="0" borderId="0" xfId="0" applyFont="1" applyFill="1" applyBorder="1"/>
    <xf numFmtId="0" fontId="0" fillId="5" borderId="7" xfId="0" quotePrefix="1" applyFill="1" applyBorder="1" applyAlignment="1">
      <alignment horizontal="center"/>
    </xf>
    <xf numFmtId="0" fontId="0" fillId="5" borderId="9" xfId="0" quotePrefix="1" applyFill="1" applyBorder="1" applyAlignment="1">
      <alignment horizontal="center"/>
    </xf>
    <xf numFmtId="0" fontId="0" fillId="5" borderId="10" xfId="0" applyFill="1" applyBorder="1"/>
    <xf numFmtId="0" fontId="0" fillId="5" borderId="11" xfId="0" applyFill="1" applyBorder="1"/>
    <xf numFmtId="0" fontId="23" fillId="0" borderId="0" xfId="0" applyFont="1" applyBorder="1"/>
    <xf numFmtId="0" fontId="0" fillId="0" borderId="0" xfId="0" quotePrefix="1" applyBorder="1" applyAlignment="1">
      <alignment horizontal="center"/>
    </xf>
    <xf numFmtId="0" fontId="0" fillId="0" borderId="0" xfId="0" quotePrefix="1" applyBorder="1" applyAlignment="1">
      <alignment horizontal="left"/>
    </xf>
    <xf numFmtId="0" fontId="0" fillId="0" borderId="0" xfId="0" applyBorder="1" applyAlignment="1">
      <alignment horizontal="left"/>
    </xf>
    <xf numFmtId="0" fontId="0" fillId="0" borderId="4" xfId="0" quotePrefix="1" applyBorder="1" applyAlignment="1">
      <alignment horizontal="center"/>
    </xf>
    <xf numFmtId="0" fontId="0" fillId="0" borderId="5" xfId="0" applyBorder="1"/>
    <xf numFmtId="0" fontId="0" fillId="0" borderId="6" xfId="0" applyBorder="1"/>
    <xf numFmtId="0" fontId="0" fillId="0" borderId="7" xfId="0" quotePrefix="1" applyBorder="1" applyAlignment="1">
      <alignment horizontal="center"/>
    </xf>
    <xf numFmtId="0" fontId="0" fillId="0" borderId="8" xfId="0" applyBorder="1"/>
    <xf numFmtId="0" fontId="0" fillId="0" borderId="9" xfId="0" quotePrefix="1" applyBorder="1" applyAlignment="1">
      <alignment horizontal="center"/>
    </xf>
    <xf numFmtId="0" fontId="0" fillId="0" borderId="10" xfId="0" applyBorder="1"/>
    <xf numFmtId="0" fontId="0" fillId="0" borderId="11" xfId="0" applyBorder="1"/>
    <xf numFmtId="0" fontId="25" fillId="0" borderId="0" xfId="0" quotePrefix="1" applyFont="1" applyBorder="1"/>
    <xf numFmtId="0" fontId="0" fillId="0" borderId="0" xfId="0" applyBorder="1" applyAlignment="1">
      <alignment horizontal="right"/>
    </xf>
    <xf numFmtId="0" fontId="26" fillId="0" borderId="12" xfId="0" applyFont="1" applyBorder="1"/>
    <xf numFmtId="0" fontId="26" fillId="0" borderId="13" xfId="0" quotePrefix="1" applyFont="1" applyBorder="1"/>
    <xf numFmtId="0" fontId="26" fillId="0" borderId="13" xfId="0" applyFont="1" applyBorder="1"/>
    <xf numFmtId="0" fontId="26" fillId="0" borderId="13" xfId="0" applyFont="1" applyBorder="1" applyAlignment="1">
      <alignment horizontal="right"/>
    </xf>
    <xf numFmtId="0" fontId="27" fillId="0" borderId="13" xfId="0" applyFont="1" applyBorder="1"/>
    <xf numFmtId="0" fontId="26" fillId="0" borderId="14" xfId="0" applyFont="1" applyBorder="1"/>
    <xf numFmtId="0" fontId="26" fillId="0" borderId="15" xfId="0" applyFont="1" applyBorder="1"/>
    <xf numFmtId="0" fontId="26" fillId="0" borderId="16" xfId="0" applyFont="1" applyBorder="1"/>
    <xf numFmtId="0" fontId="26" fillId="0" borderId="16" xfId="0" applyFont="1" applyBorder="1" applyAlignment="1">
      <alignment horizontal="right"/>
    </xf>
    <xf numFmtId="0" fontId="26" fillId="0" borderId="17" xfId="0" applyFont="1" applyBorder="1"/>
    <xf numFmtId="0" fontId="21" fillId="0" borderId="2" xfId="0" applyFont="1" applyBorder="1"/>
    <xf numFmtId="0" fontId="0" fillId="5" borderId="4" xfId="0" applyFill="1" applyBorder="1" applyAlignment="1">
      <alignment horizontal="left" vertical="center"/>
    </xf>
    <xf numFmtId="0" fontId="0" fillId="5" borderId="9" xfId="0" quotePrefix="1" applyFill="1" applyBorder="1" applyAlignment="1">
      <alignment horizontal="center" vertical="center"/>
    </xf>
    <xf numFmtId="0" fontId="0" fillId="5" borderId="10" xfId="0" applyFill="1" applyBorder="1" applyAlignment="1">
      <alignment vertical="center"/>
    </xf>
    <xf numFmtId="0" fontId="0" fillId="0" borderId="15" xfId="0" applyBorder="1"/>
    <xf numFmtId="0" fontId="0" fillId="0" borderId="16" xfId="0" applyBorder="1" applyAlignment="1">
      <alignment horizontal="center"/>
    </xf>
    <xf numFmtId="0" fontId="0" fillId="0" borderId="16" xfId="0" applyBorder="1"/>
    <xf numFmtId="0" fontId="26" fillId="0" borderId="18" xfId="0" applyFont="1" applyBorder="1"/>
    <xf numFmtId="0" fontId="26" fillId="0" borderId="19" xfId="0" applyFont="1" applyBorder="1"/>
    <xf numFmtId="0" fontId="26" fillId="0" borderId="19" xfId="0" applyFont="1" applyBorder="1" applyAlignment="1">
      <alignment horizontal="right"/>
    </xf>
    <xf numFmtId="0" fontId="28" fillId="0" borderId="0" xfId="0" applyFont="1" applyFill="1" applyBorder="1"/>
    <xf numFmtId="0" fontId="28" fillId="0" borderId="3" xfId="0" applyFont="1" applyBorder="1"/>
    <xf numFmtId="0" fontId="28" fillId="0" borderId="0" xfId="0" applyFont="1" applyBorder="1"/>
    <xf numFmtId="0" fontId="28" fillId="0" borderId="16" xfId="0" applyFont="1" applyBorder="1"/>
    <xf numFmtId="0" fontId="28" fillId="0" borderId="17" xfId="0" applyFont="1" applyBorder="1"/>
    <xf numFmtId="0" fontId="29" fillId="0" borderId="19" xfId="0" applyFont="1" applyBorder="1"/>
    <xf numFmtId="0" fontId="29" fillId="0" borderId="20" xfId="0" applyFont="1" applyBorder="1"/>
    <xf numFmtId="0" fontId="0" fillId="2" borderId="0" xfId="0" applyFill="1" applyAlignment="1">
      <alignment vertical="center"/>
    </xf>
    <xf numFmtId="0" fontId="1" fillId="2" borderId="0" xfId="0" applyFont="1" applyFill="1" applyBorder="1" applyAlignment="1" applyProtection="1">
      <alignment horizontal="center" vertical="center"/>
      <protection locked="0"/>
    </xf>
    <xf numFmtId="0" fontId="0" fillId="2" borderId="16" xfId="0" applyFill="1" applyBorder="1" applyAlignment="1">
      <alignment vertical="center"/>
    </xf>
    <xf numFmtId="0" fontId="2" fillId="0" borderId="0" xfId="0" applyFont="1" applyFill="1" applyBorder="1" applyAlignment="1" applyProtection="1">
      <alignment horizontal="center" vertical="center"/>
      <protection locked="0"/>
    </xf>
    <xf numFmtId="0" fontId="3" fillId="2" borderId="12" xfId="0" applyFont="1" applyFill="1" applyBorder="1" applyAlignment="1">
      <alignment vertical="center"/>
    </xf>
    <xf numFmtId="0" fontId="3" fillId="2" borderId="13" xfId="0" applyFont="1" applyFill="1" applyBorder="1" applyAlignment="1">
      <alignment vertical="center"/>
    </xf>
    <xf numFmtId="0" fontId="0" fillId="2" borderId="0" xfId="0" applyFill="1" applyBorder="1" applyAlignment="1">
      <alignment vertical="center"/>
    </xf>
    <xf numFmtId="0" fontId="1" fillId="2" borderId="13" xfId="0" applyFont="1" applyFill="1" applyBorder="1" applyAlignment="1" applyProtection="1">
      <alignment horizontal="center" vertical="center"/>
      <protection locked="0"/>
    </xf>
    <xf numFmtId="0" fontId="0" fillId="2" borderId="13" xfId="0" applyFill="1" applyBorder="1" applyAlignment="1">
      <alignment vertical="center"/>
    </xf>
    <xf numFmtId="0" fontId="1" fillId="2" borderId="14" xfId="0" applyFont="1" applyFill="1" applyBorder="1" applyAlignment="1" applyProtection="1">
      <alignment horizontal="center" vertical="center"/>
      <protection locked="0"/>
    </xf>
    <xf numFmtId="0" fontId="4" fillId="2" borderId="21" xfId="0" applyFont="1" applyFill="1" applyBorder="1" applyAlignment="1">
      <alignment vertical="center"/>
    </xf>
    <xf numFmtId="0" fontId="2" fillId="0" borderId="13"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6" fillId="2" borderId="0" xfId="0" applyFont="1" applyFill="1" applyAlignment="1">
      <alignment vertical="center"/>
    </xf>
    <xf numFmtId="0" fontId="4" fillId="2" borderId="23" xfId="0" applyFont="1" applyFill="1" applyBorder="1" applyAlignment="1">
      <alignment vertical="center"/>
    </xf>
    <xf numFmtId="0" fontId="5" fillId="2" borderId="0" xfId="0" applyFont="1" applyFill="1" applyBorder="1" applyAlignment="1">
      <alignment vertical="center"/>
    </xf>
    <xf numFmtId="0" fontId="5" fillId="2" borderId="0" xfId="0" quotePrefix="1" applyFont="1" applyFill="1" applyBorder="1" applyAlignment="1">
      <alignment horizontal="center" vertical="center"/>
    </xf>
    <xf numFmtId="0" fontId="5" fillId="2" borderId="0" xfId="0" applyFont="1" applyFill="1" applyBorder="1" applyAlignment="1">
      <alignment horizontal="center" vertical="center"/>
    </xf>
    <xf numFmtId="0" fontId="4" fillId="2" borderId="24" xfId="0" applyFont="1" applyFill="1" applyBorder="1" applyAlignment="1">
      <alignment vertical="center"/>
    </xf>
    <xf numFmtId="1" fontId="4" fillId="2" borderId="25" xfId="0" applyNumberFormat="1" applyFont="1" applyFill="1" applyBorder="1" applyAlignment="1">
      <alignment vertical="center"/>
    </xf>
    <xf numFmtId="0" fontId="5" fillId="2" borderId="16" xfId="0" applyFont="1" applyFill="1" applyBorder="1" applyAlignment="1">
      <alignment vertical="center"/>
    </xf>
    <xf numFmtId="164" fontId="5" fillId="2" borderId="16" xfId="0" applyNumberFormat="1" applyFont="1" applyFill="1" applyBorder="1" applyAlignment="1">
      <alignment horizontal="center" vertical="center"/>
    </xf>
    <xf numFmtId="1" fontId="4" fillId="2" borderId="26" xfId="0" applyNumberFormat="1" applyFont="1" applyFill="1" applyBorder="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0" fontId="10" fillId="2" borderId="18" xfId="0" applyFont="1" applyFill="1" applyBorder="1" applyAlignment="1">
      <alignment horizontal="center" vertical="center"/>
    </xf>
    <xf numFmtId="0" fontId="10" fillId="3" borderId="27" xfId="0" applyFont="1" applyFill="1" applyBorder="1" applyAlignment="1">
      <alignment horizontal="center" vertical="center"/>
    </xf>
    <xf numFmtId="0" fontId="10" fillId="2" borderId="28" xfId="0" applyFont="1" applyFill="1" applyBorder="1" applyAlignment="1">
      <alignment horizontal="center" vertical="center"/>
    </xf>
    <xf numFmtId="0" fontId="10" fillId="3" borderId="20" xfId="0" applyFont="1" applyFill="1" applyBorder="1" applyAlignment="1">
      <alignment horizontal="center" vertical="center"/>
    </xf>
    <xf numFmtId="0" fontId="9" fillId="2" borderId="19" xfId="0" applyFont="1" applyFill="1" applyBorder="1" applyAlignment="1">
      <alignment vertical="center"/>
    </xf>
    <xf numFmtId="0" fontId="0" fillId="2" borderId="1" xfId="0" applyFill="1" applyBorder="1" applyAlignment="1">
      <alignment horizontal="center" vertical="center" wrapText="1"/>
    </xf>
    <xf numFmtId="0" fontId="8" fillId="3" borderId="12" xfId="0" applyFont="1" applyFill="1" applyBorder="1" applyAlignment="1">
      <alignment vertical="center"/>
    </xf>
    <xf numFmtId="0" fontId="8" fillId="3" borderId="13" xfId="0" applyFont="1" applyFill="1" applyBorder="1" applyAlignment="1">
      <alignment vertical="center"/>
    </xf>
    <xf numFmtId="0" fontId="8" fillId="2" borderId="13" xfId="0" applyFont="1" applyFill="1" applyBorder="1" applyAlignment="1">
      <alignment vertical="center"/>
    </xf>
    <xf numFmtId="0" fontId="8" fillId="2" borderId="14" xfId="0" applyFont="1" applyFill="1" applyBorder="1" applyAlignment="1">
      <alignment vertical="center"/>
    </xf>
    <xf numFmtId="0" fontId="8" fillId="3" borderId="8" xfId="0" applyFont="1" applyFill="1" applyBorder="1" applyAlignment="1">
      <alignment vertical="center"/>
    </xf>
    <xf numFmtId="0" fontId="8" fillId="2" borderId="7" xfId="0" applyFont="1" applyFill="1" applyBorder="1" applyAlignment="1">
      <alignment vertical="center"/>
    </xf>
    <xf numFmtId="0" fontId="8" fillId="3" borderId="3" xfId="0" applyFont="1" applyFill="1" applyBorder="1" applyAlignment="1">
      <alignment vertical="center"/>
    </xf>
    <xf numFmtId="0" fontId="0" fillId="0" borderId="29" xfId="0" applyFill="1" applyBorder="1" applyAlignment="1">
      <alignment vertical="center"/>
    </xf>
    <xf numFmtId="0" fontId="0" fillId="0" borderId="30" xfId="0" applyFill="1" applyBorder="1" applyAlignment="1">
      <alignment vertical="center"/>
    </xf>
    <xf numFmtId="0" fontId="0" fillId="2" borderId="31" xfId="0" applyFill="1" applyBorder="1" applyAlignment="1">
      <alignment vertical="center"/>
    </xf>
    <xf numFmtId="0" fontId="0" fillId="2" borderId="32" xfId="0" applyFill="1" applyBorder="1" applyAlignment="1">
      <alignment vertical="center"/>
    </xf>
    <xf numFmtId="0" fontId="0" fillId="2" borderId="33" xfId="0" applyFill="1" applyBorder="1" applyAlignment="1">
      <alignment vertical="center"/>
    </xf>
    <xf numFmtId="1" fontId="0" fillId="2" borderId="34" xfId="0" applyNumberFormat="1" applyFill="1" applyBorder="1" applyAlignment="1">
      <alignment vertical="center"/>
    </xf>
    <xf numFmtId="0" fontId="11" fillId="2" borderId="2" xfId="0" applyFont="1" applyFill="1" applyBorder="1" applyAlignment="1">
      <alignment horizontal="left" vertical="center"/>
    </xf>
    <xf numFmtId="0" fontId="8" fillId="2" borderId="3" xfId="0" applyFont="1" applyFill="1" applyBorder="1" applyAlignment="1">
      <alignment vertical="center"/>
    </xf>
    <xf numFmtId="0" fontId="12" fillId="3" borderId="3" xfId="0" applyFont="1" applyFill="1" applyBorder="1" applyAlignment="1">
      <alignment vertical="center"/>
    </xf>
    <xf numFmtId="0" fontId="0" fillId="0" borderId="35" xfId="0" applyFill="1" applyBorder="1" applyAlignment="1">
      <alignment vertical="center"/>
    </xf>
    <xf numFmtId="0" fontId="0" fillId="0" borderId="36" xfId="0" applyFill="1" applyBorder="1" applyAlignment="1">
      <alignment vertical="center"/>
    </xf>
    <xf numFmtId="0" fontId="0" fillId="0" borderId="37" xfId="0" applyFill="1" applyBorder="1" applyAlignment="1">
      <alignment vertical="center"/>
    </xf>
    <xf numFmtId="0" fontId="0" fillId="0" borderId="38" xfId="0" applyFill="1" applyBorder="1" applyAlignment="1">
      <alignment vertical="center"/>
    </xf>
    <xf numFmtId="0" fontId="0" fillId="0" borderId="4" xfId="0" applyFill="1" applyBorder="1" applyAlignment="1">
      <alignment vertical="center"/>
    </xf>
    <xf numFmtId="0" fontId="13" fillId="2" borderId="0" xfId="0" applyFont="1" applyFill="1" applyAlignment="1">
      <alignment vertical="center"/>
    </xf>
    <xf numFmtId="0" fontId="11" fillId="2" borderId="39" xfId="0" applyFont="1" applyFill="1" applyBorder="1" applyAlignment="1">
      <alignment horizontal="left" vertical="center"/>
    </xf>
    <xf numFmtId="0" fontId="8" fillId="2" borderId="40" xfId="0" applyFont="1" applyFill="1" applyBorder="1" applyAlignment="1">
      <alignment vertical="center"/>
    </xf>
    <xf numFmtId="0" fontId="8" fillId="2" borderId="41" xfId="0" applyFont="1" applyFill="1" applyBorder="1" applyAlignment="1">
      <alignment vertical="center"/>
    </xf>
    <xf numFmtId="0" fontId="8" fillId="3" borderId="42" xfId="0" applyFont="1" applyFill="1" applyBorder="1" applyAlignment="1">
      <alignment vertical="center"/>
    </xf>
    <xf numFmtId="0" fontId="12" fillId="3" borderId="41" xfId="0" applyFont="1" applyFill="1" applyBorder="1" applyAlignment="1">
      <alignment vertical="center"/>
    </xf>
    <xf numFmtId="0" fontId="0" fillId="2" borderId="34" xfId="0" applyFill="1" applyBorder="1" applyAlignment="1">
      <alignment vertical="center"/>
    </xf>
    <xf numFmtId="0" fontId="0" fillId="2" borderId="39" xfId="0" applyFill="1" applyBorder="1" applyAlignment="1">
      <alignment vertical="center"/>
    </xf>
    <xf numFmtId="0" fontId="0" fillId="2" borderId="40" xfId="0" applyFill="1" applyBorder="1" applyAlignment="1">
      <alignment vertical="center"/>
    </xf>
    <xf numFmtId="0" fontId="0" fillId="2" borderId="43" xfId="0" applyFill="1" applyBorder="1" applyAlignment="1">
      <alignment vertical="center"/>
    </xf>
    <xf numFmtId="0" fontId="8" fillId="3" borderId="2" xfId="0" applyFont="1" applyFill="1" applyBorder="1" applyAlignment="1">
      <alignment vertical="center"/>
    </xf>
    <xf numFmtId="0" fontId="8" fillId="3" borderId="0" xfId="0" applyFont="1" applyFill="1" applyBorder="1" applyAlignment="1">
      <alignment vertical="center"/>
    </xf>
    <xf numFmtId="0" fontId="0" fillId="0" borderId="44" xfId="0" applyFill="1" applyBorder="1" applyAlignment="1">
      <alignment vertical="center"/>
    </xf>
    <xf numFmtId="0" fontId="0" fillId="0" borderId="9" xfId="0" applyFill="1" applyBorder="1" applyAlignment="1">
      <alignment vertical="center"/>
    </xf>
    <xf numFmtId="0" fontId="0" fillId="2" borderId="42" xfId="0" applyFill="1" applyBorder="1" applyAlignment="1">
      <alignment vertical="center"/>
    </xf>
    <xf numFmtId="0" fontId="0" fillId="2" borderId="45" xfId="0" applyFill="1" applyBorder="1" applyAlignment="1">
      <alignment vertical="center"/>
    </xf>
    <xf numFmtId="0" fontId="0" fillId="2" borderId="46" xfId="0" applyFill="1" applyBorder="1" applyAlignment="1">
      <alignment vertical="center"/>
    </xf>
    <xf numFmtId="1" fontId="0" fillId="2" borderId="47" xfId="0" applyNumberFormat="1" applyFill="1" applyBorder="1" applyAlignment="1">
      <alignment vertical="center"/>
    </xf>
    <xf numFmtId="0" fontId="0" fillId="0" borderId="48" xfId="0" applyFill="1" applyBorder="1" applyAlignment="1">
      <alignment vertical="center"/>
    </xf>
    <xf numFmtId="0" fontId="8" fillId="2" borderId="49" xfId="0" applyFont="1" applyFill="1" applyBorder="1" applyAlignment="1">
      <alignment vertical="center"/>
    </xf>
    <xf numFmtId="0" fontId="8" fillId="2" borderId="50" xfId="0" applyFont="1" applyFill="1" applyBorder="1" applyAlignment="1">
      <alignment vertical="center"/>
    </xf>
    <xf numFmtId="0" fontId="8" fillId="2" borderId="51" xfId="0" applyFont="1" applyFill="1" applyBorder="1" applyAlignment="1">
      <alignment vertical="center"/>
    </xf>
    <xf numFmtId="0" fontId="8" fillId="2" borderId="52" xfId="0" applyFont="1" applyFill="1" applyBorder="1" applyAlignment="1">
      <alignment vertical="center"/>
    </xf>
    <xf numFmtId="0" fontId="8" fillId="2" borderId="53" xfId="0" applyFont="1" applyFill="1" applyBorder="1" applyAlignment="1">
      <alignment vertical="center"/>
    </xf>
    <xf numFmtId="0" fontId="8" fillId="2" borderId="54" xfId="0" applyFont="1" applyFill="1" applyBorder="1" applyAlignment="1">
      <alignment vertical="center"/>
    </xf>
    <xf numFmtId="0" fontId="8" fillId="2" borderId="55" xfId="0" applyFont="1" applyFill="1" applyBorder="1" applyAlignment="1">
      <alignment vertical="center"/>
    </xf>
    <xf numFmtId="0" fontId="8" fillId="2" borderId="46" xfId="0" applyFont="1" applyFill="1" applyBorder="1" applyAlignment="1">
      <alignment vertical="center"/>
    </xf>
    <xf numFmtId="0" fontId="8" fillId="3" borderId="41" xfId="0" applyFont="1" applyFill="1" applyBorder="1" applyAlignment="1">
      <alignment vertical="center"/>
    </xf>
    <xf numFmtId="0" fontId="0" fillId="0" borderId="56" xfId="0" applyFill="1" applyBorder="1" applyAlignment="1">
      <alignment vertical="center"/>
    </xf>
    <xf numFmtId="0" fontId="0" fillId="0" borderId="57" xfId="0" applyFill="1" applyBorder="1" applyAlignment="1">
      <alignment vertical="center"/>
    </xf>
    <xf numFmtId="0" fontId="15" fillId="2" borderId="42" xfId="0" applyFont="1" applyFill="1" applyBorder="1" applyAlignment="1">
      <alignment horizontal="left" vertical="center"/>
    </xf>
    <xf numFmtId="0" fontId="11" fillId="2" borderId="2" xfId="0" applyFont="1" applyFill="1" applyBorder="1" applyAlignment="1">
      <alignment vertical="center"/>
    </xf>
    <xf numFmtId="0" fontId="10" fillId="3" borderId="8" xfId="0" applyFont="1" applyFill="1" applyBorder="1" applyAlignment="1">
      <alignment vertical="center"/>
    </xf>
    <xf numFmtId="0" fontId="11" fillId="2" borderId="58" xfId="0" applyFont="1" applyFill="1" applyBorder="1" applyAlignment="1">
      <alignment vertical="center"/>
    </xf>
    <xf numFmtId="0" fontId="0" fillId="0" borderId="0" xfId="0" applyFill="1" applyAlignment="1">
      <alignment vertical="center"/>
    </xf>
    <xf numFmtId="0" fontId="0" fillId="2" borderId="59" xfId="0" applyFill="1" applyBorder="1" applyAlignment="1">
      <alignment vertical="center"/>
    </xf>
    <xf numFmtId="0" fontId="0" fillId="2" borderId="60" xfId="0" applyFill="1" applyBorder="1" applyAlignment="1">
      <alignment vertical="center"/>
    </xf>
    <xf numFmtId="0" fontId="0" fillId="2" borderId="61" xfId="0" applyFill="1" applyBorder="1" applyAlignment="1">
      <alignment vertical="center"/>
    </xf>
    <xf numFmtId="2" fontId="0" fillId="2" borderId="0" xfId="0" applyNumberFormat="1" applyFill="1" applyAlignment="1">
      <alignment vertical="center"/>
    </xf>
    <xf numFmtId="0" fontId="8" fillId="2" borderId="2" xfId="0" applyFont="1" applyFill="1" applyBorder="1" applyAlignment="1">
      <alignment vertical="center"/>
    </xf>
    <xf numFmtId="0" fontId="8" fillId="0" borderId="0" xfId="0" applyFont="1" applyFill="1" applyBorder="1" applyAlignment="1">
      <alignment vertical="center"/>
    </xf>
    <xf numFmtId="0" fontId="8" fillId="0" borderId="3" xfId="0" applyFont="1" applyFill="1" applyBorder="1" applyAlignment="1">
      <alignment vertical="center"/>
    </xf>
    <xf numFmtId="0" fontId="8" fillId="2" borderId="39" xfId="0" applyFont="1" applyFill="1" applyBorder="1" applyAlignment="1">
      <alignment vertical="center"/>
    </xf>
    <xf numFmtId="0" fontId="0" fillId="2" borderId="11" xfId="0" applyFill="1" applyBorder="1" applyAlignment="1">
      <alignment vertical="center"/>
    </xf>
    <xf numFmtId="0" fontId="0" fillId="2" borderId="62" xfId="0" applyFill="1" applyBorder="1" applyAlignment="1">
      <alignment vertical="center"/>
    </xf>
    <xf numFmtId="0" fontId="0" fillId="2" borderId="9" xfId="0" applyFill="1" applyBorder="1" applyAlignment="1">
      <alignment vertical="center"/>
    </xf>
    <xf numFmtId="1" fontId="0" fillId="2" borderId="0" xfId="0" applyNumberFormat="1" applyFill="1" applyBorder="1" applyAlignment="1">
      <alignment vertical="center"/>
    </xf>
    <xf numFmtId="0" fontId="8" fillId="2" borderId="63" xfId="0" applyFont="1" applyFill="1" applyBorder="1" applyAlignment="1">
      <alignment vertical="center"/>
    </xf>
    <xf numFmtId="0" fontId="0" fillId="2" borderId="64" xfId="0" applyFill="1" applyBorder="1" applyAlignment="1">
      <alignment vertical="center"/>
    </xf>
    <xf numFmtId="0" fontId="0" fillId="2" borderId="48" xfId="0" applyFill="1" applyBorder="1" applyAlignment="1">
      <alignment vertical="center"/>
    </xf>
    <xf numFmtId="0" fontId="0" fillId="2" borderId="36" xfId="0" applyFill="1" applyBorder="1" applyAlignment="1">
      <alignment vertical="center"/>
    </xf>
    <xf numFmtId="0" fontId="0" fillId="2" borderId="2" xfId="0" applyFill="1" applyBorder="1" applyAlignment="1">
      <alignment vertical="center"/>
    </xf>
    <xf numFmtId="0" fontId="11" fillId="2" borderId="39" xfId="0" applyFont="1" applyFill="1" applyBorder="1" applyAlignment="1">
      <alignment vertical="center"/>
    </xf>
    <xf numFmtId="0" fontId="0" fillId="0" borderId="65" xfId="0" applyFill="1" applyBorder="1" applyAlignment="1">
      <alignment vertical="center"/>
    </xf>
    <xf numFmtId="0" fontId="0" fillId="0" borderId="61" xfId="0" applyFill="1" applyBorder="1" applyAlignment="1">
      <alignment vertical="center"/>
    </xf>
    <xf numFmtId="0" fontId="11" fillId="0" borderId="2" xfId="0" applyFont="1" applyFill="1" applyBorder="1" applyAlignment="1">
      <alignment vertical="center"/>
    </xf>
    <xf numFmtId="0" fontId="0" fillId="0" borderId="62" xfId="0" applyFill="1" applyBorder="1" applyAlignment="1">
      <alignment vertical="center"/>
    </xf>
    <xf numFmtId="0" fontId="0" fillId="0" borderId="66" xfId="0" applyFill="1" applyBorder="1" applyAlignment="1">
      <alignment vertical="center"/>
    </xf>
    <xf numFmtId="0" fontId="8" fillId="2" borderId="15" xfId="0" applyFont="1" applyFill="1" applyBorder="1" applyAlignment="1">
      <alignment vertical="center"/>
    </xf>
    <xf numFmtId="0" fontId="8" fillId="2" borderId="16" xfId="0" applyFont="1" applyFill="1" applyBorder="1" applyAlignment="1">
      <alignment vertical="center"/>
    </xf>
    <xf numFmtId="0" fontId="8" fillId="2" borderId="17" xfId="0" applyFont="1" applyFill="1" applyBorder="1" applyAlignment="1">
      <alignment vertical="center"/>
    </xf>
    <xf numFmtId="0" fontId="8" fillId="3" borderId="67" xfId="0" applyFont="1" applyFill="1" applyBorder="1" applyAlignment="1">
      <alignment vertical="center"/>
    </xf>
    <xf numFmtId="0" fontId="16" fillId="2" borderId="16" xfId="0" applyFont="1" applyFill="1" applyBorder="1" applyAlignment="1">
      <alignment vertical="center"/>
    </xf>
    <xf numFmtId="0" fontId="8" fillId="3" borderId="17" xfId="0" applyFont="1" applyFill="1" applyBorder="1" applyAlignment="1">
      <alignment vertical="center"/>
    </xf>
    <xf numFmtId="0" fontId="0" fillId="2" borderId="15" xfId="0" applyFill="1" applyBorder="1" applyAlignment="1">
      <alignment vertical="center"/>
    </xf>
    <xf numFmtId="0" fontId="0" fillId="2" borderId="68" xfId="0" applyFill="1" applyBorder="1" applyAlignment="1">
      <alignment vertical="center"/>
    </xf>
    <xf numFmtId="0" fontId="16" fillId="2" borderId="0" xfId="0" applyFont="1" applyFill="1" applyBorder="1" applyAlignment="1">
      <alignment vertical="center"/>
    </xf>
    <xf numFmtId="0" fontId="8" fillId="0" borderId="16" xfId="0" applyFont="1" applyFill="1" applyBorder="1" applyAlignment="1">
      <alignment horizontal="center" vertical="center"/>
    </xf>
    <xf numFmtId="0" fontId="6" fillId="0" borderId="16" xfId="0" applyFont="1" applyFill="1" applyBorder="1" applyAlignment="1">
      <alignment vertical="center"/>
    </xf>
    <xf numFmtId="0" fontId="14" fillId="0" borderId="16" xfId="0" applyFont="1" applyFill="1" applyBorder="1" applyAlignment="1">
      <alignment horizontal="center" vertical="center"/>
    </xf>
    <xf numFmtId="0" fontId="17" fillId="2" borderId="0" xfId="0" applyFont="1" applyFill="1" applyAlignment="1">
      <alignment vertical="center"/>
    </xf>
    <xf numFmtId="0" fontId="17" fillId="2" borderId="0" xfId="0" applyFont="1" applyFill="1" applyBorder="1" applyAlignment="1">
      <alignment vertical="center"/>
    </xf>
    <xf numFmtId="0" fontId="17" fillId="2" borderId="1" xfId="0" applyFont="1" applyFill="1" applyBorder="1" applyAlignment="1">
      <alignment horizontal="center" vertical="center"/>
    </xf>
    <xf numFmtId="0" fontId="17" fillId="0" borderId="18"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19" xfId="0" applyFont="1" applyFill="1" applyBorder="1" applyAlignment="1">
      <alignment horizontal="center" vertical="center"/>
    </xf>
    <xf numFmtId="0" fontId="0" fillId="2" borderId="0" xfId="0" applyFill="1" applyAlignment="1">
      <alignment horizontal="center" vertical="center"/>
    </xf>
    <xf numFmtId="0" fontId="0" fillId="2" borderId="19" xfId="0" applyFill="1" applyBorder="1" applyAlignment="1">
      <alignment vertical="center"/>
    </xf>
    <xf numFmtId="0" fontId="17" fillId="2" borderId="69" xfId="0" applyFont="1" applyFill="1" applyBorder="1" applyAlignment="1">
      <alignment horizontal="center" vertical="center"/>
    </xf>
    <xf numFmtId="0" fontId="18" fillId="2" borderId="70" xfId="0" applyFont="1" applyFill="1" applyBorder="1" applyAlignment="1">
      <alignment vertical="top"/>
    </xf>
    <xf numFmtId="0" fontId="18" fillId="2" borderId="71" xfId="0" applyFont="1" applyFill="1" applyBorder="1" applyAlignment="1">
      <alignment vertical="top"/>
    </xf>
    <xf numFmtId="0" fontId="17" fillId="2" borderId="72" xfId="0" applyFont="1" applyFill="1" applyBorder="1" applyAlignment="1">
      <alignment horizontal="center" vertical="center"/>
    </xf>
    <xf numFmtId="0" fontId="18" fillId="2" borderId="25" xfId="0" applyFont="1" applyFill="1" applyBorder="1" applyAlignment="1">
      <alignment vertical="top"/>
    </xf>
    <xf numFmtId="0" fontId="18" fillId="2" borderId="26" xfId="0" applyFont="1" applyFill="1" applyBorder="1" applyAlignment="1">
      <alignment vertical="top"/>
    </xf>
    <xf numFmtId="0" fontId="17" fillId="2" borderId="3" xfId="0" applyFont="1" applyFill="1" applyBorder="1" applyAlignment="1">
      <alignment vertical="center"/>
    </xf>
    <xf numFmtId="0" fontId="17" fillId="2" borderId="20" xfId="0" applyFont="1" applyFill="1" applyBorder="1" applyAlignment="1">
      <alignment horizontal="center" vertical="center"/>
    </xf>
    <xf numFmtId="0" fontId="17" fillId="2" borderId="18" xfId="0" applyFont="1" applyFill="1" applyBorder="1" applyAlignment="1">
      <alignment vertical="center"/>
    </xf>
    <xf numFmtId="1" fontId="17" fillId="2" borderId="19" xfId="0" applyNumberFormat="1" applyFont="1" applyFill="1" applyBorder="1" applyAlignment="1">
      <alignment vertical="center"/>
    </xf>
    <xf numFmtId="0" fontId="17" fillId="2" borderId="19" xfId="0" applyFont="1" applyFill="1" applyBorder="1" applyAlignment="1">
      <alignment vertical="center"/>
    </xf>
    <xf numFmtId="1" fontId="17" fillId="2" borderId="20" xfId="0" applyNumberFormat="1" applyFont="1" applyFill="1" applyBorder="1" applyAlignment="1">
      <alignment horizontal="center" vertical="center"/>
    </xf>
    <xf numFmtId="0" fontId="17" fillId="0" borderId="19" xfId="0" applyFont="1" applyFill="1" applyBorder="1" applyAlignment="1">
      <alignment vertical="center"/>
    </xf>
    <xf numFmtId="0" fontId="17" fillId="0" borderId="20" xfId="0" applyFont="1" applyFill="1" applyBorder="1" applyAlignment="1">
      <alignment vertical="center"/>
    </xf>
    <xf numFmtId="0" fontId="13" fillId="2" borderId="12" xfId="0" applyFont="1" applyFill="1" applyBorder="1" applyAlignment="1">
      <alignment vertical="center"/>
    </xf>
    <xf numFmtId="0" fontId="0" fillId="2" borderId="20" xfId="0" applyFill="1" applyBorder="1" applyAlignment="1">
      <alignment vertical="center"/>
    </xf>
    <xf numFmtId="0" fontId="0" fillId="2" borderId="14" xfId="0" applyFill="1" applyBorder="1" applyAlignment="1">
      <alignment vertical="center"/>
    </xf>
    <xf numFmtId="0" fontId="0" fillId="2" borderId="21" xfId="0" applyFill="1" applyBorder="1" applyAlignment="1">
      <alignment vertical="center"/>
    </xf>
    <xf numFmtId="0" fontId="0" fillId="2" borderId="73" xfId="0" applyFill="1" applyBorder="1" applyAlignment="1">
      <alignment vertical="center"/>
    </xf>
    <xf numFmtId="0" fontId="0" fillId="2" borderId="22" xfId="0" applyFill="1" applyBorder="1" applyAlignment="1">
      <alignment vertical="center"/>
    </xf>
    <xf numFmtId="0" fontId="0" fillId="2" borderId="23" xfId="0" applyFill="1" applyBorder="1" applyAlignment="1">
      <alignment vertical="center"/>
    </xf>
    <xf numFmtId="0" fontId="0" fillId="2" borderId="74"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75" xfId="0" applyFill="1" applyBorder="1" applyAlignment="1">
      <alignment vertical="center"/>
    </xf>
    <xf numFmtId="0" fontId="0" fillId="2" borderId="26" xfId="0" applyFill="1" applyBorder="1" applyAlignment="1">
      <alignment vertical="center"/>
    </xf>
    <xf numFmtId="0" fontId="11" fillId="2" borderId="0" xfId="0" applyFont="1" applyFill="1" applyBorder="1" applyAlignment="1">
      <alignment horizontal="left" vertical="center"/>
    </xf>
    <xf numFmtId="0" fontId="11" fillId="2" borderId="40" xfId="0" applyFont="1" applyFill="1" applyBorder="1" applyAlignment="1">
      <alignment horizontal="left" vertical="center"/>
    </xf>
    <xf numFmtId="0" fontId="11" fillId="2" borderId="0" xfId="0" applyFont="1" applyFill="1" applyBorder="1" applyAlignment="1">
      <alignment vertical="center"/>
    </xf>
    <xf numFmtId="0" fontId="11" fillId="2" borderId="40" xfId="0" applyFont="1" applyFill="1" applyBorder="1" applyAlignment="1">
      <alignment vertical="center"/>
    </xf>
    <xf numFmtId="0" fontId="11" fillId="0" borderId="0" xfId="0" applyFont="1" applyFill="1" applyBorder="1" applyAlignment="1">
      <alignment vertical="center"/>
    </xf>
    <xf numFmtId="0" fontId="13" fillId="2" borderId="13" xfId="0" applyFont="1" applyFill="1" applyBorder="1" applyAlignment="1">
      <alignment vertical="center"/>
    </xf>
    <xf numFmtId="0" fontId="0" fillId="5" borderId="0" xfId="0" applyFill="1"/>
    <xf numFmtId="0" fontId="0" fillId="0" borderId="12" xfId="0" applyBorder="1"/>
    <xf numFmtId="0" fontId="0" fillId="0" borderId="13" xfId="0" applyBorder="1"/>
    <xf numFmtId="0" fontId="0" fillId="0" borderId="14" xfId="0" applyBorder="1"/>
    <xf numFmtId="0" fontId="22" fillId="0" borderId="0" xfId="0" applyFont="1" applyBorder="1"/>
    <xf numFmtId="0" fontId="30" fillId="0" borderId="36" xfId="0" applyFont="1" applyBorder="1"/>
    <xf numFmtId="0" fontId="0" fillId="0" borderId="74" xfId="0" applyBorder="1"/>
    <xf numFmtId="0" fontId="0" fillId="0" borderId="64" xfId="0" applyBorder="1"/>
    <xf numFmtId="0" fontId="30" fillId="0" borderId="0" xfId="0" applyFont="1" applyBorder="1"/>
    <xf numFmtId="0" fontId="30" fillId="0" borderId="74" xfId="0" applyFont="1" applyBorder="1"/>
    <xf numFmtId="0" fontId="31" fillId="0" borderId="48" xfId="0" applyFont="1" applyFill="1" applyBorder="1" applyAlignment="1">
      <alignment horizontal="center"/>
    </xf>
    <xf numFmtId="0" fontId="22" fillId="0" borderId="16" xfId="0" applyFont="1" applyBorder="1"/>
    <xf numFmtId="0" fontId="31" fillId="0" borderId="16" xfId="0" applyFont="1" applyFill="1" applyBorder="1" applyAlignment="1">
      <alignment horizontal="center" wrapText="1"/>
    </xf>
    <xf numFmtId="0" fontId="31" fillId="0" borderId="16" xfId="0" applyFont="1" applyFill="1" applyBorder="1" applyAlignment="1">
      <alignment horizontal="center"/>
    </xf>
    <xf numFmtId="0" fontId="31" fillId="0" borderId="16" xfId="0" applyFont="1" applyFill="1" applyBorder="1"/>
    <xf numFmtId="0" fontId="0" fillId="0" borderId="17" xfId="0" applyBorder="1"/>
    <xf numFmtId="0" fontId="22" fillId="0" borderId="0" xfId="0" applyFont="1"/>
    <xf numFmtId="0" fontId="32" fillId="0" borderId="0" xfId="0" applyFont="1" applyAlignment="1">
      <alignment horizontal="center" vertical="center"/>
    </xf>
    <xf numFmtId="0" fontId="33"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vertical="center"/>
    </xf>
    <xf numFmtId="0" fontId="0" fillId="0" borderId="1" xfId="0" applyBorder="1" applyAlignment="1">
      <alignment horizontal="center" vertical="center"/>
    </xf>
    <xf numFmtId="0" fontId="0" fillId="0" borderId="1" xfId="0" applyBorder="1"/>
    <xf numFmtId="0" fontId="0" fillId="0" borderId="0" xfId="0" applyAlignment="1">
      <alignment horizontal="left" vertical="top" wrapText="1"/>
    </xf>
    <xf numFmtId="0" fontId="0" fillId="0" borderId="0" xfId="0" applyBorder="1" applyAlignment="1">
      <alignment horizontal="center" vertical="top" wrapText="1"/>
    </xf>
    <xf numFmtId="0" fontId="0" fillId="0" borderId="1" xfId="0" applyBorder="1" applyAlignment="1">
      <alignment horizontal="center"/>
    </xf>
    <xf numFmtId="0" fontId="0" fillId="0" borderId="0" xfId="0" applyFill="1" applyBorder="1" applyAlignment="1">
      <alignment horizontal="right"/>
    </xf>
    <xf numFmtId="0" fontId="31" fillId="0" borderId="0" xfId="0" applyFont="1" applyFill="1" applyBorder="1" applyAlignment="1">
      <alignment horizontal="center"/>
    </xf>
    <xf numFmtId="0" fontId="31" fillId="0" borderId="0" xfId="0" applyFont="1" applyFill="1" applyBorder="1" applyAlignment="1">
      <alignment horizontal="center" wrapText="1"/>
    </xf>
    <xf numFmtId="0" fontId="31" fillId="0" borderId="0" xfId="0" applyFont="1" applyFill="1" applyBorder="1"/>
    <xf numFmtId="0" fontId="32" fillId="0" borderId="0" xfId="0" applyFont="1" applyBorder="1" applyAlignment="1">
      <alignment horizontal="center" vertical="center"/>
    </xf>
    <xf numFmtId="0" fontId="33" fillId="0" borderId="0" xfId="0" applyFont="1" applyBorder="1" applyAlignment="1">
      <alignment horizontal="center"/>
    </xf>
    <xf numFmtId="0" fontId="32" fillId="0" borderId="0" xfId="0" applyFont="1" applyBorder="1" applyAlignment="1">
      <alignment horizontal="center"/>
    </xf>
    <xf numFmtId="0" fontId="33" fillId="0" borderId="0" xfId="0" applyFont="1" applyBorder="1" applyAlignment="1">
      <alignment horizontal="center" vertical="center"/>
    </xf>
    <xf numFmtId="0" fontId="34" fillId="0" borderId="0" xfId="0" applyFont="1" applyBorder="1" applyAlignment="1">
      <alignment horizontal="center" vertical="center"/>
    </xf>
    <xf numFmtId="0" fontId="0" fillId="0" borderId="0" xfId="0" applyBorder="1" applyAlignment="1">
      <alignment horizontal="left" vertical="top" wrapText="1"/>
    </xf>
    <xf numFmtId="0" fontId="0" fillId="0" borderId="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center" vertical="top" wrapText="1"/>
    </xf>
    <xf numFmtId="0" fontId="22" fillId="0" borderId="0" xfId="0" applyFont="1" applyAlignment="1">
      <alignment vertical="center"/>
    </xf>
    <xf numFmtId="0" fontId="0" fillId="0" borderId="69" xfId="0" applyBorder="1" applyAlignment="1">
      <alignment horizontal="center" vertical="center"/>
    </xf>
    <xf numFmtId="0" fontId="0" fillId="0" borderId="69" xfId="0" applyBorder="1"/>
    <xf numFmtId="0" fontId="22" fillId="6" borderId="36" xfId="0" applyFont="1" applyFill="1" applyBorder="1" applyAlignment="1">
      <alignment vertical="center"/>
    </xf>
    <xf numFmtId="0" fontId="22" fillId="6" borderId="74" xfId="0" applyFont="1" applyFill="1" applyBorder="1"/>
    <xf numFmtId="0" fontId="0" fillId="6" borderId="74" xfId="0" applyFill="1" applyBorder="1"/>
    <xf numFmtId="0" fontId="0" fillId="6" borderId="74" xfId="0" applyFill="1" applyBorder="1" applyAlignment="1">
      <alignment horizontal="center"/>
    </xf>
    <xf numFmtId="0" fontId="0" fillId="6" borderId="64" xfId="0" applyFill="1" applyBorder="1"/>
    <xf numFmtId="0" fontId="0" fillId="0" borderId="0" xfId="0" applyBorder="1" applyAlignment="1">
      <alignment vertical="center"/>
    </xf>
    <xf numFmtId="0" fontId="0" fillId="0" borderId="0" xfId="0" applyAlignment="1">
      <alignment vertical="center"/>
    </xf>
    <xf numFmtId="0" fontId="35" fillId="7" borderId="74" xfId="0" applyFont="1" applyFill="1" applyBorder="1" applyAlignment="1">
      <alignment horizontal="center" vertical="center"/>
    </xf>
    <xf numFmtId="0" fontId="35" fillId="0" borderId="0" xfId="0" applyFont="1" applyBorder="1" applyAlignment="1">
      <alignment horizontal="center" vertical="center"/>
    </xf>
    <xf numFmtId="0" fontId="0" fillId="0" borderId="0" xfId="0" applyAlignment="1">
      <alignment horizontal="right" vertical="center"/>
    </xf>
    <xf numFmtId="0" fontId="22" fillId="6" borderId="74" xfId="0" applyFont="1" applyFill="1" applyBorder="1" applyAlignment="1">
      <alignment vertical="center"/>
    </xf>
    <xf numFmtId="0" fontId="0" fillId="6" borderId="74" xfId="0" applyFill="1" applyBorder="1" applyAlignment="1">
      <alignment vertical="center"/>
    </xf>
    <xf numFmtId="0" fontId="0" fillId="6" borderId="64" xfId="0" applyFill="1" applyBorder="1" applyAlignment="1">
      <alignment vertical="center"/>
    </xf>
    <xf numFmtId="0" fontId="0" fillId="0" borderId="0" xfId="0" applyAlignment="1">
      <alignment horizontal="left" vertical="center" wrapText="1"/>
    </xf>
    <xf numFmtId="0" fontId="0" fillId="0" borderId="0" xfId="0" applyFill="1" applyBorder="1" applyAlignment="1">
      <alignment horizontal="right" vertical="center"/>
    </xf>
    <xf numFmtId="14" fontId="0" fillId="2" borderId="0" xfId="0" applyNumberFormat="1" applyFill="1" applyBorder="1" applyAlignment="1">
      <alignment vertical="center"/>
    </xf>
    <xf numFmtId="0" fontId="34" fillId="0" borderId="76" xfId="0" applyFont="1" applyFill="1" applyBorder="1" applyAlignment="1" applyProtection="1">
      <alignment horizontal="center" vertical="center"/>
      <protection locked="0"/>
    </xf>
    <xf numFmtId="0" fontId="36" fillId="0" borderId="2" xfId="0" applyFont="1" applyFill="1" applyBorder="1" applyAlignment="1" applyProtection="1">
      <alignment horizontal="center" vertical="center"/>
      <protection locked="0"/>
    </xf>
    <xf numFmtId="0" fontId="34" fillId="0" borderId="77" xfId="0" applyFont="1" applyFill="1" applyBorder="1" applyAlignment="1" applyProtection="1">
      <alignment horizontal="center" vertical="center"/>
      <protection locked="0"/>
    </xf>
    <xf numFmtId="0" fontId="34" fillId="0" borderId="78" xfId="0" applyFont="1" applyFill="1" applyBorder="1" applyAlignment="1" applyProtection="1">
      <alignment horizontal="center" vertical="center"/>
      <protection locked="0"/>
    </xf>
    <xf numFmtId="0" fontId="34" fillId="0" borderId="79" xfId="0" applyFont="1" applyFill="1" applyBorder="1" applyAlignment="1" applyProtection="1">
      <alignment horizontal="center" vertical="center"/>
      <protection locked="0"/>
    </xf>
    <xf numFmtId="0" fontId="34" fillId="0" borderId="80" xfId="0" applyFont="1" applyFill="1" applyBorder="1" applyAlignment="1" applyProtection="1">
      <alignment horizontal="center" vertical="center"/>
      <protection locked="0"/>
    </xf>
    <xf numFmtId="0" fontId="34" fillId="0" borderId="81" xfId="0" applyFont="1" applyFill="1" applyBorder="1" applyAlignment="1" applyProtection="1">
      <alignment horizontal="center" vertical="center"/>
      <protection locked="0"/>
    </xf>
    <xf numFmtId="0" fontId="37" fillId="0" borderId="78" xfId="0" applyFont="1" applyFill="1" applyBorder="1" applyAlignment="1" applyProtection="1">
      <alignment horizontal="center" vertical="center"/>
      <protection locked="0"/>
    </xf>
    <xf numFmtId="0" fontId="34" fillId="0" borderId="82" xfId="0" applyFont="1" applyFill="1" applyBorder="1" applyAlignment="1" applyProtection="1">
      <alignment horizontal="center" vertical="center"/>
      <protection locked="0"/>
    </xf>
    <xf numFmtId="0" fontId="34" fillId="0" borderId="83" xfId="0" applyFont="1" applyFill="1" applyBorder="1" applyAlignment="1">
      <alignment horizontal="center" vertical="center"/>
    </xf>
    <xf numFmtId="0" fontId="23" fillId="0" borderId="84" xfId="0" applyFont="1" applyFill="1" applyBorder="1" applyAlignment="1">
      <alignment vertical="center"/>
    </xf>
    <xf numFmtId="0" fontId="23" fillId="0" borderId="35" xfId="0" applyFont="1" applyFill="1" applyBorder="1" applyAlignment="1">
      <alignment vertical="center"/>
    </xf>
    <xf numFmtId="0" fontId="38" fillId="0" borderId="35" xfId="0" applyFont="1" applyFill="1" applyBorder="1" applyAlignment="1">
      <alignment horizontal="right" vertical="center"/>
    </xf>
    <xf numFmtId="0" fontId="23" fillId="0" borderId="85" xfId="0" applyFont="1" applyFill="1" applyBorder="1" applyAlignment="1">
      <alignment vertical="center"/>
    </xf>
    <xf numFmtId="0" fontId="28" fillId="0" borderId="35" xfId="0" applyFont="1" applyFill="1" applyBorder="1" applyAlignment="1">
      <alignment horizontal="right" vertical="center"/>
    </xf>
    <xf numFmtId="0" fontId="23" fillId="0" borderId="86" xfId="0" applyFont="1" applyFill="1" applyBorder="1" applyAlignment="1">
      <alignment vertical="center"/>
    </xf>
    <xf numFmtId="0" fontId="34" fillId="0" borderId="87" xfId="0" applyFont="1" applyFill="1" applyBorder="1" applyAlignment="1" applyProtection="1">
      <alignment horizontal="center" vertical="center"/>
      <protection locked="0"/>
    </xf>
    <xf numFmtId="0" fontId="36" fillId="0" borderId="0" xfId="0" applyFont="1" applyFill="1" applyBorder="1" applyAlignment="1" applyProtection="1">
      <alignment horizontal="center" vertical="center"/>
      <protection locked="0"/>
    </xf>
    <xf numFmtId="0" fontId="34" fillId="0" borderId="6" xfId="0" applyFont="1" applyFill="1" applyBorder="1" applyAlignment="1" applyProtection="1">
      <alignment horizontal="center" vertical="center"/>
      <protection locked="0"/>
    </xf>
    <xf numFmtId="0" fontId="34" fillId="0" borderId="64" xfId="0" applyFont="1" applyFill="1" applyBorder="1" applyAlignment="1" applyProtection="1">
      <alignment horizontal="center" vertical="center"/>
      <protection locked="0"/>
    </xf>
    <xf numFmtId="0" fontId="39" fillId="0" borderId="42" xfId="0" applyFont="1" applyFill="1" applyBorder="1" applyAlignment="1" applyProtection="1">
      <alignment horizontal="center" vertical="center"/>
      <protection locked="0"/>
    </xf>
    <xf numFmtId="0" fontId="34" fillId="0" borderId="11" xfId="0" applyFont="1" applyFill="1" applyBorder="1" applyAlignment="1" applyProtection="1">
      <alignment horizontal="center" vertical="center"/>
      <protection locked="0"/>
    </xf>
    <xf numFmtId="0" fontId="39" fillId="0" borderId="64" xfId="0" applyFont="1" applyFill="1" applyBorder="1" applyAlignment="1" applyProtection="1">
      <alignment horizontal="center" vertical="center"/>
      <protection locked="0"/>
    </xf>
    <xf numFmtId="0" fontId="34" fillId="0" borderId="88" xfId="0" applyFont="1" applyFill="1" applyBorder="1" applyAlignment="1" applyProtection="1">
      <alignment horizontal="center" vertical="center"/>
      <protection locked="0"/>
    </xf>
    <xf numFmtId="0" fontId="39" fillId="0" borderId="8" xfId="0" applyFont="1" applyFill="1" applyBorder="1" applyAlignment="1" applyProtection="1">
      <alignment horizontal="center" vertical="center"/>
      <protection locked="0"/>
    </xf>
    <xf numFmtId="0" fontId="34" fillId="0" borderId="59" xfId="0" applyFont="1" applyFill="1" applyBorder="1" applyAlignment="1" applyProtection="1">
      <alignment horizontal="center" vertical="center"/>
      <protection locked="0"/>
    </xf>
    <xf numFmtId="0" fontId="39" fillId="0" borderId="67" xfId="0" applyFont="1" applyFill="1" applyBorder="1" applyAlignment="1">
      <alignment horizontal="center" vertical="center"/>
    </xf>
    <xf numFmtId="0" fontId="23" fillId="0" borderId="46" xfId="0" applyFont="1" applyFill="1" applyBorder="1" applyAlignment="1">
      <alignment vertical="center"/>
    </xf>
    <xf numFmtId="0" fontId="23" fillId="0" borderId="36" xfId="0" applyFont="1" applyFill="1" applyBorder="1" applyAlignment="1">
      <alignment vertical="center"/>
    </xf>
    <xf numFmtId="0" fontId="23" fillId="0" borderId="7" xfId="0" applyFont="1" applyFill="1" applyBorder="1" applyAlignment="1">
      <alignment vertical="center"/>
    </xf>
    <xf numFmtId="0" fontId="23" fillId="0" borderId="89" xfId="0" applyFont="1" applyFill="1" applyBorder="1" applyAlignment="1">
      <alignment vertical="center"/>
    </xf>
    <xf numFmtId="0" fontId="39" fillId="0" borderId="79" xfId="0" applyFont="1" applyFill="1" applyBorder="1" applyAlignment="1" applyProtection="1">
      <alignment horizontal="center" vertical="center"/>
      <protection locked="0"/>
    </xf>
    <xf numFmtId="0" fontId="39" fillId="0" borderId="78" xfId="0" applyFont="1" applyFill="1" applyBorder="1" applyAlignment="1" applyProtection="1">
      <alignment horizontal="center" vertical="center"/>
      <protection locked="0"/>
    </xf>
    <xf numFmtId="0" fontId="39" fillId="0" borderId="90" xfId="0" applyFont="1" applyFill="1" applyBorder="1" applyAlignment="1" applyProtection="1">
      <alignment horizontal="center" vertical="center"/>
      <protection locked="0"/>
    </xf>
    <xf numFmtId="0" fontId="39" fillId="0" borderId="83" xfId="0" applyFont="1" applyFill="1" applyBorder="1" applyAlignment="1">
      <alignment horizontal="center" vertical="center"/>
    </xf>
    <xf numFmtId="0" fontId="5" fillId="7" borderId="76" xfId="0" applyFont="1" applyFill="1" applyBorder="1" applyAlignment="1">
      <alignment horizontal="center" vertical="center"/>
    </xf>
    <xf numFmtId="0" fontId="5" fillId="7" borderId="29" xfId="0" applyFont="1" applyFill="1" applyBorder="1" applyAlignment="1">
      <alignment horizontal="center" vertical="center"/>
    </xf>
    <xf numFmtId="166" fontId="5" fillId="7" borderId="78" xfId="0" applyNumberFormat="1" applyFont="1" applyFill="1" applyBorder="1" applyAlignment="1">
      <alignment horizontal="center" vertical="center"/>
    </xf>
    <xf numFmtId="166" fontId="5" fillId="7" borderId="35" xfId="0" applyNumberFormat="1" applyFont="1" applyFill="1" applyBorder="1" applyAlignment="1">
      <alignment horizontal="center" vertical="center"/>
    </xf>
    <xf numFmtId="0" fontId="3" fillId="2" borderId="2" xfId="0" applyFont="1" applyFill="1" applyBorder="1" applyAlignment="1">
      <alignment horizontal="left" vertical="center"/>
    </xf>
    <xf numFmtId="0" fontId="3" fillId="2" borderId="0" xfId="0" applyFont="1" applyFill="1" applyBorder="1" applyAlignment="1">
      <alignment horizontal="left" vertical="center"/>
    </xf>
    <xf numFmtId="0" fontId="7" fillId="7" borderId="0" xfId="0" applyFont="1" applyFill="1" applyBorder="1" applyAlignment="1">
      <alignment horizontal="center" vertical="center"/>
    </xf>
    <xf numFmtId="0" fontId="7" fillId="7" borderId="3" xfId="0" applyFont="1" applyFill="1" applyBorder="1" applyAlignment="1">
      <alignment horizontal="center"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91" xfId="0" applyFont="1" applyBorder="1" applyAlignment="1">
      <alignment horizontal="left" vertical="center"/>
    </xf>
    <xf numFmtId="1" fontId="7" fillId="2" borderId="92" xfId="0" applyNumberFormat="1" applyFont="1" applyFill="1" applyBorder="1" applyAlignment="1">
      <alignment horizontal="center" vertical="center"/>
    </xf>
    <xf numFmtId="1" fontId="7" fillId="2" borderId="93" xfId="0" applyNumberFormat="1" applyFont="1" applyFill="1" applyBorder="1" applyAlignment="1">
      <alignment horizontal="center" vertical="center"/>
    </xf>
    <xf numFmtId="165" fontId="7" fillId="7" borderId="16" xfId="0" applyNumberFormat="1" applyFont="1" applyFill="1" applyBorder="1" applyAlignment="1">
      <alignment horizontal="center" vertical="center"/>
    </xf>
    <xf numFmtId="165" fontId="7" fillId="7" borderId="17" xfId="0" applyNumberFormat="1" applyFont="1" applyFill="1" applyBorder="1" applyAlignment="1">
      <alignment horizontal="center" vertical="center"/>
    </xf>
    <xf numFmtId="0" fontId="10" fillId="2" borderId="18"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19" xfId="0" applyFont="1" applyFill="1" applyBorder="1" applyAlignment="1">
      <alignment horizontal="center" vertical="center"/>
    </xf>
    <xf numFmtId="0" fontId="17" fillId="2" borderId="76" xfId="0" applyFont="1" applyFill="1" applyBorder="1" applyAlignment="1">
      <alignment horizontal="left" vertical="center" indent="1"/>
    </xf>
    <xf numFmtId="0" fontId="17" fillId="2" borderId="87" xfId="0" applyFont="1" applyFill="1" applyBorder="1" applyAlignment="1">
      <alignment horizontal="left" vertical="center" indent="1"/>
    </xf>
    <xf numFmtId="0" fontId="17" fillId="2" borderId="94" xfId="0" applyFont="1" applyFill="1" applyBorder="1" applyAlignment="1">
      <alignment horizontal="left" vertical="center" indent="1"/>
    </xf>
    <xf numFmtId="0" fontId="17" fillId="2" borderId="94" xfId="0" applyFont="1" applyFill="1" applyBorder="1" applyAlignment="1">
      <alignment horizontal="center" vertical="center"/>
    </xf>
    <xf numFmtId="0" fontId="17" fillId="2" borderId="29" xfId="0" applyFont="1" applyFill="1" applyBorder="1" applyAlignment="1">
      <alignment horizontal="center" vertical="center"/>
    </xf>
    <xf numFmtId="0" fontId="17" fillId="2" borderId="78" xfId="0" applyFont="1" applyFill="1" applyBorder="1" applyAlignment="1">
      <alignment horizontal="left" vertical="center" indent="1"/>
    </xf>
    <xf numFmtId="0" fontId="17" fillId="2" borderId="64" xfId="0" applyFont="1" applyFill="1" applyBorder="1" applyAlignment="1">
      <alignment horizontal="left" vertical="center" indent="1"/>
    </xf>
    <xf numFmtId="0" fontId="17" fillId="2" borderId="48" xfId="0" applyFont="1" applyFill="1" applyBorder="1" applyAlignment="1">
      <alignment horizontal="left" vertical="center" indent="1"/>
    </xf>
    <xf numFmtId="0" fontId="17" fillId="2" borderId="48" xfId="0" applyFont="1" applyFill="1" applyBorder="1" applyAlignment="1">
      <alignment horizontal="center" vertical="center"/>
    </xf>
    <xf numFmtId="0" fontId="17" fillId="2" borderId="35" xfId="0" applyFont="1" applyFill="1" applyBorder="1" applyAlignment="1">
      <alignment horizontal="center" vertical="center"/>
    </xf>
    <xf numFmtId="0" fontId="17" fillId="2" borderId="92" xfId="0" applyFont="1" applyFill="1" applyBorder="1" applyAlignment="1">
      <alignment horizontal="left" vertical="center" indent="1"/>
    </xf>
    <xf numFmtId="0" fontId="17" fillId="2" borderId="95" xfId="0" applyFont="1" applyFill="1" applyBorder="1" applyAlignment="1">
      <alignment horizontal="left" vertical="center" indent="1"/>
    </xf>
    <xf numFmtId="0" fontId="17" fillId="2" borderId="96" xfId="0" applyFont="1" applyFill="1" applyBorder="1" applyAlignment="1">
      <alignment horizontal="left" vertical="center" indent="1"/>
    </xf>
    <xf numFmtId="0" fontId="17" fillId="2" borderId="96" xfId="0" applyFont="1" applyFill="1" applyBorder="1" applyAlignment="1">
      <alignment horizontal="center" vertical="center"/>
    </xf>
    <xf numFmtId="0" fontId="17" fillId="2" borderId="93" xfId="0" applyFont="1" applyFill="1" applyBorder="1" applyAlignment="1">
      <alignment horizontal="center" vertical="center"/>
    </xf>
    <xf numFmtId="0" fontId="40" fillId="8" borderId="12" xfId="0" applyFont="1" applyFill="1" applyBorder="1" applyAlignment="1">
      <alignment horizontal="center"/>
    </xf>
    <xf numFmtId="0" fontId="40" fillId="8" borderId="13" xfId="0" applyFont="1" applyFill="1" applyBorder="1" applyAlignment="1">
      <alignment horizontal="center"/>
    </xf>
    <xf numFmtId="0" fontId="40" fillId="8" borderId="14" xfId="0" applyFont="1" applyFill="1" applyBorder="1" applyAlignment="1">
      <alignment horizontal="center"/>
    </xf>
    <xf numFmtId="0" fontId="0" fillId="0" borderId="0" xfId="0" applyBorder="1" applyAlignment="1">
      <alignment horizontal="center" vertical="top" wrapText="1"/>
    </xf>
    <xf numFmtId="0" fontId="22" fillId="0" borderId="0" xfId="0" applyFont="1" applyBorder="1" applyAlignment="1">
      <alignment horizontal="left" wrapText="1"/>
    </xf>
    <xf numFmtId="0" fontId="0" fillId="0" borderId="0" xfId="0" applyBorder="1" applyAlignment="1">
      <alignment horizontal="left" vertical="top" wrapText="1"/>
    </xf>
    <xf numFmtId="0" fontId="31" fillId="9" borderId="0" xfId="0" applyFont="1" applyFill="1" applyBorder="1" applyAlignment="1">
      <alignment horizontal="center" wrapText="1"/>
    </xf>
    <xf numFmtId="0" fontId="31" fillId="0" borderId="0" xfId="0" applyFont="1" applyBorder="1" applyAlignment="1">
      <alignment horizontal="center" wrapText="1"/>
    </xf>
    <xf numFmtId="0" fontId="31" fillId="7" borderId="0" xfId="0" applyFont="1" applyFill="1" applyBorder="1" applyAlignment="1">
      <alignment horizontal="center"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0" xfId="0" applyAlignment="1">
      <alignment horizontal="left" vertical="top" wrapText="1"/>
    </xf>
    <xf numFmtId="0" fontId="26" fillId="0" borderId="0" xfId="0" applyFont="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center" wrapText="1"/>
    </xf>
    <xf numFmtId="15" fontId="31" fillId="9" borderId="36" xfId="0" applyNumberFormat="1" applyFont="1" applyFill="1" applyBorder="1" applyAlignment="1">
      <alignment horizontal="center" wrapText="1"/>
    </xf>
    <xf numFmtId="0" fontId="31" fillId="0" borderId="64" xfId="0" applyFont="1" applyBorder="1" applyAlignment="1">
      <alignment horizontal="center" wrapText="1"/>
    </xf>
    <xf numFmtId="0" fontId="31" fillId="9" borderId="36" xfId="0" applyFont="1" applyFill="1" applyBorder="1" applyAlignment="1">
      <alignment horizontal="center" wrapText="1"/>
    </xf>
    <xf numFmtId="0" fontId="31" fillId="9" borderId="74" xfId="0" applyFont="1" applyFill="1" applyBorder="1" applyAlignment="1">
      <alignment horizontal="center" wrapText="1"/>
    </xf>
    <xf numFmtId="0" fontId="31" fillId="9" borderId="64" xfId="0" applyFont="1" applyFill="1" applyBorder="1" applyAlignment="1">
      <alignment horizontal="center" wrapText="1"/>
    </xf>
    <xf numFmtId="0" fontId="31" fillId="7" borderId="36" xfId="0" applyFont="1" applyFill="1" applyBorder="1" applyAlignment="1">
      <alignment horizontal="center" wrapText="1"/>
    </xf>
    <xf numFmtId="0" fontId="31" fillId="7" borderId="64" xfId="0" applyFont="1" applyFill="1" applyBorder="1" applyAlignment="1">
      <alignment horizontal="center" wrapText="1"/>
    </xf>
    <xf numFmtId="0" fontId="26" fillId="0" borderId="0" xfId="0" applyFont="1" applyAlignment="1">
      <alignment horizontal="center"/>
    </xf>
    <xf numFmtId="0" fontId="19" fillId="7" borderId="0" xfId="0" applyFont="1" applyFill="1" applyBorder="1" applyAlignment="1">
      <alignment horizontal="center" vertical="center"/>
    </xf>
    <xf numFmtId="0" fontId="19" fillId="7" borderId="3" xfId="0" applyFont="1" applyFill="1" applyBorder="1" applyAlignment="1">
      <alignment horizontal="center" vertical="center"/>
    </xf>
  </cellXfs>
  <cellStyles count="2">
    <cellStyle name="Normal" xfId="0" builtinId="0"/>
    <cellStyle name="Percent" xfId="1" builtinId="5"/>
  </cellStyles>
  <dxfs count="31">
    <dxf>
      <font>
        <b/>
        <i val="0"/>
        <color theme="1"/>
      </font>
      <fill>
        <patternFill>
          <bgColor rgb="FFFFFF00"/>
        </patternFill>
      </fill>
    </dxf>
    <dxf>
      <fill>
        <patternFill>
          <bgColor rgb="FFFF0000"/>
        </patternFill>
      </fill>
    </dxf>
    <dxf>
      <font>
        <b/>
        <i val="0"/>
        <color theme="1"/>
      </font>
      <fill>
        <patternFill>
          <bgColor rgb="FFFFFF00"/>
        </patternFill>
      </fill>
    </dxf>
    <dxf>
      <fill>
        <patternFill>
          <bgColor rgb="FFFF0000"/>
        </patternFill>
      </fill>
    </dxf>
    <dxf>
      <font>
        <b/>
        <i val="0"/>
        <color theme="1"/>
      </font>
      <fill>
        <patternFill>
          <bgColor rgb="FFFFFF00"/>
        </patternFill>
      </fill>
    </dxf>
    <dxf>
      <fill>
        <patternFill>
          <bgColor rgb="FFFF0000"/>
        </patternFill>
      </fill>
    </dxf>
    <dxf>
      <fill>
        <patternFill>
          <bgColor rgb="FFFF0000"/>
        </patternFill>
      </fill>
    </dxf>
    <dxf>
      <font>
        <condense val="0"/>
        <extend val="0"/>
        <color rgb="FF9C0006"/>
      </font>
      <fill>
        <patternFill>
          <bgColor rgb="FFFFC7CE"/>
        </patternFill>
      </fill>
    </dxf>
    <dxf>
      <font>
        <b/>
        <i val="0"/>
        <color auto="1"/>
      </font>
    </dxf>
    <dxf>
      <font>
        <condense val="0"/>
        <extend val="0"/>
        <color rgb="FF9C0006"/>
      </font>
      <fill>
        <patternFill>
          <bgColor rgb="FFFFC7CE"/>
        </patternFill>
      </fill>
    </dxf>
    <dxf>
      <font>
        <b/>
        <i val="0"/>
        <color auto="1"/>
      </font>
    </dxf>
    <dxf>
      <font>
        <b/>
        <i val="0"/>
        <color theme="1"/>
      </font>
      <fill>
        <patternFill>
          <bgColor rgb="FFFFFF00"/>
        </patternFill>
      </fill>
    </dxf>
    <dxf>
      <font>
        <b/>
        <i val="0"/>
        <color auto="1"/>
      </font>
    </dxf>
    <dxf>
      <font>
        <b/>
        <i val="0"/>
        <color auto="1"/>
      </font>
    </dxf>
    <dxf>
      <font>
        <condense val="0"/>
        <extend val="0"/>
        <color rgb="FF9C0006"/>
      </font>
      <fill>
        <patternFill>
          <bgColor rgb="FFFFC7CE"/>
        </patternFill>
      </fill>
    </dxf>
    <dxf>
      <font>
        <b/>
        <i val="0"/>
        <color theme="1"/>
      </font>
      <fill>
        <patternFill>
          <bgColor rgb="FFFFFF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ont>
        <b/>
        <i val="0"/>
        <color indexed="8"/>
      </font>
      <fill>
        <patternFill>
          <bgColor indexed="13"/>
        </patternFill>
      </fill>
    </dxf>
    <dxf>
      <fill>
        <patternFill>
          <bgColor indexed="10"/>
        </patternFill>
      </fill>
    </dxf>
    <dxf>
      <font>
        <condense val="0"/>
        <extend val="0"/>
        <color indexed="20"/>
      </font>
      <fill>
        <patternFill>
          <bgColor indexed="45"/>
        </patternFill>
      </fill>
    </dxf>
    <dxf>
      <font>
        <b/>
        <i val="0"/>
        <color auto="1"/>
      </font>
    </dxf>
    <dxf>
      <font>
        <condense val="0"/>
        <extend val="0"/>
        <color indexed="20"/>
      </font>
      <fill>
        <patternFill>
          <bgColor indexed="45"/>
        </patternFill>
      </fill>
    </dxf>
    <dxf>
      <font>
        <b/>
        <i val="0"/>
        <color auto="1"/>
      </font>
    </dxf>
    <dxf>
      <font>
        <b/>
        <i val="0"/>
        <color indexed="8"/>
      </font>
      <fill>
        <patternFill>
          <bgColor indexed="13"/>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ont>
        <b/>
        <i val="0"/>
        <color indexed="8"/>
      </font>
      <fill>
        <patternFill>
          <bgColor indexed="13"/>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0</xdr:row>
      <xdr:rowOff>38100</xdr:rowOff>
    </xdr:from>
    <xdr:to>
      <xdr:col>35</xdr:col>
      <xdr:colOff>123825</xdr:colOff>
      <xdr:row>59</xdr:row>
      <xdr:rowOff>66675</xdr:rowOff>
    </xdr:to>
    <xdr:pic>
      <xdr:nvPicPr>
        <xdr:cNvPr id="2076" name="Picture 1"/>
        <xdr:cNvPicPr>
          <a:picLocks noChangeAspect="1"/>
        </xdr:cNvPicPr>
      </xdr:nvPicPr>
      <xdr:blipFill>
        <a:blip xmlns:r="http://schemas.openxmlformats.org/officeDocument/2006/relationships" r:embed="rId1"/>
        <a:srcRect/>
        <a:stretch>
          <a:fillRect/>
        </a:stretch>
      </xdr:blipFill>
      <xdr:spPr bwMode="auto">
        <a:xfrm>
          <a:off x="9705975" y="38100"/>
          <a:ext cx="11706225" cy="11782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476250</xdr:colOff>
      <xdr:row>0</xdr:row>
      <xdr:rowOff>133350</xdr:rowOff>
    </xdr:from>
    <xdr:to>
      <xdr:col>35</xdr:col>
      <xdr:colOff>542925</xdr:colOff>
      <xdr:row>57</xdr:row>
      <xdr:rowOff>57150</xdr:rowOff>
    </xdr:to>
    <xdr:pic>
      <xdr:nvPicPr>
        <xdr:cNvPr id="3099" name="Picture 2"/>
        <xdr:cNvPicPr>
          <a:picLocks noChangeAspect="1"/>
        </xdr:cNvPicPr>
      </xdr:nvPicPr>
      <xdr:blipFill>
        <a:blip xmlns:r="http://schemas.openxmlformats.org/officeDocument/2006/relationships" r:embed="rId1"/>
        <a:srcRect/>
        <a:stretch>
          <a:fillRect/>
        </a:stretch>
      </xdr:blipFill>
      <xdr:spPr bwMode="auto">
        <a:xfrm>
          <a:off x="11858625" y="133350"/>
          <a:ext cx="11649075" cy="111823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AC60"/>
  <sheetViews>
    <sheetView tabSelected="1" zoomScale="85" zoomScaleNormal="85" workbookViewId="0">
      <selection activeCell="P15" sqref="P15"/>
    </sheetView>
  </sheetViews>
  <sheetFormatPr defaultRowHeight="15"/>
  <cols>
    <col min="1" max="3" width="5.7109375" style="74" customWidth="1"/>
    <col min="4" max="4" width="9.140625" style="74"/>
    <col min="5" max="5" width="9.85546875" style="74" bestFit="1" customWidth="1"/>
    <col min="6" max="8" width="9.140625" style="74"/>
    <col min="9" max="9" width="49.28515625" style="74" customWidth="1"/>
    <col min="10" max="13" width="9.7109375" style="74" hidden="1" customWidth="1"/>
    <col min="14" max="14" width="1" style="74" customWidth="1"/>
    <col min="15" max="22" width="10.7109375" style="74" customWidth="1"/>
    <col min="23" max="23" width="3" style="74" hidden="1" customWidth="1"/>
    <col min="24" max="26" width="3.140625" style="74" hidden="1" customWidth="1"/>
    <col min="27" max="27" width="13.7109375" style="74" hidden="1" customWidth="1"/>
    <col min="28" max="16384" width="9.140625" style="74"/>
  </cols>
  <sheetData>
    <row r="1" spans="1:29" ht="18">
      <c r="B1" s="74" t="s">
        <v>148</v>
      </c>
      <c r="C1" s="74" t="s">
        <v>149</v>
      </c>
      <c r="F1" s="75"/>
      <c r="H1" s="75"/>
      <c r="K1" s="75"/>
      <c r="L1" s="75"/>
      <c r="M1" s="75"/>
      <c r="N1" s="75"/>
      <c r="O1" s="75" t="s">
        <v>50</v>
      </c>
      <c r="P1" s="75"/>
      <c r="Q1" s="75"/>
      <c r="R1" s="75"/>
      <c r="S1" s="75"/>
      <c r="T1" s="75"/>
      <c r="U1" s="75" t="s">
        <v>51</v>
      </c>
      <c r="V1" s="75"/>
    </row>
    <row r="2" spans="1:29" ht="18">
      <c r="F2" s="75"/>
      <c r="H2" s="75"/>
      <c r="K2" s="75"/>
      <c r="L2" s="75"/>
      <c r="M2" s="75" t="s">
        <v>52</v>
      </c>
      <c r="N2" s="75"/>
      <c r="O2" s="75" t="s">
        <v>53</v>
      </c>
      <c r="P2" s="75"/>
      <c r="Q2" s="75"/>
      <c r="R2" s="75"/>
      <c r="S2" s="75"/>
      <c r="T2" s="75"/>
      <c r="U2" s="75" t="s">
        <v>54</v>
      </c>
      <c r="V2" s="75"/>
    </row>
    <row r="3" spans="1:29" ht="18.75" thickBot="1">
      <c r="A3" s="76"/>
      <c r="B3" s="76"/>
      <c r="C3" s="76"/>
      <c r="D3" s="76"/>
      <c r="E3" s="76"/>
      <c r="F3" s="75"/>
      <c r="H3" s="75"/>
      <c r="K3" s="75"/>
      <c r="L3" s="75"/>
      <c r="M3" s="77"/>
      <c r="N3" s="75"/>
      <c r="O3" s="75"/>
      <c r="P3" s="75"/>
      <c r="Q3" s="75"/>
      <c r="R3" s="75"/>
      <c r="S3" s="75"/>
      <c r="T3" s="75"/>
      <c r="U3" s="75"/>
      <c r="V3" s="75"/>
    </row>
    <row r="4" spans="1:29" ht="18">
      <c r="A4" s="78" t="s">
        <v>55</v>
      </c>
      <c r="B4" s="79"/>
      <c r="C4" s="79"/>
      <c r="D4" s="79"/>
      <c r="E4" s="295" t="s">
        <v>237</v>
      </c>
      <c r="F4" s="81"/>
      <c r="G4" s="82"/>
      <c r="H4" s="83"/>
      <c r="I4" s="84" t="s">
        <v>56</v>
      </c>
      <c r="J4" s="81"/>
      <c r="K4" s="81"/>
      <c r="L4" s="81"/>
      <c r="M4" s="85" t="s">
        <v>57</v>
      </c>
      <c r="N4" s="86"/>
      <c r="O4" s="331">
        <v>12345</v>
      </c>
      <c r="P4" s="332"/>
      <c r="Q4" s="331">
        <v>54321</v>
      </c>
      <c r="R4" s="332"/>
      <c r="S4" s="331">
        <v>22345</v>
      </c>
      <c r="T4" s="332"/>
      <c r="U4" s="331">
        <v>33221</v>
      </c>
      <c r="V4" s="332"/>
      <c r="AA4" s="87"/>
    </row>
    <row r="5" spans="1:29">
      <c r="A5" s="335" t="s">
        <v>58</v>
      </c>
      <c r="B5" s="336"/>
      <c r="C5" s="336"/>
      <c r="D5" s="336"/>
      <c r="E5" s="337" t="s">
        <v>236</v>
      </c>
      <c r="F5" s="337"/>
      <c r="G5" s="337"/>
      <c r="H5" s="338"/>
      <c r="I5" s="88" t="s">
        <v>59</v>
      </c>
      <c r="J5" s="89"/>
      <c r="K5" s="90"/>
      <c r="L5" s="91"/>
      <c r="M5" s="80"/>
      <c r="N5" s="92"/>
      <c r="O5" s="333">
        <v>41813</v>
      </c>
      <c r="P5" s="334"/>
      <c r="Q5" s="333">
        <v>41813</v>
      </c>
      <c r="R5" s="334"/>
      <c r="S5" s="333">
        <v>41813</v>
      </c>
      <c r="T5" s="334"/>
      <c r="U5" s="333">
        <v>41813</v>
      </c>
      <c r="V5" s="334"/>
    </row>
    <row r="6" spans="1:29" ht="15.75" thickBot="1">
      <c r="A6" s="339" t="s">
        <v>60</v>
      </c>
      <c r="B6" s="340"/>
      <c r="C6" s="340"/>
      <c r="D6" s="341"/>
      <c r="E6" s="344">
        <v>7</v>
      </c>
      <c r="F6" s="344"/>
      <c r="G6" s="344"/>
      <c r="H6" s="345"/>
      <c r="I6" s="93" t="s">
        <v>61</v>
      </c>
      <c r="J6" s="94"/>
      <c r="K6" s="95"/>
      <c r="L6" s="95"/>
      <c r="M6" s="76"/>
      <c r="N6" s="96"/>
      <c r="O6" s="342" t="s">
        <v>57</v>
      </c>
      <c r="P6" s="343"/>
      <c r="Q6" s="342" t="s">
        <v>52</v>
      </c>
      <c r="R6" s="343"/>
      <c r="S6" s="342" t="s">
        <v>52</v>
      </c>
      <c r="T6" s="343"/>
      <c r="U6" s="342" t="s">
        <v>52</v>
      </c>
      <c r="V6" s="343"/>
    </row>
    <row r="7" spans="1:29" ht="6" customHeight="1" thickBot="1"/>
    <row r="8" spans="1:29" s="98" customFormat="1" ht="15.75" thickBot="1">
      <c r="A8" s="99"/>
      <c r="B8" s="99"/>
      <c r="C8" s="99"/>
      <c r="D8" s="99"/>
      <c r="E8" s="99"/>
      <c r="F8" s="99"/>
      <c r="G8" s="99"/>
      <c r="H8" s="99"/>
      <c r="I8" s="99"/>
      <c r="J8" s="100" t="s">
        <v>62</v>
      </c>
      <c r="K8" s="101" t="s">
        <v>54</v>
      </c>
      <c r="L8" s="102" t="s">
        <v>57</v>
      </c>
      <c r="M8" s="103" t="s">
        <v>54</v>
      </c>
      <c r="O8" s="346" t="s">
        <v>63</v>
      </c>
      <c r="P8" s="347"/>
      <c r="Q8" s="348" t="s">
        <v>64</v>
      </c>
      <c r="R8" s="348"/>
      <c r="S8" s="346" t="s">
        <v>65</v>
      </c>
      <c r="T8" s="347"/>
      <c r="U8" s="348" t="s">
        <v>66</v>
      </c>
      <c r="V8" s="347"/>
      <c r="W8" s="104"/>
      <c r="X8" s="104"/>
      <c r="Y8" s="104"/>
      <c r="Z8" s="104"/>
      <c r="AA8" s="105"/>
    </row>
    <row r="9" spans="1:29" ht="15.75" thickBot="1">
      <c r="A9" s="106" t="s">
        <v>67</v>
      </c>
      <c r="B9" s="107"/>
      <c r="C9" s="107"/>
      <c r="D9" s="107"/>
      <c r="E9" s="107"/>
      <c r="F9" s="108"/>
      <c r="G9" s="108"/>
      <c r="H9" s="108"/>
      <c r="I9" s="109"/>
      <c r="J9" s="97"/>
      <c r="K9" s="110">
        <v>9</v>
      </c>
      <c r="L9" s="111"/>
      <c r="M9" s="112">
        <v>12</v>
      </c>
      <c r="O9" s="296"/>
      <c r="P9" s="113"/>
      <c r="Q9" s="312"/>
      <c r="R9" s="114"/>
      <c r="S9" s="296"/>
      <c r="T9" s="113"/>
      <c r="U9" s="312"/>
      <c r="V9" s="113"/>
      <c r="W9" s="115">
        <f>IF(O6=M4,4,3)</f>
        <v>4</v>
      </c>
      <c r="X9" s="116">
        <f>IF(Q6=M4,4,3)</f>
        <v>3</v>
      </c>
      <c r="Y9" s="116">
        <f>IF(S6=M4,4,3)</f>
        <v>3</v>
      </c>
      <c r="Z9" s="117">
        <f>IF($U$6=$M$4,4,3)</f>
        <v>3</v>
      </c>
      <c r="AA9" s="118"/>
    </row>
    <row r="10" spans="1:29" ht="15.75" thickTop="1">
      <c r="A10" s="119" t="s">
        <v>68</v>
      </c>
      <c r="B10" s="231" t="s">
        <v>157</v>
      </c>
      <c r="C10" s="231"/>
      <c r="D10" s="97" t="s">
        <v>69</v>
      </c>
      <c r="E10" s="97"/>
      <c r="F10" s="97"/>
      <c r="G10" s="97"/>
      <c r="H10" s="97"/>
      <c r="I10" s="120"/>
      <c r="J10" s="97" t="s">
        <v>70</v>
      </c>
      <c r="K10" s="110"/>
      <c r="L10" s="111" t="s">
        <v>70</v>
      </c>
      <c r="M10" s="121"/>
      <c r="O10" s="297" t="s">
        <v>235</v>
      </c>
      <c r="P10" s="122">
        <f>IF(O10="",0,$W$9)</f>
        <v>4</v>
      </c>
      <c r="Q10" s="313"/>
      <c r="R10" s="123">
        <f>IF(Q10="",0,$X$9)</f>
        <v>0</v>
      </c>
      <c r="S10" s="297" t="s">
        <v>235</v>
      </c>
      <c r="T10" s="124">
        <f>IF(S10="",0,$Y$9)</f>
        <v>3</v>
      </c>
      <c r="U10" s="313"/>
      <c r="V10" s="122">
        <f>IF(U10="",0,$Z$9)</f>
        <v>0</v>
      </c>
      <c r="W10" s="80"/>
      <c r="X10" s="80"/>
      <c r="Y10" s="80"/>
      <c r="Z10" s="80"/>
      <c r="AA10" s="125">
        <f>P10+R10+T10+V10</f>
        <v>7</v>
      </c>
    </row>
    <row r="11" spans="1:29" ht="18.75">
      <c r="A11" s="119" t="s">
        <v>71</v>
      </c>
      <c r="B11" s="231" t="s">
        <v>157</v>
      </c>
      <c r="C11" s="231" t="s">
        <v>156</v>
      </c>
      <c r="D11" s="97" t="s">
        <v>72</v>
      </c>
      <c r="E11" s="97"/>
      <c r="F11" s="97"/>
      <c r="G11" s="97"/>
      <c r="H11" s="97"/>
      <c r="I11" s="120"/>
      <c r="J11" s="97" t="s">
        <v>70</v>
      </c>
      <c r="K11" s="110"/>
      <c r="L11" s="111" t="s">
        <v>70</v>
      </c>
      <c r="M11" s="121"/>
      <c r="O11" s="298"/>
      <c r="P11" s="122">
        <f>IF(O11="",0,$W$9)</f>
        <v>0</v>
      </c>
      <c r="Q11" s="314" t="s">
        <v>235</v>
      </c>
      <c r="R11" s="126">
        <f>IF(Q11="",0,$X$9)</f>
        <v>3</v>
      </c>
      <c r="S11" s="298"/>
      <c r="T11" s="124">
        <f>IF(S11="",0,$Y$9)</f>
        <v>0</v>
      </c>
      <c r="U11" s="314" t="s">
        <v>235</v>
      </c>
      <c r="V11" s="124">
        <f>IF(U11="",0,$Z$9)</f>
        <v>3</v>
      </c>
      <c r="W11" s="80"/>
      <c r="X11" s="80"/>
      <c r="Y11" s="80"/>
      <c r="Z11" s="80"/>
      <c r="AA11" s="125">
        <f>P11+R11+T11+V11</f>
        <v>6</v>
      </c>
      <c r="AC11" s="127"/>
    </row>
    <row r="12" spans="1:29">
      <c r="A12" s="119" t="s">
        <v>73</v>
      </c>
      <c r="B12" s="231" t="s">
        <v>157</v>
      </c>
      <c r="C12" s="231" t="s">
        <v>150</v>
      </c>
      <c r="D12" s="97" t="s">
        <v>74</v>
      </c>
      <c r="E12" s="97"/>
      <c r="F12" s="97"/>
      <c r="G12" s="97"/>
      <c r="H12" s="97"/>
      <c r="I12" s="120"/>
      <c r="J12" s="97" t="s">
        <v>70</v>
      </c>
      <c r="K12" s="110"/>
      <c r="L12" s="97" t="s">
        <v>70</v>
      </c>
      <c r="M12" s="121"/>
      <c r="N12" s="80"/>
      <c r="O12" s="299"/>
      <c r="P12" s="122">
        <f>IF(O12="",0,$W$9)</f>
        <v>0</v>
      </c>
      <c r="Q12" s="315"/>
      <c r="R12" s="123">
        <f>IF(Q12="",0,$X$9)</f>
        <v>0</v>
      </c>
      <c r="S12" s="299"/>
      <c r="T12" s="122">
        <f>IF(S12="",0,$Y$9)</f>
        <v>0</v>
      </c>
      <c r="U12" s="315"/>
      <c r="V12" s="122">
        <f>IF(U12="",0,$Z$9)</f>
        <v>0</v>
      </c>
      <c r="W12" s="80"/>
      <c r="X12" s="80"/>
      <c r="Y12" s="80"/>
      <c r="Z12" s="80"/>
      <c r="AA12" s="125">
        <f>P12+R12+T12+V12</f>
        <v>0</v>
      </c>
    </row>
    <row r="13" spans="1:29" ht="15.75" thickBot="1">
      <c r="A13" s="128"/>
      <c r="B13" s="232"/>
      <c r="C13" s="232"/>
      <c r="D13" s="129"/>
      <c r="E13" s="129"/>
      <c r="F13" s="129"/>
      <c r="G13" s="129"/>
      <c r="H13" s="129"/>
      <c r="I13" s="130"/>
      <c r="J13" s="129"/>
      <c r="K13" s="131"/>
      <c r="L13" s="129"/>
      <c r="M13" s="132"/>
      <c r="N13" s="133"/>
      <c r="O13" s="300"/>
      <c r="P13" s="306">
        <f>SUM(P10:P12)</f>
        <v>4</v>
      </c>
      <c r="Q13" s="316"/>
      <c r="R13" s="323">
        <f>SUM(R10:R12)</f>
        <v>3</v>
      </c>
      <c r="S13" s="327"/>
      <c r="T13" s="306">
        <f>SUM(T10:T12)</f>
        <v>3</v>
      </c>
      <c r="U13" s="316"/>
      <c r="V13" s="306">
        <f>SUM(V10:V12)</f>
        <v>3</v>
      </c>
      <c r="W13" s="134"/>
      <c r="X13" s="135"/>
      <c r="Y13" s="135"/>
      <c r="Z13" s="135"/>
      <c r="AA13" s="136">
        <f>SUM(AA10:AA12)</f>
        <v>13</v>
      </c>
    </row>
    <row r="14" spans="1:29" ht="16.5" thickTop="1" thickBot="1">
      <c r="A14" s="137" t="s">
        <v>75</v>
      </c>
      <c r="B14" s="138"/>
      <c r="C14" s="138"/>
      <c r="D14" s="138"/>
      <c r="E14" s="138"/>
      <c r="F14" s="97"/>
      <c r="G14" s="97"/>
      <c r="H14" s="97"/>
      <c r="I14" s="120"/>
      <c r="J14" s="97"/>
      <c r="K14" s="110">
        <v>12</v>
      </c>
      <c r="L14" s="111"/>
      <c r="M14" s="112">
        <v>16</v>
      </c>
      <c r="O14" s="301"/>
      <c r="P14" s="139"/>
      <c r="Q14" s="317"/>
      <c r="R14" s="140"/>
      <c r="S14" s="301"/>
      <c r="T14" s="139"/>
      <c r="U14" s="317"/>
      <c r="V14" s="139"/>
      <c r="W14" s="141">
        <f>IF(O6=M4,8,6)</f>
        <v>8</v>
      </c>
      <c r="X14" s="142">
        <f>IF(Q6=M4,8,6)</f>
        <v>6</v>
      </c>
      <c r="Y14" s="142">
        <f>IF(S6=M4,8,6)</f>
        <v>6</v>
      </c>
      <c r="Z14" s="143">
        <f>IF($U$6=$M$4,8,6)</f>
        <v>6</v>
      </c>
      <c r="AA14" s="144"/>
    </row>
    <row r="15" spans="1:29" ht="15.75" thickTop="1">
      <c r="A15" s="119" t="s">
        <v>76</v>
      </c>
      <c r="B15" s="231" t="s">
        <v>157</v>
      </c>
      <c r="C15" s="231" t="s">
        <v>150</v>
      </c>
      <c r="D15" s="97" t="s">
        <v>77</v>
      </c>
      <c r="E15" s="97"/>
      <c r="F15" s="97"/>
      <c r="G15" s="97"/>
      <c r="H15" s="97"/>
      <c r="I15" s="120"/>
      <c r="J15" s="97" t="s">
        <v>70</v>
      </c>
      <c r="K15" s="110"/>
      <c r="L15" s="111" t="s">
        <v>70</v>
      </c>
      <c r="M15" s="112"/>
      <c r="O15" s="298"/>
      <c r="P15" s="122">
        <f>IF(O15="",0,$W$14)</f>
        <v>0</v>
      </c>
      <c r="Q15" s="314"/>
      <c r="R15" s="123">
        <f>IF(Q15="",0,$X$14)</f>
        <v>0</v>
      </c>
      <c r="S15" s="298"/>
      <c r="T15" s="122">
        <f>IF(S15="",0,$Y$14)</f>
        <v>0</v>
      </c>
      <c r="U15" s="314"/>
      <c r="V15" s="145">
        <f>IF(U15="",0,$Z$14)</f>
        <v>0</v>
      </c>
      <c r="W15" s="80"/>
      <c r="X15" s="80"/>
      <c r="Y15" s="80"/>
      <c r="Z15" s="80"/>
      <c r="AA15" s="125">
        <f>P15+R15+T15+V15</f>
        <v>0</v>
      </c>
    </row>
    <row r="16" spans="1:29" s="80" customFormat="1">
      <c r="A16" s="119" t="s">
        <v>78</v>
      </c>
      <c r="B16" s="231"/>
      <c r="C16" s="231" t="s">
        <v>150</v>
      </c>
      <c r="D16" s="146" t="s">
        <v>79</v>
      </c>
      <c r="E16" s="147"/>
      <c r="F16" s="147"/>
      <c r="G16" s="147"/>
      <c r="H16" s="147"/>
      <c r="I16" s="148"/>
      <c r="J16" s="97"/>
      <c r="K16" s="110"/>
      <c r="L16" s="111"/>
      <c r="M16" s="112"/>
      <c r="O16" s="299"/>
      <c r="P16" s="122"/>
      <c r="Q16" s="315"/>
      <c r="R16" s="123"/>
      <c r="S16" s="299"/>
      <c r="T16" s="122"/>
      <c r="U16" s="315"/>
      <c r="V16" s="122"/>
      <c r="AA16" s="133"/>
      <c r="AB16" s="74"/>
    </row>
    <row r="17" spans="1:29">
      <c r="A17" s="119" t="s">
        <v>80</v>
      </c>
      <c r="B17" s="231"/>
      <c r="C17" s="231" t="s">
        <v>150</v>
      </c>
      <c r="D17" s="149" t="s">
        <v>81</v>
      </c>
      <c r="E17" s="150"/>
      <c r="F17" s="150"/>
      <c r="G17" s="150"/>
      <c r="H17" s="150"/>
      <c r="I17" s="151"/>
      <c r="J17" s="97"/>
      <c r="K17" s="110"/>
      <c r="L17" s="111"/>
      <c r="M17" s="112"/>
      <c r="O17" s="299"/>
      <c r="P17" s="122"/>
      <c r="Q17" s="315"/>
      <c r="R17" s="123"/>
      <c r="S17" s="299"/>
      <c r="T17" s="122"/>
      <c r="U17" s="315"/>
      <c r="V17" s="122"/>
      <c r="W17" s="80"/>
      <c r="X17" s="80"/>
      <c r="Y17" s="80"/>
      <c r="Z17" s="80"/>
      <c r="AA17" s="133"/>
      <c r="AB17" s="80"/>
    </row>
    <row r="18" spans="1:29">
      <c r="A18" s="119" t="s">
        <v>82</v>
      </c>
      <c r="B18" s="231" t="s">
        <v>157</v>
      </c>
      <c r="C18" s="231" t="s">
        <v>150</v>
      </c>
      <c r="D18" s="97" t="s">
        <v>83</v>
      </c>
      <c r="E18" s="97"/>
      <c r="F18" s="97"/>
      <c r="G18" s="97"/>
      <c r="H18" s="97"/>
      <c r="I18" s="120"/>
      <c r="J18" s="97" t="s">
        <v>70</v>
      </c>
      <c r="K18" s="110"/>
      <c r="L18" s="111" t="s">
        <v>70</v>
      </c>
      <c r="M18" s="112"/>
      <c r="O18" s="299"/>
      <c r="P18" s="122">
        <f>IF(O18="",0,$W$14)</f>
        <v>0</v>
      </c>
      <c r="Q18" s="315"/>
      <c r="R18" s="123">
        <f>IF(Q18="",0,$X$14)</f>
        <v>0</v>
      </c>
      <c r="S18" s="299"/>
      <c r="T18" s="122">
        <f>IF(S18="",0,$Y$14)</f>
        <v>0</v>
      </c>
      <c r="U18" s="315"/>
      <c r="V18" s="145">
        <f>IF(U18="",0,$Z$14)</f>
        <v>0</v>
      </c>
      <c r="W18" s="80"/>
      <c r="X18" s="80"/>
      <c r="Y18" s="80"/>
      <c r="Z18" s="80"/>
      <c r="AA18" s="125">
        <f>P18+R18+T18+V18</f>
        <v>0</v>
      </c>
    </row>
    <row r="19" spans="1:29">
      <c r="A19" s="119" t="s">
        <v>84</v>
      </c>
      <c r="B19" s="231"/>
      <c r="C19" s="231" t="s">
        <v>150</v>
      </c>
      <c r="D19" s="146" t="s">
        <v>85</v>
      </c>
      <c r="E19" s="147"/>
      <c r="F19" s="147"/>
      <c r="G19" s="147"/>
      <c r="H19" s="147"/>
      <c r="I19" s="148"/>
      <c r="J19" s="97"/>
      <c r="K19" s="110"/>
      <c r="L19" s="111"/>
      <c r="M19" s="112"/>
      <c r="O19" s="299"/>
      <c r="P19" s="307">
        <f>SUM(P14:P18)</f>
        <v>0</v>
      </c>
      <c r="Q19" s="318"/>
      <c r="R19" s="324">
        <f>SUM(R14:R18)</f>
        <v>0</v>
      </c>
      <c r="S19" s="328"/>
      <c r="T19" s="307">
        <f>SUM(T14:T18)</f>
        <v>0</v>
      </c>
      <c r="U19" s="318"/>
      <c r="V19" s="307">
        <f>SUM(V14:V18)</f>
        <v>0</v>
      </c>
      <c r="W19" s="80"/>
      <c r="X19" s="80"/>
      <c r="Y19" s="80"/>
      <c r="Z19" s="80"/>
      <c r="AA19" s="133"/>
    </row>
    <row r="20" spans="1:29" ht="15.75" thickBot="1">
      <c r="A20" s="128" t="s">
        <v>86</v>
      </c>
      <c r="B20" s="232"/>
      <c r="C20" s="232" t="s">
        <v>150</v>
      </c>
      <c r="D20" s="152" t="s">
        <v>87</v>
      </c>
      <c r="E20" s="129"/>
      <c r="F20" s="129"/>
      <c r="G20" s="129"/>
      <c r="H20" s="129"/>
      <c r="I20" s="130"/>
      <c r="J20" s="129"/>
      <c r="K20" s="131"/>
      <c r="L20" s="153"/>
      <c r="M20" s="154"/>
      <c r="O20" s="302"/>
      <c r="P20" s="155"/>
      <c r="Q20" s="319"/>
      <c r="R20" s="156"/>
      <c r="S20" s="302"/>
      <c r="T20" s="155"/>
      <c r="U20" s="319"/>
      <c r="V20" s="155"/>
      <c r="W20" s="134"/>
      <c r="X20" s="135"/>
      <c r="Y20" s="135"/>
      <c r="Z20" s="135"/>
      <c r="AA20" s="136">
        <f>AA15+AA18</f>
        <v>0</v>
      </c>
    </row>
    <row r="21" spans="1:29" ht="16.5" thickTop="1" thickBot="1">
      <c r="A21" s="137" t="s">
        <v>88</v>
      </c>
      <c r="B21" s="138"/>
      <c r="C21" s="138"/>
      <c r="D21" s="138"/>
      <c r="E21" s="138"/>
      <c r="F21" s="97"/>
      <c r="G21" s="97"/>
      <c r="H21" s="97"/>
      <c r="I21" s="120"/>
      <c r="J21" s="97"/>
      <c r="K21" s="110">
        <v>40</v>
      </c>
      <c r="L21" s="111"/>
      <c r="M21" s="112"/>
      <c r="O21" s="301"/>
      <c r="P21" s="139"/>
      <c r="Q21" s="317"/>
      <c r="R21" s="140"/>
      <c r="S21" s="301"/>
      <c r="T21" s="139"/>
      <c r="U21" s="317"/>
      <c r="V21" s="139"/>
      <c r="W21" s="157" t="str">
        <f>IF(O6=M4,"salah isi",10)</f>
        <v>salah isi</v>
      </c>
      <c r="X21" s="142">
        <f>IF(Q6=M4,"salah isi",10)</f>
        <v>10</v>
      </c>
      <c r="Y21" s="142">
        <f>IF(S6=M4,"salah isi",10)</f>
        <v>10</v>
      </c>
      <c r="Z21" s="143">
        <f>IF($U$6=$M$4,"salah isi",10)</f>
        <v>10</v>
      </c>
      <c r="AA21" s="118"/>
    </row>
    <row r="22" spans="1:29" ht="15.75" thickTop="1">
      <c r="A22" s="158" t="s">
        <v>89</v>
      </c>
      <c r="B22" s="233" t="s">
        <v>154</v>
      </c>
      <c r="C22" s="233" t="s">
        <v>160</v>
      </c>
      <c r="D22" s="97" t="s">
        <v>90</v>
      </c>
      <c r="E22" s="97"/>
      <c r="F22" s="97"/>
      <c r="G22" s="97"/>
      <c r="H22" s="97"/>
      <c r="I22" s="120"/>
      <c r="J22" s="97" t="s">
        <v>70</v>
      </c>
      <c r="K22" s="159"/>
      <c r="L22" s="111"/>
      <c r="M22" s="112"/>
      <c r="O22" s="303"/>
      <c r="P22" s="308">
        <f>IF(O22="",0,$W$21)</f>
        <v>0</v>
      </c>
      <c r="Q22" s="315"/>
      <c r="R22" s="123">
        <f>IF(Q22="",0,$X$21)</f>
        <v>0</v>
      </c>
      <c r="S22" s="299"/>
      <c r="T22" s="122">
        <f>IF(S22="",0,$Y$21)</f>
        <v>0</v>
      </c>
      <c r="U22" s="315"/>
      <c r="V22" s="122">
        <f>IF(U22="",0,$Z$21)</f>
        <v>0</v>
      </c>
      <c r="W22" s="80"/>
      <c r="X22" s="80"/>
      <c r="Y22" s="80"/>
      <c r="Z22" s="80"/>
      <c r="AA22" s="125">
        <f>P22+R22+T22+V22</f>
        <v>0</v>
      </c>
    </row>
    <row r="23" spans="1:29">
      <c r="A23" s="158" t="s">
        <v>91</v>
      </c>
      <c r="B23" s="233" t="s">
        <v>154</v>
      </c>
      <c r="C23" s="233" t="s">
        <v>151</v>
      </c>
      <c r="D23" s="97" t="s">
        <v>25</v>
      </c>
      <c r="E23" s="97"/>
      <c r="F23" s="97"/>
      <c r="G23" s="97"/>
      <c r="H23" s="97"/>
      <c r="I23" s="120"/>
      <c r="J23" s="97" t="s">
        <v>70</v>
      </c>
      <c r="K23" s="110"/>
      <c r="L23" s="111"/>
      <c r="M23" s="112"/>
      <c r="O23" s="303"/>
      <c r="P23" s="308">
        <f>IF(O23="",0,$W$21)</f>
        <v>0</v>
      </c>
      <c r="Q23" s="315"/>
      <c r="R23" s="123">
        <f>IF(Q23="",0,$X$21)</f>
        <v>0</v>
      </c>
      <c r="S23" s="299"/>
      <c r="T23" s="122">
        <f>IF(S23="",0,$Y$21)</f>
        <v>0</v>
      </c>
      <c r="U23" s="315"/>
      <c r="V23" s="122">
        <f>IF(U23="",0,$Z$21)</f>
        <v>0</v>
      </c>
      <c r="W23" s="80"/>
      <c r="X23" s="80"/>
      <c r="Y23" s="80"/>
      <c r="Z23" s="80"/>
      <c r="AA23" s="125">
        <f>P23+R23+T23+V23</f>
        <v>0</v>
      </c>
    </row>
    <row r="24" spans="1:29">
      <c r="A24" s="158" t="s">
        <v>92</v>
      </c>
      <c r="B24" s="233" t="s">
        <v>154</v>
      </c>
      <c r="C24" s="233"/>
      <c r="D24" s="97" t="s">
        <v>20</v>
      </c>
      <c r="E24" s="97"/>
      <c r="F24" s="97"/>
      <c r="G24" s="97"/>
      <c r="H24" s="97"/>
      <c r="I24" s="120"/>
      <c r="J24" s="97" t="s">
        <v>70</v>
      </c>
      <c r="K24" s="110"/>
      <c r="L24" s="111"/>
      <c r="M24" s="112"/>
      <c r="O24" s="303"/>
      <c r="P24" s="308">
        <f>IF(O24="",0,$W$21)</f>
        <v>0</v>
      </c>
      <c r="Q24" s="315"/>
      <c r="R24" s="123">
        <f>IF(Q24="",0,$X$21)</f>
        <v>0</v>
      </c>
      <c r="S24" s="299"/>
      <c r="T24" s="122">
        <f>IF(S24="",0,$Y$21)</f>
        <v>0</v>
      </c>
      <c r="U24" s="315"/>
      <c r="V24" s="122">
        <f>IF(U24="",0,$Z$21)</f>
        <v>0</v>
      </c>
      <c r="W24" s="80"/>
      <c r="X24" s="80"/>
      <c r="Y24" s="80"/>
      <c r="Z24" s="80"/>
      <c r="AA24" s="125">
        <f>P24+R24+T24+V24</f>
        <v>0</v>
      </c>
    </row>
    <row r="25" spans="1:29">
      <c r="A25" s="158" t="s">
        <v>93</v>
      </c>
      <c r="B25" s="233" t="s">
        <v>154</v>
      </c>
      <c r="C25" s="233"/>
      <c r="D25" s="97" t="s">
        <v>94</v>
      </c>
      <c r="E25" s="97"/>
      <c r="F25" s="97"/>
      <c r="G25" s="97"/>
      <c r="H25" s="97"/>
      <c r="I25" s="120"/>
      <c r="J25" s="97" t="s">
        <v>70</v>
      </c>
      <c r="K25" s="110"/>
      <c r="L25" s="111"/>
      <c r="M25" s="112"/>
      <c r="O25" s="303"/>
      <c r="P25" s="308">
        <f>IF(O25="",0,$W$21)</f>
        <v>0</v>
      </c>
      <c r="Q25" s="317"/>
      <c r="R25" s="123">
        <f>IF(Q25="",0,$X$21)</f>
        <v>0</v>
      </c>
      <c r="S25" s="301"/>
      <c r="T25" s="139">
        <f>IF(S25="",0,$Y$21)</f>
        <v>0</v>
      </c>
      <c r="U25" s="317"/>
      <c r="V25" s="139">
        <f>IF(U25="",0,$Z$21)</f>
        <v>0</v>
      </c>
      <c r="W25" s="80"/>
      <c r="X25" s="80"/>
      <c r="Y25" s="80"/>
      <c r="Z25" s="80"/>
      <c r="AA25" s="125">
        <f>P25+R25+T25+V25</f>
        <v>0</v>
      </c>
    </row>
    <row r="26" spans="1:29">
      <c r="A26" s="158" t="s">
        <v>95</v>
      </c>
      <c r="B26" s="233" t="s">
        <v>154</v>
      </c>
      <c r="C26" s="233"/>
      <c r="D26" s="146" t="s">
        <v>96</v>
      </c>
      <c r="E26" s="147"/>
      <c r="F26" s="147"/>
      <c r="G26" s="147"/>
      <c r="H26" s="147"/>
      <c r="I26" s="148"/>
      <c r="J26" s="97"/>
      <c r="K26" s="110"/>
      <c r="L26" s="111"/>
      <c r="M26" s="112"/>
      <c r="N26" s="80"/>
      <c r="O26" s="298"/>
      <c r="P26" s="309"/>
      <c r="Q26" s="320"/>
      <c r="R26" s="325">
        <f>SUM(R22:R25)</f>
        <v>0</v>
      </c>
      <c r="S26" s="329"/>
      <c r="T26" s="309">
        <f>SUM(T22:T25)</f>
        <v>0</v>
      </c>
      <c r="U26" s="320"/>
      <c r="V26" s="309">
        <f>SUM(V22:V25)</f>
        <v>0</v>
      </c>
      <c r="W26" s="80"/>
      <c r="X26" s="80"/>
      <c r="Y26" s="80"/>
      <c r="Z26" s="80"/>
      <c r="AA26" s="133"/>
    </row>
    <row r="27" spans="1:29" ht="15.75" thickBot="1">
      <c r="A27" s="160" t="s">
        <v>97</v>
      </c>
      <c r="B27" s="234" t="s">
        <v>154</v>
      </c>
      <c r="C27" s="234"/>
      <c r="D27" s="152" t="s">
        <v>98</v>
      </c>
      <c r="E27" s="129"/>
      <c r="F27" s="129"/>
      <c r="G27" s="129"/>
      <c r="H27" s="129"/>
      <c r="I27" s="130"/>
      <c r="J27" s="129"/>
      <c r="K27" s="131"/>
      <c r="L27" s="153"/>
      <c r="M27" s="154"/>
      <c r="N27" s="161"/>
      <c r="O27" s="302"/>
      <c r="P27" s="155"/>
      <c r="Q27" s="319"/>
      <c r="R27" s="156"/>
      <c r="S27" s="302"/>
      <c r="T27" s="155"/>
      <c r="U27" s="319"/>
      <c r="V27" s="155"/>
      <c r="W27" s="80"/>
      <c r="X27" s="80"/>
      <c r="Y27" s="80"/>
      <c r="Z27" s="80"/>
      <c r="AA27" s="136">
        <f>SUM(AA22:AA25)</f>
        <v>0</v>
      </c>
    </row>
    <row r="28" spans="1:29" ht="15.75" thickTop="1">
      <c r="A28" s="137" t="s">
        <v>99</v>
      </c>
      <c r="B28" s="138"/>
      <c r="C28" s="138"/>
      <c r="D28" s="138"/>
      <c r="E28" s="138"/>
      <c r="F28" s="97"/>
      <c r="G28" s="97"/>
      <c r="H28" s="97"/>
      <c r="I28" s="120"/>
      <c r="J28" s="97"/>
      <c r="K28" s="110">
        <v>21</v>
      </c>
      <c r="L28" s="111"/>
      <c r="M28" s="112">
        <v>30</v>
      </c>
      <c r="O28" s="301"/>
      <c r="P28" s="139"/>
      <c r="Q28" s="317"/>
      <c r="R28" s="140"/>
      <c r="S28" s="301"/>
      <c r="T28" s="139"/>
      <c r="U28" s="317"/>
      <c r="V28" s="139"/>
      <c r="W28" s="162">
        <f>IF($O$6=$M$4,10,7)</f>
        <v>10</v>
      </c>
      <c r="X28" s="163">
        <f>IF(Q6=M4,10,7)</f>
        <v>7</v>
      </c>
      <c r="Y28" s="163">
        <f>IF(S6=M4,10,7)</f>
        <v>7</v>
      </c>
      <c r="Z28" s="164">
        <f>IF($U$6=$M$4,10,7)</f>
        <v>7</v>
      </c>
      <c r="AA28" s="118"/>
      <c r="AC28" s="165"/>
    </row>
    <row r="29" spans="1:29">
      <c r="A29" s="166" t="s">
        <v>100</v>
      </c>
      <c r="B29" s="97"/>
      <c r="C29" s="97" t="s">
        <v>150</v>
      </c>
      <c r="D29" s="97" t="s">
        <v>101</v>
      </c>
      <c r="E29" s="97"/>
      <c r="F29" s="97"/>
      <c r="G29" s="97"/>
      <c r="H29" s="97"/>
      <c r="I29" s="120"/>
      <c r="J29" s="97" t="s">
        <v>70</v>
      </c>
      <c r="K29" s="110"/>
      <c r="L29" s="111" t="s">
        <v>70</v>
      </c>
      <c r="M29" s="112"/>
      <c r="O29" s="299"/>
      <c r="P29" s="122">
        <f>IF(O29="",0,$W$28)</f>
        <v>0</v>
      </c>
      <c r="Q29" s="315"/>
      <c r="R29" s="123">
        <f>IF(Q29="",0,$X$28)</f>
        <v>0</v>
      </c>
      <c r="S29" s="299"/>
      <c r="T29" s="122">
        <f>IF(S29="",0,$Y$28)</f>
        <v>0</v>
      </c>
      <c r="U29" s="315"/>
      <c r="V29" s="122">
        <f>IF(U29="",0,$Z$28)</f>
        <v>0</v>
      </c>
      <c r="W29" s="80"/>
      <c r="X29" s="80"/>
      <c r="Y29" s="80"/>
      <c r="Z29" s="80"/>
      <c r="AA29" s="125">
        <f>P29+R29+T29+V29</f>
        <v>0</v>
      </c>
    </row>
    <row r="30" spans="1:29">
      <c r="A30" s="166" t="s">
        <v>102</v>
      </c>
      <c r="B30" s="97" t="s">
        <v>153</v>
      </c>
      <c r="C30" s="97"/>
      <c r="D30" s="97" t="s">
        <v>103</v>
      </c>
      <c r="E30" s="97"/>
      <c r="F30" s="97"/>
      <c r="G30" s="97"/>
      <c r="H30" s="97"/>
      <c r="I30" s="120"/>
      <c r="J30" s="97" t="s">
        <v>70</v>
      </c>
      <c r="K30" s="110"/>
      <c r="L30" s="111" t="s">
        <v>70</v>
      </c>
      <c r="M30" s="112"/>
      <c r="O30" s="299"/>
      <c r="P30" s="122">
        <f>IF(O30="",0,$W$28)</f>
        <v>0</v>
      </c>
      <c r="Q30" s="315"/>
      <c r="R30" s="123">
        <f>IF(Q30="",0,$X$28)</f>
        <v>0</v>
      </c>
      <c r="S30" s="299"/>
      <c r="T30" s="122">
        <f>IF(S30="",0,$Y$28)</f>
        <v>0</v>
      </c>
      <c r="U30" s="315"/>
      <c r="V30" s="122">
        <f>IF(U30="",0,$Z$28)</f>
        <v>0</v>
      </c>
      <c r="W30" s="80"/>
      <c r="X30" s="80"/>
      <c r="Y30" s="80"/>
      <c r="Z30" s="80"/>
      <c r="AA30" s="125">
        <f>P30+R30+T30+V30</f>
        <v>0</v>
      </c>
    </row>
    <row r="31" spans="1:29">
      <c r="A31" s="166" t="s">
        <v>104</v>
      </c>
      <c r="B31" s="97"/>
      <c r="C31" s="97" t="s">
        <v>151</v>
      </c>
      <c r="D31" s="167" t="s">
        <v>105</v>
      </c>
      <c r="E31" s="167"/>
      <c r="F31" s="167"/>
      <c r="G31" s="167"/>
      <c r="H31" s="167"/>
      <c r="I31" s="168"/>
      <c r="J31" s="97" t="s">
        <v>70</v>
      </c>
      <c r="K31" s="110"/>
      <c r="L31" s="111" t="s">
        <v>70</v>
      </c>
      <c r="M31" s="112"/>
      <c r="N31" s="80"/>
      <c r="O31" s="299"/>
      <c r="P31" s="122">
        <f>IF(O31="",0,$W$28)</f>
        <v>0</v>
      </c>
      <c r="Q31" s="315"/>
      <c r="R31" s="123">
        <f>IF(Q31="",0,$X$28)</f>
        <v>0</v>
      </c>
      <c r="S31" s="299"/>
      <c r="T31" s="122">
        <f>IF(S31="",0,$Y$28)</f>
        <v>0</v>
      </c>
      <c r="U31" s="315"/>
      <c r="V31" s="122">
        <f>IF(U31="",0,$Z$28)</f>
        <v>0</v>
      </c>
      <c r="W31" s="80"/>
      <c r="X31" s="80"/>
      <c r="Y31" s="80"/>
      <c r="Z31" s="80"/>
      <c r="AA31" s="125">
        <f>P31+R31+T31+V31</f>
        <v>0</v>
      </c>
    </row>
    <row r="32" spans="1:29" s="80" customFormat="1" ht="15.75" thickBot="1">
      <c r="A32" s="169"/>
      <c r="B32" s="129"/>
      <c r="C32" s="129"/>
      <c r="D32" s="129"/>
      <c r="E32" s="129"/>
      <c r="F32" s="129"/>
      <c r="G32" s="129"/>
      <c r="H32" s="129"/>
      <c r="I32" s="130"/>
      <c r="J32" s="129"/>
      <c r="K32" s="131"/>
      <c r="L32" s="153"/>
      <c r="M32" s="154"/>
      <c r="N32" s="135"/>
      <c r="O32" s="300"/>
      <c r="P32" s="306">
        <f>SUM(P29:P31)</f>
        <v>0</v>
      </c>
      <c r="Q32" s="316"/>
      <c r="R32" s="323">
        <f>SUM(R29:R31)</f>
        <v>0</v>
      </c>
      <c r="S32" s="327"/>
      <c r="T32" s="306">
        <f>SUM(T29:T31)</f>
        <v>0</v>
      </c>
      <c r="U32" s="316"/>
      <c r="V32" s="306">
        <f>SUM(V29:V31)</f>
        <v>0</v>
      </c>
      <c r="W32" s="135"/>
      <c r="X32" s="135"/>
      <c r="Y32" s="135"/>
      <c r="Z32" s="135"/>
      <c r="AA32" s="136">
        <f>SUM(AA29:AA31)</f>
        <v>0</v>
      </c>
      <c r="AB32" s="74"/>
      <c r="AC32" s="74"/>
    </row>
    <row r="33" spans="1:29" s="80" customFormat="1" ht="15.75" thickTop="1">
      <c r="A33" s="137" t="s">
        <v>106</v>
      </c>
      <c r="B33" s="138"/>
      <c r="C33" s="138"/>
      <c r="D33" s="138"/>
      <c r="E33" s="138"/>
      <c r="F33" s="97"/>
      <c r="G33" s="97"/>
      <c r="H33" s="97"/>
      <c r="I33" s="120"/>
      <c r="J33" s="97"/>
      <c r="K33" s="110">
        <v>18</v>
      </c>
      <c r="L33" s="111"/>
      <c r="M33" s="112">
        <v>18</v>
      </c>
      <c r="O33" s="301"/>
      <c r="P33" s="139"/>
      <c r="Q33" s="317"/>
      <c r="R33" s="140"/>
      <c r="S33" s="301"/>
      <c r="T33" s="139"/>
      <c r="U33" s="317"/>
      <c r="V33" s="139"/>
      <c r="W33" s="170" t="str">
        <f>IF($O$6=$M$4,"salah isi",6)</f>
        <v>salah isi</v>
      </c>
      <c r="X33" s="171">
        <f>IF($Q$6=$M$4,"salah isi",6)</f>
        <v>6</v>
      </c>
      <c r="Y33" s="171">
        <f>IF(S6=M4,"salah isi",6)</f>
        <v>6</v>
      </c>
      <c r="Z33" s="172">
        <f>IF(S6=M4,"salah isi",6)</f>
        <v>6</v>
      </c>
      <c r="AA33" s="118"/>
      <c r="AB33" s="74"/>
      <c r="AC33" s="173"/>
    </row>
    <row r="34" spans="1:29">
      <c r="A34" s="158" t="s">
        <v>107</v>
      </c>
      <c r="B34" s="233" t="s">
        <v>154</v>
      </c>
      <c r="C34" s="233"/>
      <c r="D34" s="146" t="s">
        <v>108</v>
      </c>
      <c r="E34" s="147"/>
      <c r="F34" s="147"/>
      <c r="G34" s="147"/>
      <c r="H34" s="174"/>
      <c r="I34" s="148"/>
      <c r="J34" s="97" t="s">
        <v>70</v>
      </c>
      <c r="K34" s="110"/>
      <c r="L34" s="111"/>
      <c r="M34" s="112"/>
      <c r="O34" s="301"/>
      <c r="P34" s="310">
        <f>IF(O34="",0,$W$33)</f>
        <v>0</v>
      </c>
      <c r="Q34" s="317"/>
      <c r="R34" s="140">
        <f>IF(Q34="",0,$X$33)</f>
        <v>0</v>
      </c>
      <c r="S34" s="301"/>
      <c r="T34" s="140">
        <f>IF(S34="",0,$Y$33)</f>
        <v>0</v>
      </c>
      <c r="U34" s="317"/>
      <c r="V34" s="139">
        <f>IF(U34="",0,$Z$33)</f>
        <v>0</v>
      </c>
      <c r="W34" s="80"/>
      <c r="X34" s="80"/>
      <c r="Y34" s="80"/>
      <c r="Z34" s="80"/>
      <c r="AA34" s="125">
        <f>P34+R34+T34+V34</f>
        <v>0</v>
      </c>
      <c r="AB34" s="80"/>
      <c r="AC34" s="80"/>
    </row>
    <row r="35" spans="1:29">
      <c r="A35" s="158" t="s">
        <v>109</v>
      </c>
      <c r="B35" s="233"/>
      <c r="C35" s="233" t="s">
        <v>151</v>
      </c>
      <c r="D35" s="149" t="s">
        <v>110</v>
      </c>
      <c r="E35" s="150"/>
      <c r="F35" s="150"/>
      <c r="G35" s="150"/>
      <c r="H35" s="150"/>
      <c r="I35" s="151"/>
      <c r="J35" s="97"/>
      <c r="K35" s="110"/>
      <c r="L35" s="111"/>
      <c r="M35" s="112"/>
      <c r="O35" s="299"/>
      <c r="P35" s="122"/>
      <c r="Q35" s="315"/>
      <c r="R35" s="123"/>
      <c r="S35" s="299"/>
      <c r="T35" s="122"/>
      <c r="U35" s="315"/>
      <c r="V35" s="122"/>
      <c r="W35" s="175">
        <f>IF($O$6=$M$4,9,6)</f>
        <v>9</v>
      </c>
      <c r="X35" s="176">
        <f>IF($Q$6=$M$4,9,6)</f>
        <v>6</v>
      </c>
      <c r="Y35" s="176">
        <f>IF(S6=M4,9,6)</f>
        <v>6</v>
      </c>
      <c r="Z35" s="177">
        <f>IF($U$6=$M$4,9,6)</f>
        <v>6</v>
      </c>
      <c r="AA35" s="133"/>
      <c r="AB35" s="80"/>
    </row>
    <row r="36" spans="1:29">
      <c r="A36" s="158" t="s">
        <v>111</v>
      </c>
      <c r="B36" s="233"/>
      <c r="C36" s="233" t="s">
        <v>151</v>
      </c>
      <c r="D36" s="146" t="s">
        <v>112</v>
      </c>
      <c r="E36" s="147"/>
      <c r="F36" s="147"/>
      <c r="G36" s="147"/>
      <c r="H36" s="147"/>
      <c r="I36" s="148"/>
      <c r="J36" s="97" t="s">
        <v>70</v>
      </c>
      <c r="K36" s="110"/>
      <c r="L36" s="111" t="s">
        <v>70</v>
      </c>
      <c r="M36" s="112"/>
      <c r="O36" s="299"/>
      <c r="P36" s="122">
        <f>IF(O36="",0,$W$35)</f>
        <v>0</v>
      </c>
      <c r="Q36" s="315"/>
      <c r="R36" s="123">
        <f>IF(Q36="",0,$X$35)</f>
        <v>0</v>
      </c>
      <c r="S36" s="299"/>
      <c r="T36" s="139">
        <f>IF(S36="",0,$Y$33)</f>
        <v>0</v>
      </c>
      <c r="U36" s="315"/>
      <c r="V36" s="122">
        <f>IF(U36="",0,$Z$35)</f>
        <v>0</v>
      </c>
      <c r="W36" s="80"/>
      <c r="X36" s="80"/>
      <c r="Y36" s="80"/>
      <c r="Z36" s="80"/>
      <c r="AA36" s="125">
        <f>P36+R36+T36+V36</f>
        <v>0</v>
      </c>
    </row>
    <row r="37" spans="1:29">
      <c r="A37" s="158" t="s">
        <v>113</v>
      </c>
      <c r="B37" s="233" t="s">
        <v>160</v>
      </c>
      <c r="C37" s="233"/>
      <c r="D37" s="149" t="s">
        <v>114</v>
      </c>
      <c r="E37" s="150"/>
      <c r="F37" s="150"/>
      <c r="G37" s="150"/>
      <c r="H37" s="150"/>
      <c r="I37" s="151"/>
      <c r="J37" s="97"/>
      <c r="K37" s="110"/>
      <c r="L37" s="111"/>
      <c r="M37" s="112"/>
      <c r="O37" s="298"/>
      <c r="P37" s="124"/>
      <c r="Q37" s="314"/>
      <c r="R37" s="126"/>
      <c r="S37" s="298"/>
      <c r="T37" s="124"/>
      <c r="U37" s="314"/>
      <c r="V37" s="124"/>
      <c r="W37" s="178"/>
      <c r="X37" s="80"/>
      <c r="Y37" s="80"/>
      <c r="Z37" s="80"/>
      <c r="AA37" s="133"/>
    </row>
    <row r="38" spans="1:29">
      <c r="A38" s="158" t="s">
        <v>115</v>
      </c>
      <c r="B38" s="233" t="s">
        <v>157</v>
      </c>
      <c r="C38" s="233"/>
      <c r="D38" s="97" t="s">
        <v>116</v>
      </c>
      <c r="E38" s="97"/>
      <c r="F38" s="97"/>
      <c r="G38" s="97"/>
      <c r="H38" s="97"/>
      <c r="I38" s="120"/>
      <c r="J38" s="97" t="s">
        <v>70</v>
      </c>
      <c r="K38" s="110"/>
      <c r="L38" s="111" t="s">
        <v>70</v>
      </c>
      <c r="M38" s="112"/>
      <c r="O38" s="299"/>
      <c r="P38" s="122">
        <f>IF(O38="",0,$W$35)</f>
        <v>0</v>
      </c>
      <c r="Q38" s="315"/>
      <c r="R38" s="123">
        <f>IF(Q38="",0,$X$35)</f>
        <v>0</v>
      </c>
      <c r="S38" s="299"/>
      <c r="T38" s="122">
        <f>IF(S38="",0,$Y$35)</f>
        <v>0</v>
      </c>
      <c r="U38" s="315"/>
      <c r="V38" s="122">
        <f>IF(U38="",0,$Z$35)</f>
        <v>0</v>
      </c>
      <c r="W38" s="80"/>
      <c r="X38" s="80"/>
      <c r="Y38" s="80"/>
      <c r="Z38" s="80"/>
      <c r="AA38" s="125">
        <f>P38+R38+T38+V38</f>
        <v>0</v>
      </c>
    </row>
    <row r="39" spans="1:29" ht="15.75" thickBot="1">
      <c r="A39" s="179"/>
      <c r="B39" s="234"/>
      <c r="C39" s="234"/>
      <c r="D39" s="129"/>
      <c r="E39" s="129"/>
      <c r="F39" s="129"/>
      <c r="G39" s="129"/>
      <c r="H39" s="129"/>
      <c r="I39" s="130"/>
      <c r="J39" s="129"/>
      <c r="K39" s="131"/>
      <c r="L39" s="153"/>
      <c r="M39" s="154"/>
      <c r="O39" s="300"/>
      <c r="P39" s="306">
        <f>SUM(P34:P38)</f>
        <v>0</v>
      </c>
      <c r="Q39" s="316"/>
      <c r="R39" s="323">
        <f>SUM(R34:R38)</f>
        <v>0</v>
      </c>
      <c r="S39" s="327"/>
      <c r="T39" s="306">
        <f>SUM(T34:T38)</f>
        <v>0</v>
      </c>
      <c r="U39" s="316"/>
      <c r="V39" s="306">
        <f>SUM(V34:V38)</f>
        <v>0</v>
      </c>
      <c r="W39" s="134"/>
      <c r="X39" s="135"/>
      <c r="Y39" s="135"/>
      <c r="Z39" s="135"/>
      <c r="AA39" s="136">
        <f>AA34+AA36+AA38</f>
        <v>0</v>
      </c>
    </row>
    <row r="40" spans="1:29" ht="15.75" thickTop="1">
      <c r="A40" s="137" t="s">
        <v>117</v>
      </c>
      <c r="B40" s="138"/>
      <c r="C40" s="138"/>
      <c r="D40" s="138"/>
      <c r="E40" s="138"/>
      <c r="F40" s="97"/>
      <c r="G40" s="97"/>
      <c r="H40" s="97"/>
      <c r="I40" s="120"/>
      <c r="J40" s="97"/>
      <c r="K40" s="110"/>
      <c r="L40" s="111"/>
      <c r="M40" s="112">
        <v>24</v>
      </c>
      <c r="O40" s="304"/>
      <c r="P40" s="180"/>
      <c r="Q40" s="321"/>
      <c r="R40" s="181"/>
      <c r="S40" s="304"/>
      <c r="T40" s="180"/>
      <c r="U40" s="321"/>
      <c r="V40" s="180"/>
      <c r="W40" s="170">
        <f>IF($O$6=$M$4,6,"salah isi")</f>
        <v>6</v>
      </c>
      <c r="X40" s="171" t="str">
        <f>IF($Q$6=$M$4,6,"salah isi")</f>
        <v>salah isi</v>
      </c>
      <c r="Y40" s="171" t="str">
        <f>IF(S6=M4,6,"salah isi")</f>
        <v>salah isi</v>
      </c>
      <c r="Z40" s="172" t="str">
        <f>IF($U$6=$M$4,6,"salah isi")</f>
        <v>salah isi</v>
      </c>
      <c r="AA40" s="144"/>
    </row>
    <row r="41" spans="1:29">
      <c r="A41" s="182" t="s">
        <v>118</v>
      </c>
      <c r="B41" s="235"/>
      <c r="C41" s="235" t="s">
        <v>150</v>
      </c>
      <c r="D41" s="97" t="s">
        <v>119</v>
      </c>
      <c r="E41" s="167"/>
      <c r="F41" s="97"/>
      <c r="G41" s="97"/>
      <c r="H41" s="97"/>
      <c r="I41" s="120"/>
      <c r="J41" s="97"/>
      <c r="K41" s="110"/>
      <c r="L41" s="111" t="s">
        <v>70</v>
      </c>
      <c r="M41" s="112"/>
      <c r="O41" s="301"/>
      <c r="P41" s="139">
        <f>IF(O41="",0,$W$40)</f>
        <v>0</v>
      </c>
      <c r="Q41" s="317"/>
      <c r="R41" s="140">
        <f>IF(Q41="",0,$X$40)</f>
        <v>0</v>
      </c>
      <c r="S41" s="301"/>
      <c r="T41" s="139">
        <f>IF(S41="",0,$Y$40)</f>
        <v>0</v>
      </c>
      <c r="U41" s="317"/>
      <c r="V41" s="183">
        <f>IF(U41="",0,$Z$40)</f>
        <v>0</v>
      </c>
      <c r="W41" s="80"/>
      <c r="X41" s="80"/>
      <c r="Y41" s="80"/>
      <c r="Z41" s="80"/>
      <c r="AA41" s="125">
        <f>P41+R41+T41+V41</f>
        <v>0</v>
      </c>
    </row>
    <row r="42" spans="1:29">
      <c r="A42" s="158" t="s">
        <v>120</v>
      </c>
      <c r="B42" s="233" t="s">
        <v>157</v>
      </c>
      <c r="C42" s="233"/>
      <c r="D42" s="97" t="s">
        <v>121</v>
      </c>
      <c r="E42" s="97"/>
      <c r="F42" s="97"/>
      <c r="G42" s="97"/>
      <c r="H42" s="97"/>
      <c r="I42" s="120"/>
      <c r="J42" s="97"/>
      <c r="K42" s="110"/>
      <c r="L42" s="111" t="s">
        <v>70</v>
      </c>
      <c r="M42" s="112"/>
      <c r="O42" s="299"/>
      <c r="P42" s="139">
        <f>IF(O42="",0,$W$40)</f>
        <v>0</v>
      </c>
      <c r="Q42" s="317"/>
      <c r="R42" s="140">
        <f>IF(Q42="",0,$X$40)</f>
        <v>0</v>
      </c>
      <c r="S42" s="301"/>
      <c r="T42" s="139">
        <f>IF(S42="",0,$Y$40)</f>
        <v>0</v>
      </c>
      <c r="U42" s="317"/>
      <c r="V42" s="183">
        <f>IF(U42="",0,$Z$40)</f>
        <v>0</v>
      </c>
      <c r="W42" s="80"/>
      <c r="X42" s="80"/>
      <c r="Y42" s="80"/>
      <c r="Z42" s="80"/>
      <c r="AA42" s="184">
        <f>P42+R42+T42+V42</f>
        <v>0</v>
      </c>
    </row>
    <row r="43" spans="1:29">
      <c r="A43" s="158" t="s">
        <v>122</v>
      </c>
      <c r="B43" s="233" t="s">
        <v>157</v>
      </c>
      <c r="C43" s="233"/>
      <c r="D43" s="97" t="s">
        <v>123</v>
      </c>
      <c r="E43" s="97"/>
      <c r="F43" s="97"/>
      <c r="G43" s="97"/>
      <c r="H43" s="97"/>
      <c r="I43" s="120"/>
      <c r="J43" s="97"/>
      <c r="K43" s="110"/>
      <c r="L43" s="111" t="s">
        <v>70</v>
      </c>
      <c r="M43" s="112"/>
      <c r="O43" s="299"/>
      <c r="P43" s="139">
        <f>IF(O43="",0,$W$40)</f>
        <v>0</v>
      </c>
      <c r="Q43" s="317"/>
      <c r="R43" s="140">
        <f>IF(Q43="",0,$X$40)</f>
        <v>0</v>
      </c>
      <c r="S43" s="301"/>
      <c r="T43" s="139">
        <f>IF(S43="",0,$Y$40)</f>
        <v>0</v>
      </c>
      <c r="U43" s="317"/>
      <c r="V43" s="183">
        <f>IF(U43="",0,$Z$40)</f>
        <v>0</v>
      </c>
      <c r="W43" s="80"/>
      <c r="X43" s="80"/>
      <c r="Y43" s="80"/>
      <c r="Z43" s="80"/>
      <c r="AA43" s="184">
        <f>P43+R43+T43+V43</f>
        <v>0</v>
      </c>
    </row>
    <row r="44" spans="1:29">
      <c r="A44" s="158" t="s">
        <v>124</v>
      </c>
      <c r="B44" s="233"/>
      <c r="C44" s="233" t="s">
        <v>150</v>
      </c>
      <c r="D44" s="97" t="s">
        <v>125</v>
      </c>
      <c r="E44" s="97"/>
      <c r="F44" s="97"/>
      <c r="G44" s="97"/>
      <c r="H44" s="97"/>
      <c r="I44" s="120"/>
      <c r="J44" s="97"/>
      <c r="K44" s="110"/>
      <c r="L44" s="111" t="s">
        <v>70</v>
      </c>
      <c r="M44" s="112"/>
      <c r="O44" s="299"/>
      <c r="P44" s="139">
        <f>IF(O44="",0,$W$40)</f>
        <v>0</v>
      </c>
      <c r="Q44" s="317"/>
      <c r="R44" s="140">
        <f>IF(Q44="",0,$X$40)</f>
        <v>0</v>
      </c>
      <c r="S44" s="301"/>
      <c r="T44" s="139">
        <f>IF(S44="",0,$Y$40)</f>
        <v>0</v>
      </c>
      <c r="U44" s="317"/>
      <c r="V44" s="183">
        <f>IF(U44="",0,$Z$40)</f>
        <v>0</v>
      </c>
      <c r="W44" s="178"/>
      <c r="X44" s="80"/>
      <c r="Y44" s="80"/>
      <c r="Z44" s="80"/>
      <c r="AA44" s="184">
        <f>P44+R44+T44+V44</f>
        <v>0</v>
      </c>
    </row>
    <row r="45" spans="1:29" ht="15.75" thickBot="1">
      <c r="A45" s="185"/>
      <c r="B45" s="186"/>
      <c r="C45" s="186"/>
      <c r="D45" s="186"/>
      <c r="E45" s="186"/>
      <c r="F45" s="186"/>
      <c r="G45" s="186"/>
      <c r="H45" s="186"/>
      <c r="I45" s="187"/>
      <c r="J45" s="186"/>
      <c r="K45" s="188">
        <f>SUM(K9:K44)</f>
        <v>100</v>
      </c>
      <c r="L45" s="189"/>
      <c r="M45" s="190">
        <f>SUM(M9:M44)</f>
        <v>100</v>
      </c>
      <c r="O45" s="305"/>
      <c r="P45" s="311">
        <f>SUM(P41:P44)</f>
        <v>0</v>
      </c>
      <c r="Q45" s="322"/>
      <c r="R45" s="326">
        <f>SUM(R41:R44)</f>
        <v>0</v>
      </c>
      <c r="S45" s="330"/>
      <c r="T45" s="311">
        <f>SUM(T41:T44)</f>
        <v>0</v>
      </c>
      <c r="U45" s="322"/>
      <c r="V45" s="326">
        <f>SUM(V41:V44)</f>
        <v>0</v>
      </c>
      <c r="W45" s="191"/>
      <c r="X45" s="76"/>
      <c r="Y45" s="76"/>
      <c r="Z45" s="76"/>
      <c r="AA45" s="192">
        <f>SUM(AA41:AA44)</f>
        <v>0</v>
      </c>
    </row>
    <row r="46" spans="1:29" ht="15.75" thickBot="1">
      <c r="A46" s="97"/>
      <c r="B46" s="97"/>
      <c r="C46" s="97"/>
      <c r="D46" s="97"/>
      <c r="E46" s="97"/>
      <c r="F46" s="97"/>
      <c r="G46" s="97"/>
      <c r="H46" s="97"/>
      <c r="I46" s="186"/>
      <c r="J46" s="97"/>
      <c r="K46" s="138"/>
      <c r="L46" s="193"/>
      <c r="M46" s="138"/>
      <c r="N46" s="80"/>
      <c r="O46" s="194"/>
      <c r="P46" s="195"/>
      <c r="Q46" s="196"/>
      <c r="R46" s="195"/>
      <c r="S46" s="196"/>
      <c r="T46" s="195"/>
      <c r="U46" s="196"/>
      <c r="V46" s="195"/>
      <c r="W46" s="80"/>
      <c r="X46" s="80"/>
      <c r="Y46" s="80"/>
      <c r="Z46" s="80"/>
      <c r="AA46" s="80"/>
    </row>
    <row r="47" spans="1:29" s="197" customFormat="1" ht="19.5" thickBot="1">
      <c r="A47" s="198"/>
      <c r="B47" s="198"/>
      <c r="C47" s="198"/>
      <c r="D47" s="198"/>
      <c r="E47" s="198"/>
      <c r="F47" s="198"/>
      <c r="G47" s="198"/>
      <c r="H47" s="198"/>
      <c r="I47" s="199" t="s">
        <v>126</v>
      </c>
      <c r="O47" s="200">
        <f>P47</f>
        <v>4</v>
      </c>
      <c r="P47" s="201">
        <f>SUM(P45+P39+P32+P26+P19+P13)</f>
        <v>4</v>
      </c>
      <c r="Q47" s="200">
        <f>R47</f>
        <v>3</v>
      </c>
      <c r="R47" s="202">
        <f>SUM(R45+R39+R32+R26+R19+R13)</f>
        <v>3</v>
      </c>
      <c r="S47" s="200">
        <f>T47</f>
        <v>3</v>
      </c>
      <c r="T47" s="201">
        <f>SUM(T45+T39+T32+T26+T19+T13)</f>
        <v>3</v>
      </c>
      <c r="U47" s="200">
        <f>V47</f>
        <v>3</v>
      </c>
      <c r="V47" s="201">
        <f>SUM(V45+V39+V32+V26+V19+V13)</f>
        <v>3</v>
      </c>
    </row>
    <row r="48" spans="1:29" ht="3.75" customHeight="1" thickBot="1">
      <c r="I48" s="203"/>
      <c r="P48" s="82"/>
      <c r="Q48" s="82"/>
      <c r="R48" s="82"/>
      <c r="S48" s="204"/>
      <c r="T48" s="204"/>
      <c r="U48" s="204"/>
      <c r="V48" s="204"/>
    </row>
    <row r="49" spans="1:27" ht="18.75">
      <c r="I49" s="205" t="s">
        <v>127</v>
      </c>
      <c r="O49" s="206" t="s">
        <v>128</v>
      </c>
      <c r="P49" s="207" t="s">
        <v>129</v>
      </c>
      <c r="Q49" s="206" t="s">
        <v>128</v>
      </c>
      <c r="R49" s="207" t="s">
        <v>129</v>
      </c>
      <c r="S49" s="206" t="s">
        <v>128</v>
      </c>
      <c r="T49" s="207" t="s">
        <v>129</v>
      </c>
      <c r="U49" s="206" t="s">
        <v>128</v>
      </c>
      <c r="V49" s="207" t="s">
        <v>129</v>
      </c>
    </row>
    <row r="50" spans="1:27" ht="19.5" thickBot="1">
      <c r="I50" s="208" t="s">
        <v>130</v>
      </c>
      <c r="O50" s="209"/>
      <c r="P50" s="210"/>
      <c r="Q50" s="209"/>
      <c r="R50" s="210"/>
      <c r="S50" s="209"/>
      <c r="T50" s="210"/>
      <c r="U50" s="209"/>
      <c r="V50" s="210"/>
    </row>
    <row r="51" spans="1:27" ht="15.75" thickBot="1">
      <c r="I51" s="203"/>
      <c r="P51" s="80"/>
      <c r="Q51" s="82"/>
      <c r="R51" s="82"/>
      <c r="S51" s="204"/>
      <c r="T51" s="204"/>
      <c r="U51" s="204"/>
      <c r="V51" s="204"/>
    </row>
    <row r="52" spans="1:27" s="197" customFormat="1" ht="19.5" thickBot="1">
      <c r="A52" s="198"/>
      <c r="B52" s="198"/>
      <c r="C52" s="198"/>
      <c r="D52" s="198"/>
      <c r="E52" s="198"/>
      <c r="F52" s="198"/>
      <c r="G52" s="198"/>
      <c r="H52" s="211"/>
      <c r="I52" s="212" t="s">
        <v>5</v>
      </c>
      <c r="O52" s="213"/>
      <c r="P52" s="214"/>
      <c r="Q52" s="215"/>
      <c r="R52" s="216">
        <f>AVERAGE(P47,(AVERAGE(R47,T47,V47)))</f>
        <v>3.5</v>
      </c>
      <c r="S52" s="200">
        <f>R52</f>
        <v>3.5</v>
      </c>
      <c r="T52" s="217"/>
      <c r="U52" s="217"/>
      <c r="V52" s="218"/>
    </row>
    <row r="53" spans="1:27" ht="3.75" customHeight="1" thickBot="1"/>
    <row r="54" spans="1:27" ht="19.5" thickBot="1">
      <c r="A54" s="219" t="s">
        <v>131</v>
      </c>
      <c r="B54" s="236"/>
      <c r="C54" s="236"/>
      <c r="D54" s="82"/>
      <c r="E54" s="82"/>
      <c r="F54" s="82"/>
      <c r="G54" s="82"/>
      <c r="H54" s="82"/>
      <c r="I54" s="220"/>
      <c r="O54" s="219" t="s">
        <v>132</v>
      </c>
      <c r="P54" s="82"/>
      <c r="Q54" s="82"/>
      <c r="R54" s="82"/>
      <c r="S54" s="82"/>
      <c r="T54" s="82"/>
      <c r="U54" s="82"/>
      <c r="V54" s="221"/>
      <c r="W54" s="82"/>
      <c r="X54" s="82"/>
      <c r="Y54" s="82"/>
      <c r="Z54" s="82"/>
      <c r="AA54" s="80"/>
    </row>
    <row r="55" spans="1:27" ht="18.75">
      <c r="A55" s="349" t="str">
        <f>A9</f>
        <v>1. Opening (Courtesy)</v>
      </c>
      <c r="B55" s="350"/>
      <c r="C55" s="350"/>
      <c r="D55" s="351"/>
      <c r="E55" s="351"/>
      <c r="F55" s="351"/>
      <c r="G55" s="352" t="str">
        <f>IF(AA13&lt;33,"NEED IMPROVEMENT","GOOD")</f>
        <v>NEED IMPROVEMENT</v>
      </c>
      <c r="H55" s="352"/>
      <c r="I55" s="353"/>
      <c r="O55" s="222"/>
      <c r="P55" s="223"/>
      <c r="Q55" s="223"/>
      <c r="R55" s="223"/>
      <c r="S55" s="223"/>
      <c r="T55" s="223"/>
      <c r="U55" s="223"/>
      <c r="V55" s="224"/>
      <c r="W55" s="223"/>
      <c r="X55" s="223"/>
      <c r="Y55" s="223"/>
      <c r="Z55" s="223"/>
      <c r="AA55" s="80"/>
    </row>
    <row r="56" spans="1:27" ht="18.75">
      <c r="A56" s="354" t="str">
        <f>A14</f>
        <v xml:space="preserve">2. Purpose of call </v>
      </c>
      <c r="B56" s="355"/>
      <c r="C56" s="355"/>
      <c r="D56" s="356"/>
      <c r="E56" s="356"/>
      <c r="F56" s="356"/>
      <c r="G56" s="357" t="str">
        <f>IF(AA20&lt;28,"NEED IMPROVEMENT","GOOD")</f>
        <v>NEED IMPROVEMENT</v>
      </c>
      <c r="H56" s="357"/>
      <c r="I56" s="358"/>
      <c r="O56" s="225"/>
      <c r="P56" s="226"/>
      <c r="Q56" s="226"/>
      <c r="R56" s="226"/>
      <c r="S56" s="226"/>
      <c r="T56" s="226"/>
      <c r="U56" s="226"/>
      <c r="V56" s="227"/>
      <c r="W56" s="226"/>
      <c r="X56" s="226"/>
      <c r="Y56" s="226"/>
      <c r="Z56" s="226"/>
      <c r="AA56" s="80"/>
    </row>
    <row r="57" spans="1:27" ht="18.75">
      <c r="A57" s="354" t="str">
        <f>A21</f>
        <v>3. Negotiation Skill</v>
      </c>
      <c r="B57" s="355"/>
      <c r="C57" s="355"/>
      <c r="D57" s="356"/>
      <c r="E57" s="356"/>
      <c r="F57" s="356"/>
      <c r="G57" s="357" t="str">
        <f>IF(AA27&lt;110,"NEED IMPROVEMENT","GOOD")</f>
        <v>NEED IMPROVEMENT</v>
      </c>
      <c r="H57" s="357"/>
      <c r="I57" s="358"/>
      <c r="O57" s="225" t="s">
        <v>233</v>
      </c>
      <c r="P57" s="226"/>
      <c r="Q57" s="226"/>
      <c r="R57" s="226"/>
      <c r="S57" s="226"/>
      <c r="T57" s="226"/>
      <c r="U57" s="226"/>
      <c r="V57" s="227"/>
      <c r="W57" s="226"/>
      <c r="X57" s="226"/>
      <c r="Y57" s="226"/>
      <c r="Z57" s="226"/>
      <c r="AA57" s="80"/>
    </row>
    <row r="58" spans="1:27" ht="18.75">
      <c r="A58" s="354" t="str">
        <f>A28</f>
        <v>4. Emotional Control</v>
      </c>
      <c r="B58" s="355"/>
      <c r="C58" s="355"/>
      <c r="D58" s="356"/>
      <c r="E58" s="356"/>
      <c r="F58" s="356"/>
      <c r="G58" s="357" t="str">
        <f>IF(AA32&lt;79,"NEED IMPROVEMENT","GOOD")</f>
        <v>NEED IMPROVEMENT</v>
      </c>
      <c r="H58" s="357"/>
      <c r="I58" s="358"/>
      <c r="O58" s="225"/>
      <c r="P58" s="226"/>
      <c r="Q58" s="226"/>
      <c r="R58" s="226"/>
      <c r="S58" s="226"/>
      <c r="T58" s="226"/>
      <c r="U58" s="226"/>
      <c r="V58" s="227"/>
      <c r="W58" s="226"/>
      <c r="X58" s="226"/>
      <c r="Y58" s="226"/>
      <c r="Z58" s="226"/>
      <c r="AA58" s="80"/>
    </row>
    <row r="59" spans="1:27" ht="18.75">
      <c r="A59" s="354" t="str">
        <f>A33</f>
        <v xml:space="preserve">5. Closing </v>
      </c>
      <c r="B59" s="355"/>
      <c r="C59" s="355"/>
      <c r="D59" s="356"/>
      <c r="E59" s="356"/>
      <c r="F59" s="356"/>
      <c r="G59" s="357" t="str">
        <f>IF(AA39&lt;60,"NEED IMPROVEMENT","GOOD")</f>
        <v>NEED IMPROVEMENT</v>
      </c>
      <c r="H59" s="357"/>
      <c r="I59" s="358"/>
      <c r="O59" s="225" t="s">
        <v>234</v>
      </c>
      <c r="P59" s="226"/>
      <c r="Q59" s="226"/>
      <c r="R59" s="226"/>
      <c r="S59" s="226"/>
      <c r="T59" s="226"/>
      <c r="U59" s="226"/>
      <c r="V59" s="227"/>
      <c r="W59" s="226"/>
      <c r="X59" s="226"/>
      <c r="Y59" s="226"/>
      <c r="Z59" s="226"/>
      <c r="AA59" s="80"/>
    </row>
    <row r="60" spans="1:27" ht="19.5" thickBot="1">
      <c r="A60" s="359" t="str">
        <f>A40</f>
        <v>6.Leaving Message</v>
      </c>
      <c r="B60" s="360"/>
      <c r="C60" s="360"/>
      <c r="D60" s="361"/>
      <c r="E60" s="361"/>
      <c r="F60" s="361"/>
      <c r="G60" s="362" t="str">
        <f>IF(AA45&lt;18,"NEED IMPROVEMENT","GOOD")</f>
        <v>NEED IMPROVEMENT</v>
      </c>
      <c r="H60" s="362"/>
      <c r="I60" s="363"/>
      <c r="O60" s="228"/>
      <c r="P60" s="229"/>
      <c r="Q60" s="229"/>
      <c r="R60" s="229"/>
      <c r="S60" s="229"/>
      <c r="T60" s="229"/>
      <c r="U60" s="229"/>
      <c r="V60" s="230"/>
      <c r="W60" s="229"/>
      <c r="X60" s="229"/>
      <c r="Y60" s="229"/>
      <c r="Z60" s="229"/>
      <c r="AA60" s="80"/>
    </row>
  </sheetData>
  <mergeCells count="32">
    <mergeCell ref="A59:F59"/>
    <mergeCell ref="G59:I59"/>
    <mergeCell ref="A60:F60"/>
    <mergeCell ref="G60:I60"/>
    <mergeCell ref="A56:F56"/>
    <mergeCell ref="G56:I56"/>
    <mergeCell ref="A57:F57"/>
    <mergeCell ref="G57:I57"/>
    <mergeCell ref="A58:F58"/>
    <mergeCell ref="G58:I58"/>
    <mergeCell ref="O8:P8"/>
    <mergeCell ref="Q8:R8"/>
    <mergeCell ref="S8:T8"/>
    <mergeCell ref="U8:V8"/>
    <mergeCell ref="A55:F55"/>
    <mergeCell ref="G55:I55"/>
    <mergeCell ref="A6:D6"/>
    <mergeCell ref="O6:P6"/>
    <mergeCell ref="Q6:R6"/>
    <mergeCell ref="S6:T6"/>
    <mergeCell ref="U6:V6"/>
    <mergeCell ref="E6:H6"/>
    <mergeCell ref="A5:D5"/>
    <mergeCell ref="E5:H5"/>
    <mergeCell ref="O5:P5"/>
    <mergeCell ref="Q5:R5"/>
    <mergeCell ref="S5:T5"/>
    <mergeCell ref="O4:P4"/>
    <mergeCell ref="Q4:R4"/>
    <mergeCell ref="S4:T4"/>
    <mergeCell ref="U4:V4"/>
    <mergeCell ref="U5:V5"/>
  </mergeCells>
  <conditionalFormatting sqref="P34">
    <cfRule type="expression" dxfId="30" priority="68" stopIfTrue="1">
      <formula>NOT(ISERROR(SEARCH("salah isi",P34)))</formula>
    </cfRule>
    <cfRule type="expression" dxfId="29" priority="69" stopIfTrue="1">
      <formula>NOT(ISERROR(SEARCH("salah isi",P34)))</formula>
    </cfRule>
    <cfRule type="expression" priority="70" stopIfTrue="1">
      <formula>NOT(ISERROR(SEARCH("salah isi",P34)))</formula>
    </cfRule>
  </conditionalFormatting>
  <conditionalFormatting sqref="O22:O25">
    <cfRule type="expression" priority="71" stopIfTrue="1">
      <formula>NOT(ISERROR(SEARCH("v",O22)))</formula>
    </cfRule>
    <cfRule type="expression" dxfId="28" priority="72" stopIfTrue="1">
      <formula>NOT(ISERROR(SEARCH("v",O22)))</formula>
    </cfRule>
    <cfRule type="expression" dxfId="27" priority="73" stopIfTrue="1">
      <formula>NOT(ISERROR(SEARCH("v",O22)))</formula>
    </cfRule>
  </conditionalFormatting>
  <conditionalFormatting sqref="P22">
    <cfRule type="expression" dxfId="26" priority="74" stopIfTrue="1">
      <formula>NOT(ISERROR(SEARCH("salah isi",P22)))</formula>
    </cfRule>
    <cfRule type="expression" dxfId="25" priority="75" stopIfTrue="1">
      <formula>NOT(ISERROR(SEARCH("salah isi",P22)))</formula>
    </cfRule>
    <cfRule type="expression" dxfId="24" priority="76" stopIfTrue="1">
      <formula>NOT(ISERROR(SEARCH("salah isi",P22)))</formula>
    </cfRule>
  </conditionalFormatting>
  <conditionalFormatting sqref="P23:P25">
    <cfRule type="expression" dxfId="23" priority="77" stopIfTrue="1">
      <formula>NOT(ISERROR(SEARCH("salah isi",P23)))</formula>
    </cfRule>
    <cfRule type="expression" dxfId="22" priority="78" stopIfTrue="1">
      <formula>NOT(ISERROR(SEARCH("salah isi",P23)))</formula>
    </cfRule>
  </conditionalFormatting>
  <conditionalFormatting sqref="O34 Q41:Q44 S41:S44 U41:U44">
    <cfRule type="expression" dxfId="21" priority="79" stopIfTrue="1">
      <formula>NOT(ISERROR(SEARCH("v",O34)))</formula>
    </cfRule>
  </conditionalFormatting>
  <conditionalFormatting sqref="R41:R44 T41:T44 V41:V44 AA41:AA44">
    <cfRule type="expression" dxfId="20" priority="80" stopIfTrue="1">
      <formula>NOT(ISERROR(SEARCH("salah isi",R41)))</formula>
    </cfRule>
  </conditionalFormatting>
  <conditionalFormatting sqref="O10">
    <cfRule type="iconSet" priority="67">
      <iconSet iconSet="4RedToBlack">
        <cfvo type="percent" val="0"/>
        <cfvo type="percent" val="25"/>
        <cfvo type="percent" val="50"/>
        <cfvo type="percent" val="75"/>
      </iconSet>
    </cfRule>
  </conditionalFormatting>
  <conditionalFormatting sqref="O10">
    <cfRule type="iconSet" priority="66">
      <iconSet iconSet="4RedToBlack">
        <cfvo type="percent" val="0"/>
        <cfvo type="percent" val="25"/>
        <cfvo type="percent" val="50"/>
        <cfvo type="percent" val="75"/>
      </iconSet>
    </cfRule>
  </conditionalFormatting>
  <conditionalFormatting sqref="O10:O12">
    <cfRule type="colorScale" priority="64">
      <colorScale>
        <cfvo type="num" val="0"/>
        <cfvo type="num" val="4"/>
        <color rgb="FFFF0000"/>
        <color rgb="FF00B050"/>
      </colorScale>
    </cfRule>
    <cfRule type="colorScale" priority="65">
      <colorScale>
        <cfvo type="min" val="0"/>
        <cfvo type="percentile" val="50"/>
        <cfvo type="max" val="0"/>
        <color rgb="FFF8696B"/>
        <color rgb="FFFFEB84"/>
        <color rgb="FF63BE7B"/>
      </colorScale>
    </cfRule>
  </conditionalFormatting>
  <conditionalFormatting sqref="O22:O25">
    <cfRule type="containsText" priority="60" operator="containsText" text="v">
      <formula>NOT(ISERROR(SEARCH("v",O22)))</formula>
    </cfRule>
    <cfRule type="containsText" dxfId="19" priority="61" operator="containsText" text="v">
      <formula>NOT(ISERROR(SEARCH("v",O22)))</formula>
    </cfRule>
    <cfRule type="containsText" dxfId="18" priority="62" operator="containsText" text="v">
      <formula>NOT(ISERROR(SEARCH("v",O22)))</formula>
    </cfRule>
    <cfRule type="containsText" dxfId="17" priority="63" operator="containsText" text="&quot;&quot;">
      <formula>NOT(ISERROR(SEARCH("""""",O22)))</formula>
    </cfRule>
  </conditionalFormatting>
  <conditionalFormatting sqref="O34">
    <cfRule type="containsText" dxfId="16" priority="59" operator="containsText" text="v">
      <formula>NOT(ISERROR(SEARCH("v",O34)))</formula>
    </cfRule>
  </conditionalFormatting>
  <conditionalFormatting sqref="P10:P12">
    <cfRule type="colorScale" priority="58">
      <colorScale>
        <cfvo type="num" val="0"/>
        <cfvo type="num" val="$W$9"/>
        <color rgb="FFFF7128"/>
        <color rgb="FFFFEF9C"/>
      </colorScale>
    </cfRule>
  </conditionalFormatting>
  <conditionalFormatting sqref="P15:P18">
    <cfRule type="colorScale" priority="57">
      <colorScale>
        <cfvo type="min" val="0"/>
        <cfvo type="max" val="0"/>
        <color rgb="FFFF7128"/>
        <color rgb="FFFFEF9C"/>
      </colorScale>
    </cfRule>
  </conditionalFormatting>
  <conditionalFormatting sqref="P22:P25">
    <cfRule type="colorScale" priority="56">
      <colorScale>
        <cfvo type="num" val="&quot;&quot;&quot;&quot;&quot;&quot;"/>
        <cfvo type="max" val="0"/>
        <color rgb="FFFF7128"/>
        <color rgb="FFFFEF9C"/>
      </colorScale>
    </cfRule>
  </conditionalFormatting>
  <conditionalFormatting sqref="P29:P31">
    <cfRule type="colorScale" priority="55">
      <colorScale>
        <cfvo type="num" val="0"/>
        <cfvo type="num" val="$W$28"/>
        <color rgb="FFFF7128"/>
        <color rgb="FFFFEF9C"/>
      </colorScale>
    </cfRule>
  </conditionalFormatting>
  <conditionalFormatting sqref="P34:P38">
    <cfRule type="colorScale" priority="54">
      <colorScale>
        <cfvo type="num" val="0"/>
        <cfvo type="num" val="$W$35"/>
        <color rgb="FFFF7128"/>
        <color rgb="FFFFEF9C"/>
      </colorScale>
    </cfRule>
  </conditionalFormatting>
  <conditionalFormatting sqref="P41:P44">
    <cfRule type="colorScale" priority="53">
      <colorScale>
        <cfvo type="num" val="0"/>
        <cfvo type="num" val="$W$40"/>
        <color rgb="FFFF7128"/>
        <color rgb="FFFFEF9C"/>
      </colorScale>
    </cfRule>
  </conditionalFormatting>
  <conditionalFormatting sqref="P34">
    <cfRule type="containsText" dxfId="15" priority="47" operator="containsText" text="salah isi">
      <formula>NOT(ISERROR(SEARCH("salah isi",P34)))</formula>
    </cfRule>
    <cfRule type="containsText" dxfId="14" priority="48" operator="containsText" text="salah isi">
      <formula>NOT(ISERROR(SEARCH("salah isi",P34)))</formula>
    </cfRule>
    <cfRule type="containsText" priority="49" operator="containsText" text="salah isi">
      <formula>NOT(ISERROR(SEARCH("salah isi",P34)))</formula>
    </cfRule>
    <cfRule type="containsText" dxfId="13" priority="50" operator="containsText" text="salah isi">
      <formula>NOT(ISERROR(SEARCH("salah isi",P34)))</formula>
    </cfRule>
    <cfRule type="containsText" dxfId="12" priority="51" operator="containsText" text="salah isi">
      <formula>NOT(ISERROR(SEARCH("salah isi",P34)))</formula>
    </cfRule>
    <cfRule type="colorScale" priority="52">
      <colorScale>
        <cfvo type="min" val="0"/>
        <cfvo type="max" val="0"/>
        <color rgb="FFFF7128"/>
        <color rgb="FFFFEF9C"/>
      </colorScale>
    </cfRule>
  </conditionalFormatting>
  <conditionalFormatting sqref="P18 P15">
    <cfRule type="colorScale" priority="46">
      <colorScale>
        <cfvo type="num" val="0"/>
        <cfvo type="num" val="$W$14"/>
        <color rgb="FFFF7128"/>
        <color rgb="FFFFEF9C"/>
      </colorScale>
    </cfRule>
  </conditionalFormatting>
  <conditionalFormatting sqref="P22">
    <cfRule type="containsText" dxfId="11" priority="43" operator="containsText" text="salah isi">
      <formula>NOT(ISERROR(SEARCH("salah isi",P22)))</formula>
    </cfRule>
    <cfRule type="containsText" dxfId="10" priority="44" operator="containsText" text="salah isi">
      <formula>NOT(ISERROR(SEARCH("salah isi",P22)))</formula>
    </cfRule>
    <cfRule type="containsText" dxfId="9" priority="45" operator="containsText" text="salah isi">
      <formula>NOT(ISERROR(SEARCH("salah isi",P22)))</formula>
    </cfRule>
  </conditionalFormatting>
  <conditionalFormatting sqref="P23:P25">
    <cfRule type="containsText" dxfId="8" priority="41" operator="containsText" text="salah isi">
      <formula>NOT(ISERROR(SEARCH("salah isi",P23)))</formula>
    </cfRule>
    <cfRule type="containsText" dxfId="7" priority="42" operator="containsText" text="salah isi">
      <formula>NOT(ISERROR(SEARCH("salah isi",P23)))</formula>
    </cfRule>
  </conditionalFormatting>
  <conditionalFormatting sqref="Q41:Q44">
    <cfRule type="containsText" dxfId="6" priority="40" operator="containsText" text="v">
      <formula>NOT(ISERROR(SEARCH("v",Q41)))</formula>
    </cfRule>
  </conditionalFormatting>
  <conditionalFormatting sqref="Q41:Q44">
    <cfRule type="containsText" dxfId="5" priority="39" operator="containsText" text="v">
      <formula>NOT(ISERROR(SEARCH("v",Q41)))</formula>
    </cfRule>
  </conditionalFormatting>
  <conditionalFormatting sqref="R10:R12">
    <cfRule type="colorScale" priority="38">
      <colorScale>
        <cfvo type="min" val="0"/>
        <cfvo type="max" val="0"/>
        <color rgb="FFFF7128"/>
        <color rgb="FFFFEF9C"/>
      </colorScale>
    </cfRule>
  </conditionalFormatting>
  <conditionalFormatting sqref="R15:R18">
    <cfRule type="colorScale" priority="37">
      <colorScale>
        <cfvo type="min" val="0"/>
        <cfvo type="max" val="0"/>
        <color rgb="FFFF7128"/>
        <color rgb="FFFFEF9C"/>
      </colorScale>
    </cfRule>
  </conditionalFormatting>
  <conditionalFormatting sqref="R22:R25">
    <cfRule type="colorScale" priority="36">
      <colorScale>
        <cfvo type="num" val="0"/>
        <cfvo type="num" val="$X$21"/>
        <color rgb="FFFF7128"/>
        <color rgb="FFFFEF9C"/>
      </colorScale>
    </cfRule>
  </conditionalFormatting>
  <conditionalFormatting sqref="R29:R31">
    <cfRule type="colorScale" priority="35">
      <colorScale>
        <cfvo type="num" val="0"/>
        <cfvo type="num" val="$X$28"/>
        <color rgb="FFFF7128"/>
        <color rgb="FFFFEF9C"/>
      </colorScale>
    </cfRule>
  </conditionalFormatting>
  <conditionalFormatting sqref="R34:R38">
    <cfRule type="colorScale" priority="34">
      <colorScale>
        <cfvo type="num" val="0"/>
        <cfvo type="num" val="$X$35"/>
        <color rgb="FFFF7128"/>
        <color rgb="FFFFEF9C"/>
      </colorScale>
    </cfRule>
  </conditionalFormatting>
  <conditionalFormatting sqref="R41:R44">
    <cfRule type="colorScale" priority="33">
      <colorScale>
        <cfvo type="min" val="0"/>
        <cfvo type="max" val="0"/>
        <color rgb="FFFF7128"/>
        <color rgb="FFFFEF9C"/>
      </colorScale>
    </cfRule>
  </conditionalFormatting>
  <conditionalFormatting sqref="R15">
    <cfRule type="colorScale" priority="32">
      <colorScale>
        <cfvo type="min" val="0"/>
        <cfvo type="max" val="0"/>
        <color rgb="FFFF7128"/>
        <color rgb="FFFFEF9C"/>
      </colorScale>
    </cfRule>
  </conditionalFormatting>
  <conditionalFormatting sqref="R15 R18">
    <cfRule type="colorScale" priority="31">
      <colorScale>
        <cfvo type="num" val="0"/>
        <cfvo type="num" val="$X$14"/>
        <color rgb="FFFF7128"/>
        <color rgb="FFFFEF9C"/>
      </colorScale>
    </cfRule>
  </conditionalFormatting>
  <conditionalFormatting sqref="R18">
    <cfRule type="colorScale" priority="30">
      <colorScale>
        <cfvo type="min" val="0"/>
        <cfvo type="max" val="0"/>
        <color rgb="FFFF7128"/>
        <color rgb="FFFFEF9C"/>
      </colorScale>
    </cfRule>
  </conditionalFormatting>
  <conditionalFormatting sqref="R41:R44">
    <cfRule type="containsText" dxfId="4" priority="29" operator="containsText" text="salah isi">
      <formula>NOT(ISERROR(SEARCH("salah isi",R41)))</formula>
    </cfRule>
  </conditionalFormatting>
  <conditionalFormatting sqref="S41:S44">
    <cfRule type="containsText" dxfId="3" priority="28" operator="containsText" text="v">
      <formula>NOT(ISERROR(SEARCH("v",S41)))</formula>
    </cfRule>
  </conditionalFormatting>
  <conditionalFormatting sqref="T10:T12">
    <cfRule type="colorScale" priority="27">
      <colorScale>
        <cfvo type="min" val="0"/>
        <cfvo type="max" val="0"/>
        <color rgb="FFFF7128"/>
        <color rgb="FFFFEF9C"/>
      </colorScale>
    </cfRule>
  </conditionalFormatting>
  <conditionalFormatting sqref="T15:T18">
    <cfRule type="colorScale" priority="26">
      <colorScale>
        <cfvo type="min" val="0"/>
        <cfvo type="max" val="0"/>
        <color rgb="FFFF7128"/>
        <color rgb="FFFFEF9C"/>
      </colorScale>
    </cfRule>
  </conditionalFormatting>
  <conditionalFormatting sqref="T22:T25">
    <cfRule type="colorScale" priority="25">
      <colorScale>
        <cfvo type="min" val="0"/>
        <cfvo type="max" val="0"/>
        <color rgb="FFFF7128"/>
        <color rgb="FFFFEF9C"/>
      </colorScale>
    </cfRule>
  </conditionalFormatting>
  <conditionalFormatting sqref="T29:T31">
    <cfRule type="colorScale" priority="24">
      <colorScale>
        <cfvo type="num" val="0"/>
        <cfvo type="num" val="$Y$28"/>
        <color rgb="FFFF7128"/>
        <color rgb="FFFFEF9C"/>
      </colorScale>
    </cfRule>
  </conditionalFormatting>
  <conditionalFormatting sqref="T34:T38">
    <cfRule type="colorScale" priority="23">
      <colorScale>
        <cfvo type="num" val="0"/>
        <cfvo type="num" val="$Y$35"/>
        <color rgb="FFFF7128"/>
        <color rgb="FFFFEF9C"/>
      </colorScale>
    </cfRule>
  </conditionalFormatting>
  <conditionalFormatting sqref="T41:T44">
    <cfRule type="colorScale" priority="22">
      <colorScale>
        <cfvo type="min" val="0"/>
        <cfvo type="max" val="0"/>
        <color rgb="FFFF7128"/>
        <color rgb="FFFFEF9C"/>
      </colorScale>
    </cfRule>
  </conditionalFormatting>
  <conditionalFormatting sqref="T18">
    <cfRule type="colorScale" priority="21">
      <colorScale>
        <cfvo type="num" val="0"/>
        <cfvo type="num" val="$X$14"/>
        <color rgb="FFFF7128"/>
        <color rgb="FFFFEF9C"/>
      </colorScale>
    </cfRule>
  </conditionalFormatting>
  <conditionalFormatting sqref="T15">
    <cfRule type="colorScale" priority="20">
      <colorScale>
        <cfvo type="min" val="0"/>
        <cfvo type="max" val="0"/>
        <color rgb="FFFF7128"/>
        <color rgb="FFFFEF9C"/>
      </colorScale>
    </cfRule>
  </conditionalFormatting>
  <conditionalFormatting sqref="T18 T15">
    <cfRule type="colorScale" priority="19">
      <colorScale>
        <cfvo type="num" val="0"/>
        <cfvo type="num" val="$Y$14"/>
        <color rgb="FFFF7128"/>
        <color rgb="FFFFEF9C"/>
      </colorScale>
    </cfRule>
  </conditionalFormatting>
  <conditionalFormatting sqref="T41:T44">
    <cfRule type="containsText" dxfId="2" priority="18" operator="containsText" text="salah isi">
      <formula>NOT(ISERROR(SEARCH("salah isi",T41)))</formula>
    </cfRule>
  </conditionalFormatting>
  <conditionalFormatting sqref="T41">
    <cfRule type="colorScale" priority="17">
      <colorScale>
        <cfvo type="min" val="0"/>
        <cfvo type="max" val="0"/>
        <color rgb="FFFF7128"/>
        <color rgb="FFFFEF9C"/>
      </colorScale>
    </cfRule>
  </conditionalFormatting>
  <conditionalFormatting sqref="T42:T44">
    <cfRule type="colorScale" priority="16">
      <colorScale>
        <cfvo type="min" val="0"/>
        <cfvo type="max" val="0"/>
        <color rgb="FFFF7128"/>
        <color rgb="FFFFEF9C"/>
      </colorScale>
    </cfRule>
  </conditionalFormatting>
  <conditionalFormatting sqref="T34">
    <cfRule type="colorScale" priority="15">
      <colorScale>
        <cfvo type="num" val="0"/>
        <cfvo type="num" val="$Z$33"/>
        <color rgb="FFFF7128"/>
        <color rgb="FFFFEF9C"/>
      </colorScale>
    </cfRule>
  </conditionalFormatting>
  <conditionalFormatting sqref="U41:U44">
    <cfRule type="containsText" dxfId="1" priority="14" operator="containsText" text="v">
      <formula>NOT(ISERROR(SEARCH("v",U41)))</formula>
    </cfRule>
  </conditionalFormatting>
  <conditionalFormatting sqref="V10:V12">
    <cfRule type="colorScale" priority="13">
      <colorScale>
        <cfvo type="min" val="0"/>
        <cfvo type="max" val="0"/>
        <color rgb="FFFF7128"/>
        <color rgb="FFFFEF9C"/>
      </colorScale>
    </cfRule>
  </conditionalFormatting>
  <conditionalFormatting sqref="V15:V18">
    <cfRule type="colorScale" priority="12">
      <colorScale>
        <cfvo type="min" val="0"/>
        <cfvo type="max" val="0"/>
        <color rgb="FFFF7128"/>
        <color rgb="FFFFEF9C"/>
      </colorScale>
    </cfRule>
  </conditionalFormatting>
  <conditionalFormatting sqref="V22:V25">
    <cfRule type="colorScale" priority="11">
      <colorScale>
        <cfvo type="min" val="0"/>
        <cfvo type="max" val="0"/>
        <color rgb="FFFF7128"/>
        <color rgb="FFFFEF9C"/>
      </colorScale>
    </cfRule>
  </conditionalFormatting>
  <conditionalFormatting sqref="V29:V31">
    <cfRule type="colorScale" priority="10">
      <colorScale>
        <cfvo type="num" val="0"/>
        <cfvo type="num" val="$Z$28"/>
        <color rgb="FFFF7128"/>
        <color rgb="FFFFEF9C"/>
      </colorScale>
    </cfRule>
  </conditionalFormatting>
  <conditionalFormatting sqref="V34:V38">
    <cfRule type="colorScale" priority="9">
      <colorScale>
        <cfvo type="num" val="0"/>
        <cfvo type="num" val="$X$33"/>
        <color rgb="FFFF7128"/>
        <color rgb="FFFFEF9C"/>
      </colorScale>
    </cfRule>
  </conditionalFormatting>
  <conditionalFormatting sqref="V41:V44">
    <cfRule type="colorScale" priority="8">
      <colorScale>
        <cfvo type="min" val="0"/>
        <cfvo type="max" val="0"/>
        <color rgb="FFFF7128"/>
        <color rgb="FFFFEF9C"/>
      </colorScale>
    </cfRule>
  </conditionalFormatting>
  <conditionalFormatting sqref="V15">
    <cfRule type="colorScale" priority="7">
      <colorScale>
        <cfvo type="min" val="0"/>
        <cfvo type="max" val="0"/>
        <color rgb="FFFF7128"/>
        <color rgb="FFFFEF9C"/>
      </colorScale>
    </cfRule>
  </conditionalFormatting>
  <conditionalFormatting sqref="V18 V15">
    <cfRule type="colorScale" priority="6">
      <colorScale>
        <cfvo type="num" val="0"/>
        <cfvo type="num" val="$Z$14"/>
        <color rgb="FFFF7128"/>
        <color rgb="FFFFEF9C"/>
      </colorScale>
    </cfRule>
  </conditionalFormatting>
  <conditionalFormatting sqref="V18">
    <cfRule type="colorScale" priority="5">
      <colorScale>
        <cfvo type="min" val="0"/>
        <cfvo type="max" val="0"/>
        <color rgb="FFFF7128"/>
        <color rgb="FFFFEF9C"/>
      </colorScale>
    </cfRule>
  </conditionalFormatting>
  <conditionalFormatting sqref="V41:V44">
    <cfRule type="containsText" dxfId="0" priority="4" operator="containsText" text="salah isi">
      <formula>NOT(ISERROR(SEARCH("salah isi",V41)))</formula>
    </cfRule>
  </conditionalFormatting>
  <conditionalFormatting sqref="V41">
    <cfRule type="colorScale" priority="3">
      <colorScale>
        <cfvo type="min" val="0"/>
        <cfvo type="max" val="0"/>
        <color rgb="FFFF7128"/>
        <color rgb="FFFFEF9C"/>
      </colorScale>
    </cfRule>
  </conditionalFormatting>
  <conditionalFormatting sqref="V42:V44">
    <cfRule type="colorScale" priority="2">
      <colorScale>
        <cfvo type="min" val="0"/>
        <cfvo type="max" val="0"/>
        <color rgb="FFFF7128"/>
        <color rgb="FFFFEF9C"/>
      </colorScale>
    </cfRule>
  </conditionalFormatting>
  <conditionalFormatting sqref="V36">
    <cfRule type="colorScale" priority="1">
      <colorScale>
        <cfvo type="num" val="0"/>
        <cfvo type="num" val="$Z$35"/>
        <color rgb="FFFF7128"/>
        <color rgb="FFFFEF9C"/>
      </colorScale>
    </cfRule>
  </conditionalFormatting>
  <pageMargins left="0.7" right="0.7" top="0.75" bottom="0.75" header="0.3" footer="0.3"/>
  <pageSetup paperSize="9" scale="53" orientation="landscape" r:id="rId1"/>
  <headerFooter>
    <oddFooter>&amp;LINTERNAL</oddFooter>
    <evenFooter>&amp;LINTERNAL</evenFooter>
    <firstFooter>&amp;LINTERNAL</firstFooter>
  </headerFooter>
</worksheet>
</file>

<file path=xl/worksheets/sheet2.xml><?xml version="1.0" encoding="utf-8"?>
<worksheet xmlns="http://schemas.openxmlformats.org/spreadsheetml/2006/main" xmlns:r="http://schemas.openxmlformats.org/officeDocument/2006/relationships">
  <sheetPr>
    <tabColor rgb="FFFFC000"/>
    <pageSetUpPr fitToPage="1"/>
  </sheetPr>
  <dimension ref="A1:P111"/>
  <sheetViews>
    <sheetView zoomScale="70" zoomScaleNormal="70" workbookViewId="0">
      <selection activeCell="M14" sqref="M14"/>
    </sheetView>
  </sheetViews>
  <sheetFormatPr defaultRowHeight="15"/>
  <cols>
    <col min="1" max="1" width="6.7109375" customWidth="1"/>
    <col min="2" max="2" width="6.140625" customWidth="1"/>
    <col min="3" max="3" width="10.85546875" customWidth="1"/>
    <col min="4" max="4" width="8.28515625" customWidth="1"/>
    <col min="5" max="5" width="9.5703125" customWidth="1"/>
    <col min="6" max="6" width="14.85546875" customWidth="1"/>
    <col min="7" max="7" width="5" customWidth="1"/>
    <col min="8" max="8" width="6.28515625" customWidth="1"/>
    <col min="9" max="10" width="10.85546875" customWidth="1"/>
    <col min="11" max="11" width="15.140625" customWidth="1"/>
    <col min="12" max="12" width="3.140625" customWidth="1"/>
    <col min="13" max="13" width="13.7109375" customWidth="1"/>
    <col min="14" max="14" width="7" customWidth="1"/>
    <col min="15" max="15" width="8" customWidth="1"/>
  </cols>
  <sheetData>
    <row r="1" spans="1:16" ht="15.75">
      <c r="B1" s="1" t="s">
        <v>29</v>
      </c>
    </row>
    <row r="2" spans="1:16" ht="15.75">
      <c r="B2" s="1"/>
      <c r="C2" s="2" t="s">
        <v>0</v>
      </c>
    </row>
    <row r="3" spans="1:16" ht="15.75">
      <c r="B3" s="1"/>
      <c r="C3" s="2" t="s">
        <v>1</v>
      </c>
    </row>
    <row r="4" spans="1:16" ht="15.75">
      <c r="B4" s="1"/>
      <c r="C4" s="2" t="s">
        <v>2</v>
      </c>
    </row>
    <row r="5" spans="1:16" ht="15.75" thickBot="1">
      <c r="B5" s="3"/>
    </row>
    <row r="6" spans="1:16" ht="16.5" thickBot="1">
      <c r="B6" s="1" t="s">
        <v>4</v>
      </c>
      <c r="F6" s="4">
        <f>M42+M76+M110</f>
        <v>8</v>
      </c>
    </row>
    <row r="7" spans="1:16" ht="16.5" thickBot="1">
      <c r="B7" s="1" t="s">
        <v>5</v>
      </c>
      <c r="F7" s="4">
        <f>+M43+M77+M111</f>
        <v>9</v>
      </c>
    </row>
    <row r="8" spans="1:16" ht="16.5" thickBot="1">
      <c r="B8" s="1" t="s">
        <v>6</v>
      </c>
      <c r="F8" s="5">
        <f>F7/12</f>
        <v>0.75</v>
      </c>
    </row>
    <row r="9" spans="1:16" ht="16.5" thickBot="1">
      <c r="B9" s="1" t="s">
        <v>31</v>
      </c>
      <c r="F9" s="5" t="str">
        <f>IF(F8&gt;=75%,"QUALIFY","NOT QUALIFY")</f>
        <v>QUALIFY</v>
      </c>
    </row>
    <row r="10" spans="1:16" ht="15.75" thickBot="1"/>
    <row r="11" spans="1:16" ht="23.25">
      <c r="A11" s="364" t="s">
        <v>30</v>
      </c>
      <c r="B11" s="365"/>
      <c r="C11" s="365"/>
      <c r="D11" s="365"/>
      <c r="E11" s="365"/>
      <c r="F11" s="365"/>
      <c r="G11" s="365"/>
      <c r="H11" s="365"/>
      <c r="I11" s="365"/>
      <c r="J11" s="365"/>
      <c r="K11" s="365"/>
      <c r="L11" s="365"/>
      <c r="M11" s="365"/>
      <c r="N11" s="365"/>
      <c r="O11" s="366"/>
    </row>
    <row r="12" spans="1:16">
      <c r="A12" s="6"/>
      <c r="B12" s="7"/>
      <c r="C12" s="8"/>
      <c r="D12" s="8"/>
      <c r="E12" s="8"/>
      <c r="F12" s="8"/>
      <c r="G12" s="8"/>
      <c r="H12" s="8"/>
      <c r="I12" s="8"/>
      <c r="J12" s="8"/>
      <c r="K12" s="8"/>
      <c r="L12" s="8"/>
      <c r="M12" s="8"/>
      <c r="N12" s="9"/>
      <c r="O12" s="10"/>
    </row>
    <row r="13" spans="1:16">
      <c r="A13" s="11" t="s">
        <v>7</v>
      </c>
      <c r="B13" s="12" t="s">
        <v>8</v>
      </c>
      <c r="C13" s="13"/>
      <c r="D13" s="13"/>
      <c r="E13" s="13"/>
      <c r="F13" s="14"/>
      <c r="G13" s="14"/>
      <c r="H13" s="14"/>
      <c r="I13" s="14"/>
      <c r="J13" s="14"/>
      <c r="K13" s="15"/>
      <c r="L13" s="8"/>
      <c r="M13" s="16" t="s">
        <v>9</v>
      </c>
      <c r="N13" s="17" t="s">
        <v>7</v>
      </c>
      <c r="O13" s="18" t="s">
        <v>10</v>
      </c>
    </row>
    <row r="14" spans="1:16">
      <c r="A14" s="11" t="s">
        <v>11</v>
      </c>
      <c r="B14" s="12" t="s">
        <v>12</v>
      </c>
      <c r="C14" s="13"/>
      <c r="D14" s="13"/>
      <c r="E14" s="13"/>
      <c r="F14" s="14"/>
      <c r="G14" s="14"/>
      <c r="H14" s="14"/>
      <c r="I14" s="14"/>
      <c r="J14" s="14"/>
      <c r="K14" s="15"/>
      <c r="L14" s="8" t="s">
        <v>13</v>
      </c>
      <c r="M14" s="16" t="s">
        <v>7</v>
      </c>
      <c r="N14" s="19">
        <f>IF(M14="STRENGTH",1,0)</f>
        <v>1</v>
      </c>
      <c r="O14" s="18">
        <f>IF(M14="STRENGTH",1,0.25)</f>
        <v>1</v>
      </c>
    </row>
    <row r="15" spans="1:16">
      <c r="A15" s="11"/>
      <c r="B15" s="20"/>
      <c r="C15" s="21" t="s">
        <v>14</v>
      </c>
      <c r="D15" s="21"/>
      <c r="E15" s="21"/>
      <c r="F15" s="22"/>
      <c r="G15" s="22"/>
      <c r="H15" s="22"/>
      <c r="I15" s="22"/>
      <c r="J15" s="22"/>
      <c r="K15" s="23"/>
      <c r="L15">
        <v>1</v>
      </c>
      <c r="O15" s="10"/>
      <c r="P15" t="s">
        <v>133</v>
      </c>
    </row>
    <row r="16" spans="1:16">
      <c r="A16" s="11"/>
      <c r="B16" s="20"/>
      <c r="C16" s="237"/>
      <c r="D16" s="21"/>
      <c r="E16" s="21"/>
      <c r="F16" s="22"/>
      <c r="G16" s="22"/>
      <c r="H16" s="22"/>
      <c r="I16" s="22"/>
      <c r="J16" s="22"/>
      <c r="K16" s="23"/>
      <c r="L16" s="8"/>
      <c r="M16" s="16"/>
      <c r="N16" s="19"/>
      <c r="O16" s="18"/>
    </row>
    <row r="17" spans="1:16">
      <c r="A17" s="6"/>
      <c r="B17" s="24" t="s">
        <v>16</v>
      </c>
      <c r="C17" s="25"/>
      <c r="D17" s="21"/>
      <c r="E17" s="21"/>
      <c r="F17" s="22"/>
      <c r="G17" s="22"/>
      <c r="H17" s="22"/>
      <c r="I17" s="22"/>
      <c r="J17" s="22"/>
      <c r="K17" s="23"/>
      <c r="L17" s="8" t="s">
        <v>13</v>
      </c>
      <c r="M17" s="16" t="s">
        <v>7</v>
      </c>
      <c r="N17" s="19">
        <f>IF(M17="STRENGTH",1,0)</f>
        <v>1</v>
      </c>
      <c r="O17" s="18">
        <f>IF(M17="STRENGTH",1,0.25)</f>
        <v>1</v>
      </c>
    </row>
    <row r="18" spans="1:16">
      <c r="A18" s="6"/>
      <c r="B18" s="24"/>
      <c r="C18" s="25" t="s">
        <v>17</v>
      </c>
      <c r="D18" s="21"/>
      <c r="E18" s="21"/>
      <c r="F18" s="22"/>
      <c r="G18" s="22"/>
      <c r="H18" s="22"/>
      <c r="I18" s="22"/>
      <c r="J18" s="22"/>
      <c r="K18" s="23"/>
      <c r="L18" s="8">
        <v>1</v>
      </c>
      <c r="M18" s="16"/>
      <c r="N18" s="19"/>
      <c r="O18" s="18"/>
      <c r="P18" t="s">
        <v>135</v>
      </c>
    </row>
    <row r="19" spans="1:16">
      <c r="A19" s="6"/>
      <c r="B19" s="24"/>
      <c r="C19" s="25" t="s">
        <v>18</v>
      </c>
      <c r="D19" s="21"/>
      <c r="E19" s="21"/>
      <c r="F19" s="22"/>
      <c r="G19" s="22"/>
      <c r="H19" s="22"/>
      <c r="I19" s="22"/>
      <c r="J19" s="22"/>
      <c r="K19" s="23"/>
      <c r="L19" s="8">
        <v>1</v>
      </c>
      <c r="M19" s="16"/>
      <c r="N19" s="19"/>
      <c r="O19" s="18"/>
      <c r="P19" t="s">
        <v>134</v>
      </c>
    </row>
    <row r="20" spans="1:16">
      <c r="A20" s="6"/>
      <c r="B20" s="24"/>
      <c r="C20" s="25" t="s">
        <v>19</v>
      </c>
      <c r="D20" s="21"/>
      <c r="E20" s="21"/>
      <c r="F20" s="22"/>
      <c r="G20" s="22"/>
      <c r="H20" s="22"/>
      <c r="I20" s="22"/>
      <c r="J20" s="22"/>
      <c r="K20" s="23"/>
      <c r="L20" s="8">
        <v>1</v>
      </c>
      <c r="M20" s="16"/>
      <c r="N20" s="19"/>
      <c r="O20" s="18"/>
      <c r="P20" t="s">
        <v>136</v>
      </c>
    </row>
    <row r="21" spans="1:16">
      <c r="A21" s="6"/>
      <c r="B21" s="24"/>
      <c r="C21" s="25" t="s">
        <v>21</v>
      </c>
      <c r="D21" s="21"/>
      <c r="E21" s="21"/>
      <c r="F21" s="22"/>
      <c r="G21" s="22"/>
      <c r="H21" s="22"/>
      <c r="I21" s="22"/>
      <c r="J21" s="22"/>
      <c r="K21" s="23"/>
      <c r="L21" s="16">
        <v>1</v>
      </c>
      <c r="M21" s="16"/>
      <c r="N21" s="19"/>
      <c r="O21" s="18"/>
      <c r="P21" t="s">
        <v>137</v>
      </c>
    </row>
    <row r="22" spans="1:16">
      <c r="A22" s="6"/>
      <c r="B22" s="24"/>
      <c r="C22" s="27" t="s">
        <v>22</v>
      </c>
      <c r="D22" s="21"/>
      <c r="E22" s="21"/>
      <c r="F22" s="22"/>
      <c r="G22" s="22"/>
      <c r="H22" s="22"/>
      <c r="I22" s="22"/>
      <c r="J22" s="22"/>
      <c r="K22" s="23"/>
      <c r="L22" s="16">
        <v>1</v>
      </c>
      <c r="M22" s="16"/>
      <c r="N22" s="19"/>
      <c r="O22" s="18"/>
      <c r="P22" t="s">
        <v>138</v>
      </c>
    </row>
    <row r="23" spans="1:16">
      <c r="A23" s="6"/>
      <c r="B23" s="26"/>
      <c r="C23" s="27"/>
      <c r="D23" s="22"/>
      <c r="E23" s="22"/>
      <c r="F23" s="22"/>
      <c r="G23" s="22"/>
      <c r="H23" s="22"/>
      <c r="I23" s="22"/>
      <c r="J23" s="22"/>
      <c r="K23" s="23"/>
      <c r="L23" s="16"/>
      <c r="M23" s="16"/>
      <c r="N23" s="19">
        <f>IF(M23="STRENGTH",1,0)</f>
        <v>0</v>
      </c>
      <c r="O23" s="18"/>
    </row>
    <row r="24" spans="1:16">
      <c r="A24" s="6"/>
      <c r="B24" s="24" t="s">
        <v>23</v>
      </c>
      <c r="C24" s="22"/>
      <c r="D24" s="22"/>
      <c r="E24" s="22"/>
      <c r="F24" s="22"/>
      <c r="G24" s="22"/>
      <c r="H24" s="22"/>
      <c r="I24" s="22"/>
      <c r="J24" s="22"/>
      <c r="K24" s="23"/>
      <c r="L24" s="16" t="s">
        <v>13</v>
      </c>
      <c r="M24" s="16" t="s">
        <v>11</v>
      </c>
      <c r="N24" s="19">
        <f>IF(M24="STRENGTH",1,0)</f>
        <v>0</v>
      </c>
      <c r="O24" s="18">
        <f>IF(M24="STRENGTH",1,0.25)</f>
        <v>0.25</v>
      </c>
    </row>
    <row r="25" spans="1:16">
      <c r="A25" s="6"/>
      <c r="B25" s="29"/>
      <c r="C25" s="22" t="s">
        <v>24</v>
      </c>
      <c r="D25" s="22"/>
      <c r="E25" s="22"/>
      <c r="F25" s="22"/>
      <c r="G25" s="22"/>
      <c r="H25" s="22"/>
      <c r="I25" s="22"/>
      <c r="J25" s="22"/>
      <c r="K25" s="23"/>
      <c r="L25" s="16">
        <v>0</v>
      </c>
      <c r="M25" s="16"/>
      <c r="N25" s="28"/>
      <c r="O25" s="10"/>
      <c r="P25" t="s">
        <v>158</v>
      </c>
    </row>
    <row r="26" spans="1:16">
      <c r="A26" s="6"/>
      <c r="B26" s="29"/>
      <c r="C26" s="22" t="s">
        <v>25</v>
      </c>
      <c r="D26" s="22"/>
      <c r="E26" s="22"/>
      <c r="F26" s="22"/>
      <c r="G26" s="22"/>
      <c r="H26" s="22"/>
      <c r="I26" s="22"/>
      <c r="J26" s="22"/>
      <c r="K26" s="23"/>
      <c r="L26" s="16">
        <v>0</v>
      </c>
      <c r="M26" s="16"/>
      <c r="N26" s="28"/>
      <c r="O26" s="10"/>
      <c r="P26" t="s">
        <v>139</v>
      </c>
    </row>
    <row r="27" spans="1:16">
      <c r="A27" s="6"/>
      <c r="B27" s="29"/>
      <c r="C27" s="25" t="s">
        <v>20</v>
      </c>
      <c r="D27" s="22"/>
      <c r="E27" s="22"/>
      <c r="F27" s="22"/>
      <c r="G27" s="22"/>
      <c r="H27" s="22"/>
      <c r="I27" s="22"/>
      <c r="J27" s="22"/>
      <c r="K27" s="23"/>
      <c r="L27" s="16">
        <v>0</v>
      </c>
      <c r="M27" s="16"/>
      <c r="N27" s="28"/>
      <c r="O27" s="10"/>
      <c r="P27" t="s">
        <v>145</v>
      </c>
    </row>
    <row r="28" spans="1:16">
      <c r="A28" s="6"/>
      <c r="B28" s="29"/>
      <c r="C28" s="25" t="s">
        <v>163</v>
      </c>
      <c r="D28" s="22"/>
      <c r="E28" s="22"/>
      <c r="F28" s="22"/>
      <c r="G28" s="22"/>
      <c r="H28" s="22"/>
      <c r="I28" s="22"/>
      <c r="J28" s="22"/>
      <c r="K28" s="23"/>
      <c r="L28" s="16">
        <v>0</v>
      </c>
      <c r="M28" s="16"/>
      <c r="N28" s="28"/>
      <c r="O28" s="10"/>
      <c r="P28" t="s">
        <v>164</v>
      </c>
    </row>
    <row r="29" spans="1:16">
      <c r="A29" s="6"/>
      <c r="B29" s="29"/>
      <c r="C29" s="25"/>
      <c r="D29" s="22"/>
      <c r="E29" s="22"/>
      <c r="F29" s="22"/>
      <c r="G29" s="22"/>
      <c r="H29" s="22"/>
      <c r="I29" s="22"/>
      <c r="J29" s="22"/>
      <c r="K29" s="23"/>
      <c r="L29" s="16"/>
      <c r="M29" s="16"/>
      <c r="N29" s="28"/>
      <c r="O29" s="10"/>
    </row>
    <row r="30" spans="1:16">
      <c r="A30" s="6"/>
      <c r="B30" s="24" t="s">
        <v>26</v>
      </c>
      <c r="C30" s="22"/>
      <c r="D30" s="22"/>
      <c r="E30" s="22"/>
      <c r="F30" s="22"/>
      <c r="G30" s="22"/>
      <c r="H30" s="22"/>
      <c r="I30" s="22"/>
      <c r="J30" s="22"/>
      <c r="K30" s="23"/>
      <c r="L30" s="16" t="s">
        <v>13</v>
      </c>
      <c r="M30" s="16" t="s">
        <v>11</v>
      </c>
      <c r="N30" s="19">
        <f>IF(M30="STRENGTH",1,0)</f>
        <v>0</v>
      </c>
      <c r="O30" s="18">
        <f>IF(M30="STRENGTH",1,0.25)</f>
        <v>0.25</v>
      </c>
    </row>
    <row r="31" spans="1:16">
      <c r="A31" s="6"/>
      <c r="B31" s="24"/>
      <c r="C31" s="21" t="s">
        <v>15</v>
      </c>
      <c r="D31" s="22"/>
      <c r="E31" s="22"/>
      <c r="F31" s="22"/>
      <c r="G31" s="22"/>
      <c r="H31" s="22"/>
      <c r="I31" s="22"/>
      <c r="J31" s="22"/>
      <c r="K31" s="23"/>
      <c r="L31">
        <v>0</v>
      </c>
      <c r="O31" s="10"/>
      <c r="P31" t="s">
        <v>146</v>
      </c>
    </row>
    <row r="32" spans="1:16">
      <c r="A32" s="6"/>
      <c r="B32" s="24"/>
      <c r="C32" s="22" t="s">
        <v>119</v>
      </c>
      <c r="D32" s="22"/>
      <c r="E32" s="22"/>
      <c r="F32" s="22"/>
      <c r="G32" s="22"/>
      <c r="H32" s="22"/>
      <c r="I32" s="22"/>
      <c r="J32" s="22"/>
      <c r="K32" s="23"/>
      <c r="L32" s="16">
        <v>1</v>
      </c>
      <c r="M32" s="16"/>
      <c r="N32" s="28"/>
      <c r="O32" s="10"/>
      <c r="P32" t="s">
        <v>162</v>
      </c>
    </row>
    <row r="33" spans="1:15">
      <c r="A33" s="6"/>
      <c r="B33" s="24"/>
      <c r="C33" s="22"/>
      <c r="D33" s="22"/>
      <c r="E33" s="22"/>
      <c r="F33" s="22"/>
      <c r="G33" s="22"/>
      <c r="H33" s="22"/>
      <c r="I33" s="22"/>
      <c r="J33" s="22"/>
      <c r="K33" s="23"/>
      <c r="L33" s="16"/>
      <c r="M33" s="16"/>
      <c r="N33" s="28"/>
      <c r="O33" s="10"/>
    </row>
    <row r="34" spans="1:15">
      <c r="A34" s="6"/>
      <c r="B34" s="30"/>
      <c r="C34" s="21"/>
      <c r="D34" s="31"/>
      <c r="E34" s="31"/>
      <c r="F34" s="31"/>
      <c r="G34" s="31"/>
      <c r="H34" s="31"/>
      <c r="I34" s="31"/>
      <c r="J34" s="31"/>
      <c r="K34" s="32"/>
      <c r="L34" s="8"/>
      <c r="M34" s="8"/>
      <c r="N34" s="33"/>
      <c r="O34" s="10"/>
    </row>
    <row r="35" spans="1:15">
      <c r="A35" s="6"/>
      <c r="B35" s="34"/>
      <c r="C35" s="8"/>
      <c r="D35" s="8"/>
      <c r="E35" s="8"/>
      <c r="F35" s="8"/>
      <c r="G35" s="8"/>
      <c r="H35" s="8"/>
      <c r="I35" s="8"/>
      <c r="J35" s="8"/>
      <c r="K35" s="8"/>
      <c r="L35" s="8"/>
      <c r="M35" s="8"/>
      <c r="N35" s="33"/>
      <c r="O35" s="10"/>
    </row>
    <row r="36" spans="1:15">
      <c r="A36" s="6"/>
      <c r="B36" s="35" t="s">
        <v>27</v>
      </c>
      <c r="C36" s="36"/>
      <c r="D36" s="36"/>
      <c r="E36" s="8"/>
      <c r="F36" s="8"/>
      <c r="G36" s="8"/>
      <c r="H36" s="8"/>
      <c r="I36" s="8"/>
      <c r="J36" s="8"/>
      <c r="K36" s="8"/>
      <c r="L36" s="8"/>
      <c r="M36" s="16"/>
      <c r="N36" s="28"/>
      <c r="O36" s="10"/>
    </row>
    <row r="37" spans="1:15">
      <c r="A37" s="6"/>
      <c r="B37" s="37"/>
      <c r="C37" s="38"/>
      <c r="D37" s="38"/>
      <c r="E37" s="38"/>
      <c r="F37" s="38"/>
      <c r="G37" s="38"/>
      <c r="H37" s="38"/>
      <c r="I37" s="38"/>
      <c r="J37" s="38"/>
      <c r="K37" s="39"/>
      <c r="L37" s="8"/>
      <c r="M37" s="8"/>
      <c r="N37" s="28"/>
      <c r="O37" s="10"/>
    </row>
    <row r="38" spans="1:15">
      <c r="A38" s="6"/>
      <c r="B38" s="40"/>
      <c r="C38" s="8"/>
      <c r="D38" s="8"/>
      <c r="E38" s="8"/>
      <c r="F38" s="8"/>
      <c r="G38" s="8"/>
      <c r="H38" s="8"/>
      <c r="I38" s="8"/>
      <c r="J38" s="8"/>
      <c r="K38" s="41"/>
      <c r="L38" s="8"/>
      <c r="M38" s="8"/>
      <c r="N38" s="33"/>
      <c r="O38" s="10"/>
    </row>
    <row r="39" spans="1:15">
      <c r="A39" s="6"/>
      <c r="B39" s="42"/>
      <c r="C39" s="43"/>
      <c r="D39" s="43"/>
      <c r="E39" s="43"/>
      <c r="F39" s="43"/>
      <c r="G39" s="43"/>
      <c r="H39" s="43"/>
      <c r="I39" s="43"/>
      <c r="J39" s="43"/>
      <c r="K39" s="44"/>
      <c r="L39" s="8"/>
      <c r="M39" s="8"/>
      <c r="N39" s="33"/>
      <c r="O39" s="10"/>
    </row>
    <row r="40" spans="1:15">
      <c r="A40" s="6"/>
      <c r="B40" s="8"/>
      <c r="C40" s="8"/>
      <c r="D40" s="8"/>
      <c r="E40" s="8"/>
      <c r="F40" s="8"/>
      <c r="G40" s="8"/>
      <c r="H40" s="8"/>
      <c r="I40" s="8"/>
      <c r="J40" s="8"/>
      <c r="K40" s="8"/>
      <c r="L40" s="8"/>
      <c r="M40" s="8"/>
      <c r="N40" s="33"/>
      <c r="O40" s="10"/>
    </row>
    <row r="41" spans="1:15" ht="15.75" thickBot="1">
      <c r="A41" s="6"/>
      <c r="B41" s="45" t="s">
        <v>28</v>
      </c>
      <c r="C41" s="8"/>
      <c r="D41" s="8"/>
      <c r="E41" s="8"/>
      <c r="F41" s="8"/>
      <c r="G41" s="8"/>
      <c r="H41" s="8"/>
      <c r="I41" s="8"/>
      <c r="J41" s="8"/>
      <c r="K41" s="46"/>
      <c r="L41" s="8"/>
      <c r="M41" s="8"/>
      <c r="N41" s="33"/>
      <c r="O41" s="10"/>
    </row>
    <row r="42" spans="1:15" ht="18.75">
      <c r="A42" s="47"/>
      <c r="B42" s="48"/>
      <c r="C42" s="49"/>
      <c r="D42" s="49"/>
      <c r="E42" s="49"/>
      <c r="F42" s="49"/>
      <c r="G42" s="49"/>
      <c r="H42" s="49"/>
      <c r="I42" s="49"/>
      <c r="J42" s="49"/>
      <c r="K42" s="50" t="s">
        <v>4</v>
      </c>
      <c r="L42" s="49" t="s">
        <v>13</v>
      </c>
      <c r="M42" s="49">
        <f>SUM(N14:N30)</f>
        <v>2</v>
      </c>
      <c r="N42" s="51"/>
      <c r="O42" s="52"/>
    </row>
    <row r="43" spans="1:15" ht="19.5" thickBot="1">
      <c r="A43" s="53"/>
      <c r="B43" s="54"/>
      <c r="C43" s="54"/>
      <c r="D43" s="54"/>
      <c r="E43" s="54"/>
      <c r="F43" s="54"/>
      <c r="G43" s="54"/>
      <c r="H43" s="54"/>
      <c r="I43" s="54"/>
      <c r="J43" s="54"/>
      <c r="K43" s="55" t="s">
        <v>5</v>
      </c>
      <c r="L43" s="54" t="s">
        <v>13</v>
      </c>
      <c r="M43" s="54">
        <f>SUM(O14:O30)</f>
        <v>2.5</v>
      </c>
      <c r="N43" s="54"/>
      <c r="O43" s="56"/>
    </row>
    <row r="44" spans="1:15" ht="19.5" thickBot="1">
      <c r="A44" s="64"/>
      <c r="B44" s="65"/>
      <c r="C44" s="65"/>
      <c r="D44" s="65"/>
      <c r="E44" s="65"/>
      <c r="F44" s="65"/>
      <c r="G44" s="65"/>
      <c r="H44" s="65"/>
      <c r="I44" s="65"/>
      <c r="J44" s="65"/>
      <c r="K44" s="66"/>
      <c r="L44" s="65"/>
      <c r="M44" s="65"/>
      <c r="N44" s="65"/>
      <c r="O44" s="65"/>
    </row>
    <row r="45" spans="1:15" ht="23.25">
      <c r="A45" s="364" t="s">
        <v>30</v>
      </c>
      <c r="B45" s="365"/>
      <c r="C45" s="365"/>
      <c r="D45" s="365"/>
      <c r="E45" s="365"/>
      <c r="F45" s="365"/>
      <c r="G45" s="365"/>
      <c r="H45" s="365"/>
      <c r="I45" s="365"/>
      <c r="J45" s="365"/>
      <c r="K45" s="365"/>
      <c r="L45" s="365"/>
      <c r="M45" s="365"/>
      <c r="N45" s="365"/>
      <c r="O45" s="366"/>
    </row>
    <row r="46" spans="1:15">
      <c r="A46" s="6"/>
      <c r="B46" s="7"/>
      <c r="C46" s="8"/>
      <c r="D46" s="8"/>
      <c r="E46" s="8"/>
      <c r="F46" s="8"/>
      <c r="G46" s="8"/>
      <c r="H46" s="8"/>
      <c r="I46" s="8"/>
      <c r="J46" s="8"/>
      <c r="K46" s="8"/>
      <c r="L46" s="8"/>
      <c r="M46" s="8"/>
      <c r="N46" s="9"/>
      <c r="O46" s="10"/>
    </row>
    <row r="47" spans="1:15">
      <c r="A47" s="11" t="s">
        <v>7</v>
      </c>
      <c r="B47" s="12" t="s">
        <v>8</v>
      </c>
      <c r="C47" s="13"/>
      <c r="D47" s="13"/>
      <c r="E47" s="13"/>
      <c r="F47" s="14"/>
      <c r="G47" s="14"/>
      <c r="H47" s="14"/>
      <c r="I47" s="14"/>
      <c r="J47" s="14"/>
      <c r="K47" s="15"/>
      <c r="L47" s="8"/>
      <c r="M47" s="16" t="s">
        <v>9</v>
      </c>
      <c r="N47" s="17" t="s">
        <v>7</v>
      </c>
      <c r="O47" s="18" t="s">
        <v>10</v>
      </c>
    </row>
    <row r="48" spans="1:15">
      <c r="A48" s="11" t="s">
        <v>11</v>
      </c>
      <c r="B48" s="12" t="s">
        <v>12</v>
      </c>
      <c r="C48" s="13"/>
      <c r="D48" s="13"/>
      <c r="E48" s="13"/>
      <c r="F48" s="14"/>
      <c r="G48" s="14"/>
      <c r="H48" s="14"/>
      <c r="I48" s="14"/>
      <c r="J48" s="14"/>
      <c r="K48" s="15"/>
      <c r="L48" s="8" t="s">
        <v>13</v>
      </c>
      <c r="M48" s="16" t="s">
        <v>7</v>
      </c>
      <c r="N48" s="19">
        <f>IF(M48="STRENGTH",1,0)</f>
        <v>1</v>
      </c>
      <c r="O48" s="18">
        <f>IF(M48="STRENGTH",1,0.25)</f>
        <v>1</v>
      </c>
    </row>
    <row r="49" spans="1:16">
      <c r="A49" s="11"/>
      <c r="B49" s="20"/>
      <c r="C49" s="21" t="s">
        <v>14</v>
      </c>
      <c r="D49" s="21"/>
      <c r="E49" s="21"/>
      <c r="F49" s="22"/>
      <c r="G49" s="22"/>
      <c r="H49" s="22"/>
      <c r="I49" s="22"/>
      <c r="J49" s="22"/>
      <c r="K49" s="23"/>
      <c r="L49">
        <v>1</v>
      </c>
      <c r="O49" s="10"/>
      <c r="P49" t="s">
        <v>133</v>
      </c>
    </row>
    <row r="50" spans="1:16">
      <c r="A50" s="11"/>
      <c r="B50" s="20"/>
      <c r="C50" s="237"/>
      <c r="D50" s="21"/>
      <c r="E50" s="21"/>
      <c r="F50" s="22"/>
      <c r="G50" s="22"/>
      <c r="H50" s="22"/>
      <c r="I50" s="22"/>
      <c r="J50" s="22"/>
      <c r="K50" s="23"/>
      <c r="L50" s="8"/>
      <c r="M50" s="16"/>
      <c r="N50" s="19"/>
      <c r="O50" s="18"/>
    </row>
    <row r="51" spans="1:16">
      <c r="A51" s="6"/>
      <c r="B51" s="24" t="s">
        <v>16</v>
      </c>
      <c r="C51" s="25"/>
      <c r="D51" s="21"/>
      <c r="E51" s="21"/>
      <c r="F51" s="22"/>
      <c r="G51" s="22"/>
      <c r="H51" s="22"/>
      <c r="I51" s="22"/>
      <c r="J51" s="22"/>
      <c r="K51" s="23"/>
      <c r="L51" s="8" t="s">
        <v>13</v>
      </c>
      <c r="M51" s="16" t="s">
        <v>7</v>
      </c>
      <c r="N51" s="19">
        <f>IF(M51="STRENGTH",1,0)</f>
        <v>1</v>
      </c>
      <c r="O51" s="18">
        <f>IF(M51="STRENGTH",1,0.25)</f>
        <v>1</v>
      </c>
    </row>
    <row r="52" spans="1:16">
      <c r="A52" s="6"/>
      <c r="B52" s="24"/>
      <c r="C52" s="25" t="s">
        <v>17</v>
      </c>
      <c r="D52" s="21"/>
      <c r="E52" s="21"/>
      <c r="F52" s="22"/>
      <c r="G52" s="22"/>
      <c r="H52" s="22"/>
      <c r="I52" s="22"/>
      <c r="J52" s="22"/>
      <c r="K52" s="23"/>
      <c r="L52" s="8">
        <v>1</v>
      </c>
      <c r="M52" s="16"/>
      <c r="N52" s="19"/>
      <c r="O52" s="18"/>
      <c r="P52" t="s">
        <v>135</v>
      </c>
    </row>
    <row r="53" spans="1:16">
      <c r="A53" s="6"/>
      <c r="B53" s="24"/>
      <c r="C53" s="25" t="s">
        <v>18</v>
      </c>
      <c r="D53" s="21"/>
      <c r="E53" s="21"/>
      <c r="F53" s="22"/>
      <c r="G53" s="22"/>
      <c r="H53" s="22"/>
      <c r="I53" s="22"/>
      <c r="J53" s="22"/>
      <c r="K53" s="23"/>
      <c r="L53" s="8">
        <v>1</v>
      </c>
      <c r="M53" s="16"/>
      <c r="N53" s="19"/>
      <c r="O53" s="18"/>
      <c r="P53" t="s">
        <v>134</v>
      </c>
    </row>
    <row r="54" spans="1:16">
      <c r="A54" s="6"/>
      <c r="B54" s="24"/>
      <c r="C54" s="25" t="s">
        <v>19</v>
      </c>
      <c r="D54" s="21"/>
      <c r="E54" s="21"/>
      <c r="F54" s="22"/>
      <c r="G54" s="22"/>
      <c r="H54" s="22"/>
      <c r="I54" s="22"/>
      <c r="J54" s="22"/>
      <c r="K54" s="23"/>
      <c r="L54" s="8">
        <v>1</v>
      </c>
      <c r="M54" s="16"/>
      <c r="N54" s="19"/>
      <c r="O54" s="18"/>
      <c r="P54" t="s">
        <v>136</v>
      </c>
    </row>
    <row r="55" spans="1:16">
      <c r="A55" s="6"/>
      <c r="B55" s="24"/>
      <c r="C55" s="25" t="s">
        <v>21</v>
      </c>
      <c r="D55" s="21"/>
      <c r="E55" s="21"/>
      <c r="F55" s="22"/>
      <c r="G55" s="22"/>
      <c r="H55" s="22"/>
      <c r="I55" s="22"/>
      <c r="J55" s="22"/>
      <c r="K55" s="23"/>
      <c r="L55" s="16">
        <v>0</v>
      </c>
      <c r="M55" s="16"/>
      <c r="N55" s="19"/>
      <c r="O55" s="18"/>
      <c r="P55" t="s">
        <v>147</v>
      </c>
    </row>
    <row r="56" spans="1:16">
      <c r="A56" s="6"/>
      <c r="B56" s="24"/>
      <c r="C56" s="27" t="s">
        <v>22</v>
      </c>
      <c r="D56" s="21"/>
      <c r="E56" s="21"/>
      <c r="F56" s="22"/>
      <c r="G56" s="22"/>
      <c r="H56" s="22"/>
      <c r="I56" s="22"/>
      <c r="J56" s="22"/>
      <c r="K56" s="23"/>
      <c r="L56" s="16">
        <v>1</v>
      </c>
      <c r="M56" s="16"/>
      <c r="N56" s="19"/>
      <c r="O56" s="18"/>
      <c r="P56" t="s">
        <v>137</v>
      </c>
    </row>
    <row r="57" spans="1:16">
      <c r="A57" s="6"/>
      <c r="B57" s="26"/>
      <c r="C57" s="27"/>
      <c r="D57" s="22"/>
      <c r="E57" s="22"/>
      <c r="F57" s="22"/>
      <c r="G57" s="22"/>
      <c r="H57" s="22"/>
      <c r="I57" s="22"/>
      <c r="J57" s="22"/>
      <c r="K57" s="23"/>
      <c r="L57" s="16">
        <v>1</v>
      </c>
      <c r="M57" s="16"/>
      <c r="N57" s="19">
        <f>IF(M57="STRENGTH",1,0)</f>
        <v>0</v>
      </c>
      <c r="O57" s="18"/>
      <c r="P57" t="s">
        <v>138</v>
      </c>
    </row>
    <row r="58" spans="1:16">
      <c r="A58" s="6"/>
      <c r="B58" s="24" t="s">
        <v>23</v>
      </c>
      <c r="C58" s="22"/>
      <c r="D58" s="22"/>
      <c r="E58" s="22"/>
      <c r="F58" s="22"/>
      <c r="G58" s="22"/>
      <c r="H58" s="22"/>
      <c r="I58" s="22"/>
      <c r="J58" s="22"/>
      <c r="K58" s="23"/>
      <c r="L58" s="16" t="s">
        <v>13</v>
      </c>
      <c r="M58" s="16" t="s">
        <v>7</v>
      </c>
      <c r="N58" s="19">
        <f>IF(M58="STRENGTH",1,0)</f>
        <v>1</v>
      </c>
      <c r="O58" s="18">
        <f>IF(M58="STRENGTH",1,0.25)</f>
        <v>1</v>
      </c>
    </row>
    <row r="59" spans="1:16">
      <c r="A59" s="6"/>
      <c r="B59" s="29"/>
      <c r="C59" s="22" t="s">
        <v>24</v>
      </c>
      <c r="D59" s="22"/>
      <c r="E59" s="22"/>
      <c r="F59" s="22"/>
      <c r="G59" s="22"/>
      <c r="H59" s="22"/>
      <c r="I59" s="22"/>
      <c r="J59" s="22"/>
      <c r="K59" s="23"/>
      <c r="L59" s="16">
        <v>0</v>
      </c>
      <c r="M59" s="16"/>
      <c r="N59" s="28"/>
      <c r="O59" s="10"/>
      <c r="P59" t="s">
        <v>158</v>
      </c>
    </row>
    <row r="60" spans="1:16">
      <c r="A60" s="6"/>
      <c r="B60" s="29"/>
      <c r="C60" s="22" t="s">
        <v>25</v>
      </c>
      <c r="D60" s="22"/>
      <c r="E60" s="22"/>
      <c r="F60" s="22"/>
      <c r="G60" s="22"/>
      <c r="H60" s="22"/>
      <c r="I60" s="22"/>
      <c r="J60" s="22"/>
      <c r="K60" s="23"/>
      <c r="L60" s="16">
        <v>1</v>
      </c>
      <c r="M60" s="16"/>
      <c r="N60" s="28"/>
      <c r="O60" s="10"/>
      <c r="P60" t="s">
        <v>139</v>
      </c>
    </row>
    <row r="61" spans="1:16">
      <c r="A61" s="6"/>
      <c r="B61" s="29"/>
      <c r="C61" s="25" t="s">
        <v>20</v>
      </c>
      <c r="D61" s="22"/>
      <c r="E61" s="22"/>
      <c r="F61" s="22"/>
      <c r="G61" s="22"/>
      <c r="H61" s="22"/>
      <c r="I61" s="22"/>
      <c r="J61" s="22"/>
      <c r="K61" s="23"/>
      <c r="L61" s="16">
        <v>1</v>
      </c>
      <c r="M61" s="16"/>
      <c r="N61" s="28"/>
      <c r="O61" s="10"/>
      <c r="P61" t="s">
        <v>145</v>
      </c>
    </row>
    <row r="62" spans="1:16">
      <c r="A62" s="6"/>
      <c r="B62" s="29"/>
      <c r="C62" s="25" t="s">
        <v>163</v>
      </c>
      <c r="D62" s="22"/>
      <c r="E62" s="22"/>
      <c r="F62" s="22"/>
      <c r="G62" s="22"/>
      <c r="H62" s="22"/>
      <c r="I62" s="22"/>
      <c r="J62" s="22"/>
      <c r="K62" s="23"/>
      <c r="L62" s="16">
        <v>1</v>
      </c>
      <c r="M62" s="16"/>
      <c r="N62" s="28"/>
      <c r="O62" s="10"/>
      <c r="P62" t="s">
        <v>144</v>
      </c>
    </row>
    <row r="63" spans="1:16">
      <c r="A63" s="6"/>
      <c r="B63" s="29"/>
      <c r="C63" s="25"/>
      <c r="D63" s="22"/>
      <c r="E63" s="22"/>
      <c r="F63" s="22"/>
      <c r="G63" s="22"/>
      <c r="H63" s="22"/>
      <c r="I63" s="22"/>
      <c r="J63" s="22"/>
      <c r="K63" s="23"/>
      <c r="L63" s="16"/>
      <c r="M63" s="16"/>
      <c r="N63" s="28"/>
      <c r="O63" s="10"/>
    </row>
    <row r="64" spans="1:16">
      <c r="A64" s="6"/>
      <c r="B64" s="24" t="s">
        <v>26</v>
      </c>
      <c r="C64" s="22"/>
      <c r="D64" s="22"/>
      <c r="E64" s="22"/>
      <c r="F64" s="22"/>
      <c r="G64" s="22"/>
      <c r="H64" s="22"/>
      <c r="I64" s="22"/>
      <c r="J64" s="22"/>
      <c r="K64" s="23"/>
      <c r="L64" s="16" t="s">
        <v>13</v>
      </c>
      <c r="M64" s="16" t="s">
        <v>11</v>
      </c>
      <c r="N64" s="19">
        <f>IF(M64="STRENGTH",1,0)</f>
        <v>0</v>
      </c>
      <c r="O64" s="18">
        <f>IF(M64="STRENGTH",1,0.25)</f>
        <v>0.25</v>
      </c>
    </row>
    <row r="65" spans="1:16">
      <c r="A65" s="6"/>
      <c r="B65" s="24"/>
      <c r="C65" s="21" t="s">
        <v>15</v>
      </c>
      <c r="D65" s="22"/>
      <c r="E65" s="22"/>
      <c r="F65" s="22"/>
      <c r="G65" s="22"/>
      <c r="H65" s="22"/>
      <c r="I65" s="22"/>
      <c r="J65" s="22"/>
      <c r="K65" s="23"/>
      <c r="L65">
        <v>0</v>
      </c>
      <c r="O65" s="10"/>
      <c r="P65" t="s">
        <v>146</v>
      </c>
    </row>
    <row r="66" spans="1:16">
      <c r="A66" s="6"/>
      <c r="B66" s="24"/>
      <c r="C66" s="22" t="s">
        <v>119</v>
      </c>
      <c r="D66" s="22"/>
      <c r="E66" s="22"/>
      <c r="F66" s="22"/>
      <c r="G66" s="22"/>
      <c r="H66" s="22"/>
      <c r="I66" s="22"/>
      <c r="J66" s="22"/>
      <c r="K66" s="23"/>
      <c r="L66" s="16">
        <v>0</v>
      </c>
      <c r="M66" s="16"/>
      <c r="N66" s="28"/>
      <c r="O66" s="10"/>
      <c r="P66" t="s">
        <v>161</v>
      </c>
    </row>
    <row r="67" spans="1:16">
      <c r="A67" s="6"/>
      <c r="B67" s="24"/>
      <c r="C67" s="22"/>
      <c r="D67" s="22"/>
      <c r="E67" s="22"/>
      <c r="F67" s="22"/>
      <c r="G67" s="22"/>
      <c r="H67" s="22"/>
      <c r="I67" s="22"/>
      <c r="J67" s="22"/>
      <c r="K67" s="23"/>
      <c r="L67" s="16"/>
      <c r="M67" s="16"/>
      <c r="N67" s="28"/>
      <c r="O67" s="10"/>
    </row>
    <row r="68" spans="1:16">
      <c r="A68" s="6"/>
      <c r="B68" s="30"/>
      <c r="C68" s="21"/>
      <c r="D68" s="31"/>
      <c r="E68" s="31"/>
      <c r="F68" s="31"/>
      <c r="G68" s="31"/>
      <c r="H68" s="31"/>
      <c r="I68" s="31"/>
      <c r="J68" s="31"/>
      <c r="K68" s="32"/>
      <c r="L68" s="8"/>
      <c r="M68" s="8"/>
      <c r="N68" s="33"/>
      <c r="O68" s="10"/>
    </row>
    <row r="69" spans="1:16">
      <c r="A69" s="6"/>
      <c r="B69" s="34"/>
      <c r="C69" s="8"/>
      <c r="D69" s="8"/>
      <c r="E69" s="8"/>
      <c r="F69" s="8"/>
      <c r="G69" s="8"/>
      <c r="H69" s="8"/>
      <c r="I69" s="8"/>
      <c r="J69" s="8"/>
      <c r="K69" s="8"/>
      <c r="L69" s="8"/>
      <c r="M69" s="8"/>
      <c r="N69" s="33"/>
      <c r="O69" s="10"/>
    </row>
    <row r="70" spans="1:16">
      <c r="A70" s="6"/>
      <c r="B70" s="35" t="s">
        <v>27</v>
      </c>
      <c r="C70" s="36"/>
      <c r="D70" s="36"/>
      <c r="E70" s="8"/>
      <c r="F70" s="8"/>
      <c r="G70" s="8"/>
      <c r="H70" s="8"/>
      <c r="I70" s="8"/>
      <c r="J70" s="8"/>
      <c r="K70" s="8"/>
      <c r="L70" s="8"/>
      <c r="M70" s="16"/>
      <c r="N70" s="28"/>
      <c r="O70" s="10"/>
    </row>
    <row r="71" spans="1:16">
      <c r="A71" s="6"/>
      <c r="B71" s="37"/>
      <c r="C71" s="38"/>
      <c r="D71" s="38"/>
      <c r="E71" s="38"/>
      <c r="F71" s="38"/>
      <c r="G71" s="38"/>
      <c r="H71" s="38"/>
      <c r="I71" s="38"/>
      <c r="J71" s="38"/>
      <c r="K71" s="39"/>
      <c r="L71" s="8"/>
      <c r="M71" s="8"/>
      <c r="N71" s="28"/>
      <c r="O71" s="10"/>
    </row>
    <row r="72" spans="1:16">
      <c r="A72" s="6"/>
      <c r="B72" s="40"/>
      <c r="C72" s="8"/>
      <c r="D72" s="8"/>
      <c r="E72" s="8"/>
      <c r="F72" s="8"/>
      <c r="G72" s="8"/>
      <c r="H72" s="8"/>
      <c r="I72" s="8"/>
      <c r="J72" s="8"/>
      <c r="K72" s="41"/>
      <c r="L72" s="8"/>
      <c r="M72" s="8"/>
      <c r="N72" s="33"/>
      <c r="O72" s="10"/>
    </row>
    <row r="73" spans="1:16">
      <c r="A73" s="6"/>
      <c r="B73" s="42"/>
      <c r="C73" s="43"/>
      <c r="D73" s="43"/>
      <c r="E73" s="43"/>
      <c r="F73" s="43"/>
      <c r="G73" s="43"/>
      <c r="H73" s="43"/>
      <c r="I73" s="43"/>
      <c r="J73" s="43"/>
      <c r="K73" s="44"/>
      <c r="L73" s="8"/>
      <c r="M73" s="8"/>
      <c r="N73" s="33"/>
      <c r="O73" s="10"/>
    </row>
    <row r="74" spans="1:16">
      <c r="A74" s="6"/>
      <c r="B74" s="8"/>
      <c r="C74" s="8"/>
      <c r="D74" s="8"/>
      <c r="E74" s="8"/>
      <c r="F74" s="8"/>
      <c r="G74" s="8"/>
      <c r="H74" s="8"/>
      <c r="I74" s="8"/>
      <c r="J74" s="8"/>
      <c r="K74" s="8"/>
      <c r="L74" s="8"/>
      <c r="M74" s="8"/>
      <c r="N74" s="33"/>
      <c r="O74" s="10"/>
    </row>
    <row r="75" spans="1:16" ht="15.75" thickBot="1">
      <c r="A75" s="6"/>
      <c r="B75" s="45" t="s">
        <v>28</v>
      </c>
      <c r="C75" s="8"/>
      <c r="D75" s="8"/>
      <c r="E75" s="8"/>
      <c r="F75" s="8"/>
      <c r="G75" s="8"/>
      <c r="H75" s="8"/>
      <c r="I75" s="8"/>
      <c r="J75" s="8"/>
      <c r="K75" s="46"/>
      <c r="L75" s="8"/>
      <c r="M75" s="8"/>
      <c r="N75" s="33"/>
      <c r="O75" s="10"/>
    </row>
    <row r="76" spans="1:16" ht="18.75">
      <c r="A76" s="47"/>
      <c r="B76" s="48"/>
      <c r="C76" s="49"/>
      <c r="D76" s="49"/>
      <c r="E76" s="49"/>
      <c r="F76" s="49"/>
      <c r="G76" s="49"/>
      <c r="H76" s="49"/>
      <c r="I76" s="49"/>
      <c r="J76" s="49"/>
      <c r="K76" s="50" t="s">
        <v>4</v>
      </c>
      <c r="L76" s="49" t="s">
        <v>13</v>
      </c>
      <c r="M76" s="49">
        <f>SUM(N48:N64)</f>
        <v>3</v>
      </c>
      <c r="N76" s="51"/>
      <c r="O76" s="52"/>
    </row>
    <row r="77" spans="1:16" ht="19.5" thickBot="1">
      <c r="A77" s="53"/>
      <c r="B77" s="54"/>
      <c r="C77" s="54"/>
      <c r="D77" s="54"/>
      <c r="E77" s="54"/>
      <c r="F77" s="54"/>
      <c r="G77" s="54"/>
      <c r="H77" s="54"/>
      <c r="I77" s="54"/>
      <c r="J77" s="54"/>
      <c r="K77" s="55" t="s">
        <v>5</v>
      </c>
      <c r="L77" s="54" t="s">
        <v>13</v>
      </c>
      <c r="M77" s="54">
        <f>SUM(O48:O64)</f>
        <v>3.25</v>
      </c>
      <c r="N77" s="54"/>
      <c r="O77" s="56"/>
    </row>
    <row r="78" spans="1:16" ht="15.75" thickBot="1"/>
    <row r="79" spans="1:16" ht="23.25">
      <c r="A79" s="364" t="s">
        <v>30</v>
      </c>
      <c r="B79" s="365"/>
      <c r="C79" s="365"/>
      <c r="D79" s="365"/>
      <c r="E79" s="365"/>
      <c r="F79" s="365"/>
      <c r="G79" s="365"/>
      <c r="H79" s="365"/>
      <c r="I79" s="365"/>
      <c r="J79" s="365"/>
      <c r="K79" s="365"/>
      <c r="L79" s="365"/>
      <c r="M79" s="365"/>
      <c r="N79" s="365"/>
      <c r="O79" s="366"/>
    </row>
    <row r="80" spans="1:16">
      <c r="A80" s="6"/>
      <c r="B80" s="7"/>
      <c r="C80" s="8"/>
      <c r="D80" s="8"/>
      <c r="E80" s="8"/>
      <c r="F80" s="8"/>
      <c r="G80" s="8"/>
      <c r="H80" s="8"/>
      <c r="I80" s="8"/>
      <c r="J80" s="8"/>
      <c r="K80" s="8"/>
      <c r="L80" s="8"/>
      <c r="M80" s="8"/>
      <c r="N80" s="9"/>
      <c r="O80" s="10"/>
    </row>
    <row r="81" spans="1:16">
      <c r="A81" s="11" t="s">
        <v>7</v>
      </c>
      <c r="B81" s="12" t="s">
        <v>8</v>
      </c>
      <c r="C81" s="13"/>
      <c r="D81" s="13"/>
      <c r="E81" s="13"/>
      <c r="F81" s="14"/>
      <c r="G81" s="14"/>
      <c r="H81" s="14"/>
      <c r="I81" s="14"/>
      <c r="J81" s="14"/>
      <c r="K81" s="15"/>
      <c r="L81" s="8"/>
      <c r="M81" s="16" t="s">
        <v>9</v>
      </c>
      <c r="N81" s="17" t="s">
        <v>7</v>
      </c>
      <c r="O81" s="18" t="s">
        <v>10</v>
      </c>
    </row>
    <row r="82" spans="1:16">
      <c r="A82" s="11" t="s">
        <v>11</v>
      </c>
      <c r="B82" s="12" t="s">
        <v>12</v>
      </c>
      <c r="C82" s="13"/>
      <c r="D82" s="13"/>
      <c r="E82" s="13"/>
      <c r="F82" s="14"/>
      <c r="G82" s="14"/>
      <c r="H82" s="14"/>
      <c r="I82" s="14"/>
      <c r="J82" s="14"/>
      <c r="K82" s="15"/>
      <c r="L82" s="8" t="s">
        <v>13</v>
      </c>
      <c r="M82" s="16" t="s">
        <v>7</v>
      </c>
      <c r="N82" s="19">
        <f>IF(M82="STRENGTH",1,0)</f>
        <v>1</v>
      </c>
      <c r="O82" s="18">
        <f>IF(M82="STRENGTH",1,0.25)</f>
        <v>1</v>
      </c>
    </row>
    <row r="83" spans="1:16">
      <c r="A83" s="11"/>
      <c r="B83" s="20"/>
      <c r="C83" s="21" t="s">
        <v>14</v>
      </c>
      <c r="D83" s="21"/>
      <c r="E83" s="21"/>
      <c r="F83" s="22"/>
      <c r="G83" s="22"/>
      <c r="H83" s="22"/>
      <c r="I83" s="22"/>
      <c r="J83" s="22"/>
      <c r="K83" s="23"/>
      <c r="L83">
        <v>1</v>
      </c>
      <c r="O83" s="10"/>
      <c r="P83" t="s">
        <v>133</v>
      </c>
    </row>
    <row r="84" spans="1:16">
      <c r="A84" s="11"/>
      <c r="B84" s="20"/>
      <c r="C84" s="237"/>
      <c r="D84" s="21"/>
      <c r="E84" s="21"/>
      <c r="F84" s="22"/>
      <c r="G84" s="22"/>
      <c r="H84" s="22"/>
      <c r="I84" s="22"/>
      <c r="J84" s="22"/>
      <c r="K84" s="23"/>
      <c r="L84" s="8"/>
      <c r="M84" s="16"/>
      <c r="N84" s="19"/>
      <c r="O84" s="18"/>
    </row>
    <row r="85" spans="1:16">
      <c r="A85" s="6"/>
      <c r="B85" s="24" t="s">
        <v>16</v>
      </c>
      <c r="C85" s="25"/>
      <c r="D85" s="21"/>
      <c r="E85" s="21"/>
      <c r="F85" s="22"/>
      <c r="G85" s="22"/>
      <c r="H85" s="22"/>
      <c r="I85" s="22"/>
      <c r="J85" s="22"/>
      <c r="K85" s="23"/>
      <c r="L85" s="8" t="s">
        <v>13</v>
      </c>
      <c r="M85" s="16" t="s">
        <v>11</v>
      </c>
      <c r="N85" s="19">
        <f>IF(M85="STRENGTH",1,0)</f>
        <v>0</v>
      </c>
      <c r="O85" s="18">
        <f>IF(M85="STRENGTH",1,0.25)</f>
        <v>0.25</v>
      </c>
    </row>
    <row r="86" spans="1:16">
      <c r="A86" s="6"/>
      <c r="B86" s="24"/>
      <c r="C86" s="25" t="s">
        <v>17</v>
      </c>
      <c r="D86" s="21"/>
      <c r="E86" s="21"/>
      <c r="F86" s="22"/>
      <c r="G86" s="22"/>
      <c r="H86" s="22"/>
      <c r="I86" s="22"/>
      <c r="J86" s="22"/>
      <c r="K86" s="23"/>
      <c r="L86" s="8">
        <v>1</v>
      </c>
      <c r="M86" s="16"/>
      <c r="N86" s="19"/>
      <c r="O86" s="18"/>
      <c r="P86" t="s">
        <v>135</v>
      </c>
    </row>
    <row r="87" spans="1:16">
      <c r="A87" s="6"/>
      <c r="B87" s="24"/>
      <c r="C87" s="25" t="s">
        <v>18</v>
      </c>
      <c r="D87" s="21"/>
      <c r="E87" s="21"/>
      <c r="F87" s="22"/>
      <c r="G87" s="22"/>
      <c r="H87" s="22"/>
      <c r="I87" s="22"/>
      <c r="J87" s="22"/>
      <c r="K87" s="23"/>
      <c r="L87" s="8">
        <v>1</v>
      </c>
      <c r="M87" s="16"/>
      <c r="N87" s="19"/>
      <c r="O87" s="18"/>
      <c r="P87" t="s">
        <v>134</v>
      </c>
    </row>
    <row r="88" spans="1:16">
      <c r="A88" s="6"/>
      <c r="B88" s="24"/>
      <c r="C88" s="25" t="s">
        <v>19</v>
      </c>
      <c r="D88" s="21"/>
      <c r="E88" s="21"/>
      <c r="F88" s="22"/>
      <c r="G88" s="22"/>
      <c r="H88" s="22"/>
      <c r="I88" s="22"/>
      <c r="J88" s="22"/>
      <c r="K88" s="23"/>
      <c r="L88" s="8">
        <v>1</v>
      </c>
      <c r="M88" s="16"/>
      <c r="N88" s="19"/>
      <c r="O88" s="18"/>
      <c r="P88" t="s">
        <v>136</v>
      </c>
    </row>
    <row r="89" spans="1:16">
      <c r="A89" s="6"/>
      <c r="B89" s="24"/>
      <c r="C89" s="25" t="s">
        <v>21</v>
      </c>
      <c r="D89" s="21"/>
      <c r="E89" s="21"/>
      <c r="F89" s="22"/>
      <c r="G89" s="22"/>
      <c r="H89" s="22"/>
      <c r="I89" s="22"/>
      <c r="J89" s="22"/>
      <c r="K89" s="23"/>
      <c r="L89" s="16">
        <v>1</v>
      </c>
      <c r="M89" s="16"/>
      <c r="N89" s="19"/>
      <c r="O89" s="18"/>
      <c r="P89" t="s">
        <v>147</v>
      </c>
    </row>
    <row r="90" spans="1:16">
      <c r="A90" s="6"/>
      <c r="B90" s="24"/>
      <c r="C90" s="27" t="s">
        <v>22</v>
      </c>
      <c r="D90" s="21"/>
      <c r="E90" s="21"/>
      <c r="F90" s="22"/>
      <c r="G90" s="22"/>
      <c r="H90" s="22"/>
      <c r="I90" s="22"/>
      <c r="J90" s="22"/>
      <c r="K90" s="23"/>
      <c r="L90" s="16">
        <v>1</v>
      </c>
      <c r="M90" s="16"/>
      <c r="N90" s="19"/>
      <c r="O90" s="18"/>
      <c r="P90" t="s">
        <v>137</v>
      </c>
    </row>
    <row r="91" spans="1:16">
      <c r="A91" s="6"/>
      <c r="B91" s="26"/>
      <c r="C91" s="27"/>
      <c r="D91" s="22"/>
      <c r="E91" s="22"/>
      <c r="F91" s="22"/>
      <c r="G91" s="22"/>
      <c r="H91" s="22"/>
      <c r="I91" s="22"/>
      <c r="J91" s="22"/>
      <c r="K91" s="23"/>
      <c r="L91" s="16">
        <v>1</v>
      </c>
      <c r="M91" s="16"/>
      <c r="N91" s="19">
        <f>IF(M91="STRENGTH",1,0)</f>
        <v>0</v>
      </c>
      <c r="O91" s="18"/>
      <c r="P91" t="s">
        <v>138</v>
      </c>
    </row>
    <row r="92" spans="1:16">
      <c r="A92" s="6"/>
      <c r="B92" s="24" t="s">
        <v>23</v>
      </c>
      <c r="C92" s="22"/>
      <c r="D92" s="22"/>
      <c r="E92" s="22"/>
      <c r="F92" s="22"/>
      <c r="G92" s="22"/>
      <c r="H92" s="22"/>
      <c r="I92" s="22"/>
      <c r="J92" s="22"/>
      <c r="K92" s="23"/>
      <c r="L92" s="16" t="s">
        <v>13</v>
      </c>
      <c r="M92" s="16" t="s">
        <v>7</v>
      </c>
      <c r="N92" s="19">
        <f>IF(M92="STRENGTH",1,0)</f>
        <v>1</v>
      </c>
      <c r="O92" s="18">
        <f>IF(M92="STRENGTH",1,0.25)</f>
        <v>1</v>
      </c>
    </row>
    <row r="93" spans="1:16">
      <c r="A93" s="6"/>
      <c r="B93" s="29"/>
      <c r="C93" s="22" t="s">
        <v>24</v>
      </c>
      <c r="D93" s="22"/>
      <c r="E93" s="22"/>
      <c r="F93" s="22"/>
      <c r="G93" s="22"/>
      <c r="H93" s="22"/>
      <c r="I93" s="22"/>
      <c r="J93" s="22"/>
      <c r="K93" s="23"/>
      <c r="L93" s="16">
        <v>1</v>
      </c>
      <c r="M93" s="16"/>
      <c r="N93" s="28"/>
      <c r="O93" s="10"/>
      <c r="P93" t="s">
        <v>158</v>
      </c>
    </row>
    <row r="94" spans="1:16">
      <c r="A94" s="6"/>
      <c r="B94" s="29"/>
      <c r="C94" s="22" t="s">
        <v>25</v>
      </c>
      <c r="D94" s="22"/>
      <c r="E94" s="22"/>
      <c r="F94" s="22"/>
      <c r="G94" s="22"/>
      <c r="H94" s="22"/>
      <c r="I94" s="22"/>
      <c r="J94" s="22"/>
      <c r="K94" s="23"/>
      <c r="L94" s="16">
        <v>1</v>
      </c>
      <c r="M94" s="16"/>
      <c r="N94" s="28"/>
      <c r="O94" s="10"/>
      <c r="P94" t="s">
        <v>139</v>
      </c>
    </row>
    <row r="95" spans="1:16">
      <c r="A95" s="6"/>
      <c r="B95" s="29"/>
      <c r="C95" s="25" t="s">
        <v>20</v>
      </c>
      <c r="D95" s="22"/>
      <c r="E95" s="22"/>
      <c r="F95" s="22"/>
      <c r="G95" s="22"/>
      <c r="H95" s="22"/>
      <c r="I95" s="22"/>
      <c r="J95" s="22"/>
      <c r="K95" s="23"/>
      <c r="L95" s="16">
        <v>1</v>
      </c>
      <c r="M95" s="16"/>
      <c r="N95" s="28"/>
      <c r="O95" s="10"/>
      <c r="P95" t="s">
        <v>145</v>
      </c>
    </row>
    <row r="96" spans="1:16">
      <c r="A96" s="6"/>
      <c r="B96" s="29"/>
      <c r="C96" s="25" t="s">
        <v>163</v>
      </c>
      <c r="D96" s="22"/>
      <c r="E96" s="22"/>
      <c r="F96" s="22"/>
      <c r="G96" s="22"/>
      <c r="H96" s="22"/>
      <c r="I96" s="22"/>
      <c r="J96" s="22"/>
      <c r="K96" s="23"/>
      <c r="L96" s="16"/>
      <c r="M96" s="16"/>
      <c r="N96" s="28"/>
      <c r="O96" s="10"/>
      <c r="P96" t="s">
        <v>144</v>
      </c>
    </row>
    <row r="97" spans="1:16">
      <c r="A97" s="6"/>
      <c r="B97" s="29"/>
      <c r="C97" s="25"/>
      <c r="D97" s="22"/>
      <c r="E97" s="22"/>
      <c r="F97" s="22"/>
      <c r="G97" s="22"/>
      <c r="H97" s="22"/>
      <c r="I97" s="22"/>
      <c r="J97" s="22"/>
      <c r="K97" s="23"/>
      <c r="L97" s="16"/>
      <c r="M97" s="16"/>
      <c r="N97" s="28"/>
      <c r="O97" s="10"/>
    </row>
    <row r="98" spans="1:16">
      <c r="A98" s="6"/>
      <c r="B98" s="24" t="s">
        <v>26</v>
      </c>
      <c r="C98" s="22"/>
      <c r="D98" s="22"/>
      <c r="E98" s="22"/>
      <c r="F98" s="22"/>
      <c r="G98" s="22"/>
      <c r="H98" s="22"/>
      <c r="I98" s="22"/>
      <c r="J98" s="22"/>
      <c r="K98" s="23"/>
      <c r="L98" s="16" t="s">
        <v>13</v>
      </c>
      <c r="M98" s="16" t="s">
        <v>7</v>
      </c>
      <c r="N98" s="19">
        <f>IF(M98="STRENGTH",1,0)</f>
        <v>1</v>
      </c>
      <c r="O98" s="18">
        <f>IF(M98="STRENGTH",1,0.25)</f>
        <v>1</v>
      </c>
    </row>
    <row r="99" spans="1:16">
      <c r="A99" s="6"/>
      <c r="B99" s="24"/>
      <c r="C99" s="21" t="s">
        <v>15</v>
      </c>
      <c r="D99" s="22"/>
      <c r="E99" s="22"/>
      <c r="F99" s="22"/>
      <c r="G99" s="22"/>
      <c r="H99" s="22"/>
      <c r="I99" s="22"/>
      <c r="J99" s="22"/>
      <c r="K99" s="23"/>
      <c r="L99">
        <v>1</v>
      </c>
      <c r="O99" s="10"/>
      <c r="P99" t="s">
        <v>146</v>
      </c>
    </row>
    <row r="100" spans="1:16">
      <c r="A100" s="6"/>
      <c r="B100" s="24"/>
      <c r="C100" s="22" t="s">
        <v>119</v>
      </c>
      <c r="D100" s="22"/>
      <c r="E100" s="22"/>
      <c r="F100" s="22"/>
      <c r="G100" s="22"/>
      <c r="H100" s="22"/>
      <c r="I100" s="22"/>
      <c r="J100" s="22"/>
      <c r="K100" s="23"/>
      <c r="L100" s="16">
        <v>1</v>
      </c>
      <c r="M100" s="16"/>
      <c r="N100" s="28"/>
      <c r="O100" s="10"/>
      <c r="P100" t="s">
        <v>161</v>
      </c>
    </row>
    <row r="101" spans="1:16">
      <c r="A101" s="6"/>
      <c r="B101" s="24"/>
      <c r="C101" s="22"/>
      <c r="D101" s="22"/>
      <c r="E101" s="22"/>
      <c r="F101" s="22"/>
      <c r="G101" s="22"/>
      <c r="H101" s="22"/>
      <c r="I101" s="22"/>
      <c r="J101" s="22"/>
      <c r="K101" s="23"/>
      <c r="L101" s="16"/>
      <c r="M101" s="16"/>
      <c r="N101" s="28"/>
      <c r="O101" s="10"/>
    </row>
    <row r="102" spans="1:16">
      <c r="A102" s="6"/>
      <c r="B102" s="30"/>
      <c r="C102" s="21"/>
      <c r="D102" s="31"/>
      <c r="E102" s="31"/>
      <c r="F102" s="31"/>
      <c r="G102" s="31"/>
      <c r="H102" s="31"/>
      <c r="I102" s="31"/>
      <c r="J102" s="31"/>
      <c r="K102" s="32"/>
      <c r="L102" s="8"/>
      <c r="M102" s="8"/>
      <c r="N102" s="33"/>
      <c r="O102" s="10"/>
    </row>
    <row r="103" spans="1:16">
      <c r="A103" s="6"/>
      <c r="B103" s="34"/>
      <c r="C103" s="8"/>
      <c r="D103" s="8"/>
      <c r="E103" s="8"/>
      <c r="F103" s="8"/>
      <c r="G103" s="8"/>
      <c r="H103" s="8"/>
      <c r="I103" s="8"/>
      <c r="J103" s="8"/>
      <c r="K103" s="8"/>
      <c r="L103" s="8"/>
      <c r="M103" s="8"/>
      <c r="N103" s="33"/>
      <c r="O103" s="10"/>
    </row>
    <row r="104" spans="1:16">
      <c r="A104" s="6"/>
      <c r="B104" s="35" t="s">
        <v>27</v>
      </c>
      <c r="C104" s="36"/>
      <c r="D104" s="36"/>
      <c r="E104" s="8"/>
      <c r="F104" s="8"/>
      <c r="G104" s="8"/>
      <c r="H104" s="8"/>
      <c r="I104" s="8"/>
      <c r="J104" s="8"/>
      <c r="K104" s="8"/>
      <c r="L104" s="8"/>
      <c r="M104" s="16"/>
      <c r="N104" s="28"/>
      <c r="O104" s="10"/>
    </row>
    <row r="105" spans="1:16">
      <c r="A105" s="6"/>
      <c r="B105" s="37"/>
      <c r="C105" s="38"/>
      <c r="D105" s="38"/>
      <c r="E105" s="38"/>
      <c r="F105" s="38"/>
      <c r="G105" s="38"/>
      <c r="H105" s="38"/>
      <c r="I105" s="38"/>
      <c r="J105" s="38"/>
      <c r="K105" s="39"/>
      <c r="L105" s="8"/>
      <c r="M105" s="8"/>
      <c r="N105" s="28"/>
      <c r="O105" s="10"/>
    </row>
    <row r="106" spans="1:16">
      <c r="A106" s="6"/>
      <c r="B106" s="40"/>
      <c r="C106" s="8"/>
      <c r="D106" s="8"/>
      <c r="E106" s="8"/>
      <c r="F106" s="8"/>
      <c r="G106" s="8"/>
      <c r="H106" s="8"/>
      <c r="I106" s="8"/>
      <c r="J106" s="8"/>
      <c r="K106" s="41"/>
      <c r="L106" s="8"/>
      <c r="M106" s="8"/>
      <c r="N106" s="33"/>
      <c r="O106" s="10"/>
    </row>
    <row r="107" spans="1:16">
      <c r="A107" s="6"/>
      <c r="B107" s="42"/>
      <c r="C107" s="43"/>
      <c r="D107" s="43"/>
      <c r="E107" s="43"/>
      <c r="F107" s="43"/>
      <c r="G107" s="43"/>
      <c r="H107" s="43"/>
      <c r="I107" s="43"/>
      <c r="J107" s="43"/>
      <c r="K107" s="44"/>
      <c r="L107" s="8"/>
      <c r="M107" s="8"/>
      <c r="N107" s="33"/>
      <c r="O107" s="10"/>
    </row>
    <row r="108" spans="1:16">
      <c r="A108" s="6"/>
      <c r="B108" s="8"/>
      <c r="C108" s="8"/>
      <c r="D108" s="8"/>
      <c r="E108" s="8"/>
      <c r="F108" s="8"/>
      <c r="G108" s="8"/>
      <c r="H108" s="8"/>
      <c r="I108" s="8"/>
      <c r="J108" s="8"/>
      <c r="K108" s="8"/>
      <c r="L108" s="8"/>
      <c r="M108" s="8"/>
      <c r="N108" s="33"/>
      <c r="O108" s="10"/>
    </row>
    <row r="109" spans="1:16" ht="15.75" thickBot="1">
      <c r="A109" s="6"/>
      <c r="B109" s="45" t="s">
        <v>28</v>
      </c>
      <c r="C109" s="8"/>
      <c r="D109" s="8"/>
      <c r="E109" s="8"/>
      <c r="F109" s="8"/>
      <c r="G109" s="8"/>
      <c r="H109" s="8"/>
      <c r="I109" s="8"/>
      <c r="J109" s="8"/>
      <c r="K109" s="46"/>
      <c r="L109" s="8"/>
      <c r="M109" s="8"/>
      <c r="N109" s="33"/>
      <c r="O109" s="10"/>
    </row>
    <row r="110" spans="1:16" ht="18.75">
      <c r="A110" s="47"/>
      <c r="B110" s="48"/>
      <c r="C110" s="49"/>
      <c r="D110" s="49"/>
      <c r="E110" s="49"/>
      <c r="F110" s="49"/>
      <c r="G110" s="49"/>
      <c r="H110" s="49"/>
      <c r="I110" s="49"/>
      <c r="J110" s="49"/>
      <c r="K110" s="50" t="s">
        <v>4</v>
      </c>
      <c r="L110" s="49" t="s">
        <v>13</v>
      </c>
      <c r="M110" s="49">
        <f>SUM(N82:N98)</f>
        <v>3</v>
      </c>
      <c r="N110" s="51"/>
      <c r="O110" s="52"/>
    </row>
    <row r="111" spans="1:16" ht="19.5" thickBot="1">
      <c r="A111" s="53"/>
      <c r="B111" s="54"/>
      <c r="C111" s="54"/>
      <c r="D111" s="54"/>
      <c r="E111" s="54"/>
      <c r="F111" s="54"/>
      <c r="G111" s="54"/>
      <c r="H111" s="54"/>
      <c r="I111" s="54"/>
      <c r="J111" s="54"/>
      <c r="K111" s="55" t="s">
        <v>5</v>
      </c>
      <c r="L111" s="54" t="s">
        <v>13</v>
      </c>
      <c r="M111" s="54">
        <f>SUM(O82:O98)</f>
        <v>3.25</v>
      </c>
      <c r="N111" s="54"/>
      <c r="O111" s="56"/>
    </row>
  </sheetData>
  <mergeCells count="3">
    <mergeCell ref="A11:O11"/>
    <mergeCell ref="A45:O45"/>
    <mergeCell ref="A79:O79"/>
  </mergeCells>
  <dataValidations count="1">
    <dataValidation type="list" showInputMessage="1" showErrorMessage="1" sqref="M50:M64 M14 M16:M30 M66:M67 M32:M33 M48 M84:M98 M100:M101 M82">
      <formula1>$A$13:$A$14</formula1>
    </dataValidation>
  </dataValidations>
  <pageMargins left="0.7" right="0.7" top="0.75" bottom="0.75" header="0.3" footer="0.3"/>
  <pageSetup paperSize="9" scale="43" orientation="portrait" r:id="rId1"/>
  <headerFooter>
    <oddFooter>&amp;LINTERNAL</oddFooter>
    <evenFooter>&amp;LINTERNAL</evenFooter>
    <firstFooter>&amp;LINTERNAL</firstFooter>
  </headerFooter>
  <drawing r:id="rId2"/>
</worksheet>
</file>

<file path=xl/worksheets/sheet3.xml><?xml version="1.0" encoding="utf-8"?>
<worksheet xmlns="http://schemas.openxmlformats.org/spreadsheetml/2006/main" xmlns:r="http://schemas.openxmlformats.org/officeDocument/2006/relationships">
  <sheetPr>
    <tabColor rgb="FFFF0000"/>
    <pageSetUpPr fitToPage="1"/>
  </sheetPr>
  <dimension ref="A1:P107"/>
  <sheetViews>
    <sheetView zoomScale="70" zoomScaleNormal="70" workbookViewId="0">
      <selection sqref="A1:Q107"/>
    </sheetView>
  </sheetViews>
  <sheetFormatPr defaultRowHeight="15"/>
  <cols>
    <col min="3" max="3" width="14.85546875" customWidth="1"/>
    <col min="4" max="4" width="17.7109375" customWidth="1"/>
    <col min="11" max="11" width="16.7109375" bestFit="1" customWidth="1"/>
    <col min="13" max="13" width="11.7109375" bestFit="1" customWidth="1"/>
  </cols>
  <sheetData>
    <row r="1" spans="1:16" ht="15.75">
      <c r="B1" s="1" t="s">
        <v>32</v>
      </c>
    </row>
    <row r="2" spans="1:16" ht="15.75">
      <c r="B2" s="1"/>
      <c r="C2" s="2" t="s">
        <v>0</v>
      </c>
    </row>
    <row r="3" spans="1:16" ht="15.75">
      <c r="B3" s="1"/>
      <c r="C3" s="2" t="s">
        <v>1</v>
      </c>
    </row>
    <row r="4" spans="1:16" ht="15.75">
      <c r="B4" s="1"/>
      <c r="C4" s="2" t="s">
        <v>2</v>
      </c>
      <c r="D4" t="s">
        <v>3</v>
      </c>
    </row>
    <row r="5" spans="1:16" ht="15.75" thickBot="1">
      <c r="B5" s="3"/>
    </row>
    <row r="6" spans="1:16" ht="16.5" thickBot="1">
      <c r="B6" s="1" t="s">
        <v>33</v>
      </c>
      <c r="F6" s="4">
        <f>M41+M74+M107</f>
        <v>5</v>
      </c>
    </row>
    <row r="7" spans="1:16" ht="16.5" thickBot="1">
      <c r="B7" s="1" t="s">
        <v>6</v>
      </c>
      <c r="F7" s="5">
        <f>F6/6</f>
        <v>0.83333333333333337</v>
      </c>
    </row>
    <row r="8" spans="1:16" ht="16.5" thickBot="1">
      <c r="B8" s="1" t="s">
        <v>34</v>
      </c>
      <c r="F8" s="5" t="str">
        <f>IF(F7&gt;=83%,"QUALIFY","NOT QUALIFY")</f>
        <v>QUALIFY</v>
      </c>
    </row>
    <row r="9" spans="1:16" ht="15.75" thickBot="1"/>
    <row r="10" spans="1:16" ht="23.25">
      <c r="A10" s="364" t="s">
        <v>40</v>
      </c>
      <c r="B10" s="365"/>
      <c r="C10" s="365"/>
      <c r="D10" s="365"/>
      <c r="E10" s="365"/>
      <c r="F10" s="365"/>
      <c r="G10" s="365"/>
      <c r="H10" s="365"/>
      <c r="I10" s="365"/>
      <c r="J10" s="365"/>
      <c r="K10" s="365"/>
      <c r="L10" s="365"/>
      <c r="M10" s="365"/>
      <c r="N10" s="365"/>
      <c r="O10" s="366"/>
    </row>
    <row r="11" spans="1:16">
      <c r="A11" s="6"/>
      <c r="B11" s="7"/>
      <c r="C11" s="8"/>
      <c r="D11" s="8"/>
      <c r="E11" s="8"/>
      <c r="F11" s="8"/>
      <c r="G11" s="8"/>
      <c r="H11" s="8"/>
      <c r="I11" s="8"/>
      <c r="J11" s="8"/>
      <c r="K11" s="8"/>
      <c r="L11" s="8"/>
      <c r="M11" s="8"/>
      <c r="N11" s="9"/>
      <c r="O11" s="10"/>
    </row>
    <row r="12" spans="1:16">
      <c r="A12" s="57" t="s">
        <v>35</v>
      </c>
      <c r="B12" s="58" t="s">
        <v>36</v>
      </c>
      <c r="C12" s="13"/>
      <c r="D12" s="13"/>
      <c r="E12" s="13"/>
      <c r="F12" s="14"/>
      <c r="G12" s="14"/>
      <c r="H12" s="14"/>
      <c r="I12" s="14"/>
      <c r="J12" s="14"/>
      <c r="K12" s="15"/>
      <c r="L12" s="8"/>
      <c r="M12" s="16" t="s">
        <v>9</v>
      </c>
      <c r="N12" s="67" t="s">
        <v>10</v>
      </c>
      <c r="O12" s="68"/>
    </row>
    <row r="13" spans="1:16">
      <c r="A13" s="57" t="s">
        <v>37</v>
      </c>
      <c r="B13" s="26" t="s">
        <v>38</v>
      </c>
      <c r="C13" s="27" t="s">
        <v>41</v>
      </c>
      <c r="D13" s="22"/>
      <c r="E13" s="22"/>
      <c r="F13" s="22"/>
      <c r="G13" s="22"/>
      <c r="H13" s="22"/>
      <c r="I13" s="22"/>
      <c r="J13" s="22"/>
      <c r="K13" s="23"/>
      <c r="L13" s="8" t="s">
        <v>13</v>
      </c>
      <c r="M13" s="16" t="s">
        <v>37</v>
      </c>
      <c r="N13" s="67">
        <f>IF(M13="PASS",1,0)</f>
        <v>0</v>
      </c>
      <c r="O13" s="68"/>
      <c r="P13" t="s">
        <v>140</v>
      </c>
    </row>
    <row r="14" spans="1:16">
      <c r="A14" s="6"/>
      <c r="B14" s="26" t="s">
        <v>38</v>
      </c>
      <c r="C14" s="27" t="s">
        <v>42</v>
      </c>
      <c r="D14" s="22"/>
      <c r="E14" s="22"/>
      <c r="F14" s="22"/>
      <c r="G14" s="22"/>
      <c r="H14" s="22"/>
      <c r="I14" s="22"/>
      <c r="J14" s="22"/>
      <c r="K14" s="23"/>
      <c r="L14" s="8" t="s">
        <v>13</v>
      </c>
      <c r="M14" s="16" t="s">
        <v>35</v>
      </c>
      <c r="N14" s="67">
        <f>IF(M14="PASS",1,0)</f>
        <v>1</v>
      </c>
      <c r="O14" s="68"/>
      <c r="P14" t="s">
        <v>142</v>
      </c>
    </row>
    <row r="15" spans="1:16">
      <c r="A15" s="6"/>
      <c r="B15" s="26" t="s">
        <v>38</v>
      </c>
      <c r="C15" s="27" t="s">
        <v>43</v>
      </c>
      <c r="D15" s="22"/>
      <c r="E15" s="22"/>
      <c r="F15" s="22"/>
      <c r="G15" s="22"/>
      <c r="H15" s="22"/>
      <c r="I15" s="22"/>
      <c r="J15" s="22"/>
      <c r="K15" s="23"/>
      <c r="L15" s="8" t="s">
        <v>13</v>
      </c>
      <c r="M15" s="16" t="s">
        <v>35</v>
      </c>
      <c r="N15" s="67">
        <f>IF(M15="PASS",1,0)</f>
        <v>1</v>
      </c>
      <c r="O15" s="68"/>
      <c r="P15" t="s">
        <v>155</v>
      </c>
    </row>
    <row r="16" spans="1:16">
      <c r="A16" s="6"/>
      <c r="B16" s="26" t="s">
        <v>38</v>
      </c>
      <c r="C16" s="27" t="s">
        <v>44</v>
      </c>
      <c r="D16" s="22"/>
      <c r="E16" s="22"/>
      <c r="F16" s="22"/>
      <c r="G16" s="22"/>
      <c r="H16" s="22"/>
      <c r="I16" s="22"/>
      <c r="J16" s="22"/>
      <c r="K16" s="23"/>
      <c r="L16" s="16" t="s">
        <v>13</v>
      </c>
      <c r="M16" s="16" t="s">
        <v>35</v>
      </c>
      <c r="N16" s="67">
        <v>1</v>
      </c>
      <c r="O16" s="68"/>
      <c r="P16" t="s">
        <v>141</v>
      </c>
    </row>
    <row r="17" spans="1:16">
      <c r="A17" s="6"/>
      <c r="B17" s="59"/>
      <c r="C17" s="60"/>
      <c r="D17" s="31"/>
      <c r="E17" s="31"/>
      <c r="F17" s="31"/>
      <c r="G17" s="31"/>
      <c r="H17" s="31"/>
      <c r="I17" s="31"/>
      <c r="J17" s="31"/>
      <c r="K17" s="32"/>
      <c r="O17" s="68"/>
    </row>
    <row r="18" spans="1:16">
      <c r="A18" s="6"/>
      <c r="B18" s="35" t="s">
        <v>27</v>
      </c>
      <c r="C18" s="36"/>
      <c r="D18" s="36"/>
      <c r="E18" s="8"/>
      <c r="F18" s="8"/>
      <c r="G18" s="8"/>
      <c r="H18" s="8"/>
      <c r="I18" s="8"/>
      <c r="J18" s="8"/>
      <c r="K18" s="8"/>
      <c r="L18" s="8"/>
      <c r="M18" s="8"/>
      <c r="N18" s="69"/>
      <c r="O18" s="68"/>
    </row>
    <row r="19" spans="1:16">
      <c r="A19" s="6"/>
      <c r="B19" s="37"/>
      <c r="C19" s="38"/>
      <c r="D19" s="38"/>
      <c r="E19" s="38"/>
      <c r="F19" s="38"/>
      <c r="G19" s="38"/>
      <c r="H19" s="38"/>
      <c r="I19" s="38"/>
      <c r="J19" s="38"/>
      <c r="K19" s="39"/>
      <c r="L19" s="8"/>
      <c r="M19" s="8"/>
      <c r="N19" s="67">
        <f>SUM(N13:N18)</f>
        <v>3</v>
      </c>
      <c r="O19" s="68"/>
    </row>
    <row r="20" spans="1:16">
      <c r="A20" s="6"/>
      <c r="B20" s="40"/>
      <c r="C20" s="8"/>
      <c r="D20" s="8"/>
      <c r="E20" s="8"/>
      <c r="F20" s="8"/>
      <c r="G20" s="8"/>
      <c r="H20" s="8"/>
      <c r="I20" s="8"/>
      <c r="J20" s="8"/>
      <c r="K20" s="41"/>
      <c r="L20" s="8"/>
      <c r="M20" s="8"/>
      <c r="N20" s="69"/>
      <c r="O20" s="68"/>
    </row>
    <row r="21" spans="1:16">
      <c r="A21" s="6"/>
      <c r="B21" s="42"/>
      <c r="C21" s="43"/>
      <c r="D21" s="43"/>
      <c r="E21" s="43"/>
      <c r="F21" s="43"/>
      <c r="G21" s="43"/>
      <c r="H21" s="43"/>
      <c r="I21" s="43"/>
      <c r="J21" s="43"/>
      <c r="K21" s="44"/>
      <c r="L21" s="8"/>
      <c r="M21" s="8"/>
      <c r="N21" s="69"/>
      <c r="O21" s="68"/>
    </row>
    <row r="22" spans="1:16">
      <c r="A22" s="6"/>
      <c r="B22" s="34"/>
      <c r="C22" s="8"/>
      <c r="D22" s="8"/>
      <c r="E22" s="8"/>
      <c r="F22" s="8"/>
      <c r="G22" s="8"/>
      <c r="H22" s="8"/>
      <c r="I22" s="8"/>
      <c r="J22" s="8"/>
      <c r="K22" s="8"/>
      <c r="L22" s="8"/>
      <c r="M22" s="8"/>
      <c r="N22" s="69"/>
      <c r="O22" s="68"/>
    </row>
    <row r="23" spans="1:16">
      <c r="A23" s="6"/>
      <c r="B23" s="45" t="s">
        <v>39</v>
      </c>
      <c r="C23" s="8"/>
      <c r="D23" s="8"/>
      <c r="E23" s="8"/>
      <c r="F23" s="8"/>
      <c r="G23" s="8"/>
      <c r="H23" s="8"/>
      <c r="I23" s="8"/>
      <c r="J23" s="8"/>
      <c r="K23" s="46" t="s">
        <v>9</v>
      </c>
      <c r="L23" s="8" t="s">
        <v>13</v>
      </c>
      <c r="M23" s="8" t="str">
        <f>IF(N19&gt;=3,"PASS","NOT PASS")</f>
        <v>PASS</v>
      </c>
      <c r="N23" s="69"/>
      <c r="O23" s="68"/>
    </row>
    <row r="24" spans="1:16">
      <c r="A24" s="6"/>
      <c r="B24" s="7"/>
      <c r="C24" s="8"/>
      <c r="D24" s="8"/>
      <c r="E24" s="8"/>
      <c r="F24" s="8"/>
      <c r="G24" s="8"/>
      <c r="H24" s="8"/>
      <c r="I24" s="8"/>
      <c r="J24" s="8"/>
      <c r="K24" s="46" t="s">
        <v>10</v>
      </c>
      <c r="L24" s="8" t="s">
        <v>13</v>
      </c>
      <c r="M24" s="8">
        <f>IF(N19&gt;=3,1,0)</f>
        <v>1</v>
      </c>
      <c r="N24" s="69"/>
      <c r="O24" s="68"/>
    </row>
    <row r="25" spans="1:16">
      <c r="A25" s="6"/>
      <c r="B25" s="7"/>
      <c r="C25" s="8"/>
      <c r="D25" s="8"/>
      <c r="E25" s="8"/>
      <c r="F25" s="8"/>
      <c r="G25" s="8"/>
      <c r="H25" s="8"/>
      <c r="I25" s="8"/>
      <c r="J25" s="8"/>
      <c r="K25" s="46"/>
      <c r="L25" s="8"/>
      <c r="M25" s="8"/>
      <c r="N25" s="69"/>
      <c r="O25" s="68"/>
    </row>
    <row r="26" spans="1:16">
      <c r="A26" s="6"/>
      <c r="B26" s="7"/>
      <c r="C26" s="8"/>
      <c r="D26" s="8"/>
      <c r="E26" s="8"/>
      <c r="F26" s="8"/>
      <c r="G26" s="8"/>
      <c r="H26" s="8"/>
      <c r="I26" s="8"/>
      <c r="J26" s="8"/>
      <c r="K26" s="8"/>
      <c r="L26" s="8"/>
      <c r="M26" s="8"/>
      <c r="N26" s="69"/>
      <c r="O26" s="68"/>
    </row>
    <row r="27" spans="1:16">
      <c r="A27" s="6"/>
      <c r="B27" s="58" t="s">
        <v>45</v>
      </c>
      <c r="C27" s="13"/>
      <c r="D27" s="13"/>
      <c r="E27" s="13"/>
      <c r="F27" s="13"/>
      <c r="G27" s="13"/>
      <c r="H27" s="14"/>
      <c r="I27" s="14"/>
      <c r="J27" s="14"/>
      <c r="K27" s="15"/>
      <c r="L27" s="8"/>
      <c r="M27" s="16" t="s">
        <v>9</v>
      </c>
      <c r="N27" s="67" t="s">
        <v>10</v>
      </c>
      <c r="O27" s="68"/>
    </row>
    <row r="28" spans="1:16">
      <c r="A28" s="6"/>
      <c r="B28" s="26" t="s">
        <v>38</v>
      </c>
      <c r="C28" s="27" t="s">
        <v>46</v>
      </c>
      <c r="D28" s="22"/>
      <c r="E28" s="22"/>
      <c r="F28" s="22"/>
      <c r="G28" s="22"/>
      <c r="H28" s="22"/>
      <c r="I28" s="22"/>
      <c r="J28" s="22"/>
      <c r="K28" s="23"/>
      <c r="L28" s="8" t="s">
        <v>13</v>
      </c>
      <c r="M28" s="16" t="s">
        <v>35</v>
      </c>
      <c r="N28" s="67">
        <f>IF(M28="PASS",1,0)</f>
        <v>1</v>
      </c>
      <c r="O28" s="68"/>
      <c r="P28" t="s">
        <v>159</v>
      </c>
    </row>
    <row r="29" spans="1:16">
      <c r="A29" s="6"/>
      <c r="B29" s="26"/>
      <c r="C29" s="27" t="s">
        <v>47</v>
      </c>
      <c r="D29" s="22"/>
      <c r="E29" s="22"/>
      <c r="F29" s="22"/>
      <c r="G29" s="22"/>
      <c r="H29" s="22"/>
      <c r="I29" s="22"/>
      <c r="J29" s="22"/>
      <c r="K29" s="23"/>
      <c r="O29" s="68"/>
      <c r="P29" t="s">
        <v>143</v>
      </c>
    </row>
    <row r="30" spans="1:16">
      <c r="A30" s="6"/>
      <c r="B30" s="26" t="s">
        <v>38</v>
      </c>
      <c r="C30" s="22" t="s">
        <v>25</v>
      </c>
      <c r="D30" s="22"/>
      <c r="E30" s="22"/>
      <c r="F30" s="22"/>
      <c r="G30" s="22"/>
      <c r="H30" s="22"/>
      <c r="I30" s="22"/>
      <c r="J30" s="22"/>
      <c r="K30" s="23"/>
      <c r="L30" s="8" t="s">
        <v>13</v>
      </c>
      <c r="M30" s="16" t="s">
        <v>35</v>
      </c>
      <c r="N30" s="67">
        <f>IF(M30="PASS",1,0)</f>
        <v>1</v>
      </c>
      <c r="O30" s="68"/>
      <c r="P30" t="s">
        <v>152</v>
      </c>
    </row>
    <row r="31" spans="1:16">
      <c r="A31" s="6"/>
      <c r="B31" s="26" t="s">
        <v>38</v>
      </c>
      <c r="C31" s="27" t="s">
        <v>48</v>
      </c>
      <c r="D31" s="22"/>
      <c r="E31" s="22"/>
      <c r="F31" s="22"/>
      <c r="G31" s="22"/>
      <c r="H31" s="22"/>
      <c r="I31" s="22"/>
      <c r="J31" s="22"/>
      <c r="K31" s="23"/>
      <c r="L31" s="8" t="s">
        <v>13</v>
      </c>
      <c r="M31" s="16" t="s">
        <v>37</v>
      </c>
      <c r="N31" s="67">
        <v>0</v>
      </c>
      <c r="O31" s="68"/>
      <c r="P31" t="s">
        <v>139</v>
      </c>
    </row>
    <row r="32" spans="1:16">
      <c r="A32" s="6"/>
      <c r="B32" s="26" t="s">
        <v>38</v>
      </c>
      <c r="C32" s="27" t="s">
        <v>49</v>
      </c>
      <c r="D32" s="22"/>
      <c r="E32" s="22"/>
      <c r="F32" s="22"/>
      <c r="G32" s="22"/>
      <c r="H32" s="22"/>
      <c r="I32" s="22"/>
      <c r="J32" s="22"/>
      <c r="K32" s="23"/>
      <c r="L32" s="8" t="s">
        <v>13</v>
      </c>
      <c r="M32" s="16" t="s">
        <v>35</v>
      </c>
      <c r="N32" s="67">
        <f>IF(M32="PASS",1,0)</f>
        <v>1</v>
      </c>
      <c r="O32" s="68"/>
      <c r="P32" t="s">
        <v>143</v>
      </c>
    </row>
    <row r="33" spans="1:16">
      <c r="A33" s="6"/>
      <c r="B33" s="35" t="s">
        <v>27</v>
      </c>
      <c r="C33" s="36"/>
      <c r="D33" s="36"/>
      <c r="E33" s="8"/>
      <c r="F33" s="8"/>
      <c r="G33" s="8"/>
      <c r="H33" s="8"/>
      <c r="I33" s="8"/>
      <c r="J33" s="8"/>
      <c r="K33" s="8"/>
      <c r="L33" s="8"/>
      <c r="M33" s="16"/>
      <c r="N33" s="67"/>
      <c r="O33" s="68"/>
    </row>
    <row r="34" spans="1:16">
      <c r="A34" s="6"/>
      <c r="B34" s="37"/>
      <c r="C34" s="38"/>
      <c r="D34" s="38"/>
      <c r="E34" s="38"/>
      <c r="F34" s="38"/>
      <c r="G34" s="38"/>
      <c r="H34" s="38"/>
      <c r="I34" s="38"/>
      <c r="J34" s="38"/>
      <c r="K34" s="39"/>
      <c r="L34" s="8"/>
      <c r="M34" s="8"/>
      <c r="N34" s="67">
        <f>SUM(N28:N33)</f>
        <v>3</v>
      </c>
      <c r="O34" s="68"/>
    </row>
    <row r="35" spans="1:16">
      <c r="A35" s="6"/>
      <c r="B35" s="40"/>
      <c r="D35" s="8"/>
      <c r="E35" s="8"/>
      <c r="F35" s="8"/>
      <c r="G35" s="8"/>
      <c r="H35" s="8"/>
      <c r="I35" s="8"/>
      <c r="J35" s="8"/>
      <c r="K35" s="41"/>
      <c r="L35" s="8"/>
      <c r="M35" s="8"/>
      <c r="N35" s="69"/>
      <c r="O35" s="68"/>
    </row>
    <row r="36" spans="1:16">
      <c r="A36" s="6"/>
      <c r="B36" s="42"/>
      <c r="C36" s="43"/>
      <c r="D36" s="43"/>
      <c r="E36" s="43"/>
      <c r="F36" s="43"/>
      <c r="G36" s="43"/>
      <c r="H36" s="43"/>
      <c r="I36" s="43"/>
      <c r="J36" s="43"/>
      <c r="K36" s="44"/>
      <c r="L36" s="8"/>
      <c r="M36" s="8"/>
      <c r="N36" s="69"/>
      <c r="O36" s="68"/>
    </row>
    <row r="37" spans="1:16">
      <c r="A37" s="6"/>
      <c r="B37" s="8"/>
      <c r="C37" s="8"/>
      <c r="D37" s="8"/>
      <c r="E37" s="8"/>
      <c r="F37" s="8"/>
      <c r="G37" s="8"/>
      <c r="H37" s="8"/>
      <c r="I37" s="8"/>
      <c r="J37" s="8"/>
      <c r="K37" s="8"/>
      <c r="L37" s="8"/>
      <c r="M37" s="8"/>
      <c r="N37" s="69"/>
      <c r="O37" s="68"/>
    </row>
    <row r="38" spans="1:16">
      <c r="A38" s="6"/>
      <c r="B38" s="45" t="s">
        <v>39</v>
      </c>
      <c r="C38" s="8"/>
      <c r="D38" s="8"/>
      <c r="E38" s="8"/>
      <c r="F38" s="8"/>
      <c r="G38" s="8"/>
      <c r="H38" s="8"/>
      <c r="I38" s="8"/>
      <c r="J38" s="8"/>
      <c r="K38" s="46" t="s">
        <v>9</v>
      </c>
      <c r="L38" s="8" t="s">
        <v>13</v>
      </c>
      <c r="M38" s="8" t="str">
        <f>IF(N34&gt;=3,"PASS","NOT PASS")</f>
        <v>PASS</v>
      </c>
      <c r="N38" s="69"/>
      <c r="O38" s="68"/>
    </row>
    <row r="39" spans="1:16">
      <c r="A39" s="6"/>
      <c r="B39" s="8"/>
      <c r="C39" s="8"/>
      <c r="D39" s="8"/>
      <c r="E39" s="8"/>
      <c r="F39" s="8"/>
      <c r="G39" s="8"/>
      <c r="H39" s="8"/>
      <c r="I39" s="8"/>
      <c r="J39" s="8"/>
      <c r="K39" s="46" t="s">
        <v>10</v>
      </c>
      <c r="L39" s="8" t="s">
        <v>13</v>
      </c>
      <c r="M39" s="8">
        <f>IF(N34&gt;=3,1,0)</f>
        <v>1</v>
      </c>
      <c r="N39" s="69"/>
      <c r="O39" s="68"/>
    </row>
    <row r="40" spans="1:16" ht="15.75" thickBot="1">
      <c r="A40" s="61"/>
      <c r="B40" s="62"/>
      <c r="C40" s="63"/>
      <c r="D40" s="63"/>
      <c r="E40" s="63"/>
      <c r="F40" s="63"/>
      <c r="G40" s="63"/>
      <c r="H40" s="63"/>
      <c r="I40" s="63"/>
      <c r="J40" s="63"/>
      <c r="K40" s="63"/>
      <c r="L40" s="63"/>
      <c r="M40" s="63"/>
      <c r="N40" s="70"/>
      <c r="O40" s="71"/>
    </row>
    <row r="41" spans="1:16" ht="19.5" thickBot="1">
      <c r="A41" s="64"/>
      <c r="B41" s="65"/>
      <c r="C41" s="65"/>
      <c r="D41" s="65"/>
      <c r="E41" s="65"/>
      <c r="F41" s="65"/>
      <c r="G41" s="65"/>
      <c r="H41" s="65"/>
      <c r="I41" s="65"/>
      <c r="J41" s="65"/>
      <c r="K41" s="66" t="s">
        <v>5</v>
      </c>
      <c r="L41" s="65" t="s">
        <v>13</v>
      </c>
      <c r="M41" s="65">
        <f>M39+M24</f>
        <v>2</v>
      </c>
      <c r="N41" s="72"/>
      <c r="O41" s="73"/>
    </row>
    <row r="42" spans="1:16" ht="15.75" thickBot="1"/>
    <row r="43" spans="1:16" ht="23.25">
      <c r="A43" s="364" t="s">
        <v>40</v>
      </c>
      <c r="B43" s="365"/>
      <c r="C43" s="365"/>
      <c r="D43" s="365"/>
      <c r="E43" s="365"/>
      <c r="F43" s="365"/>
      <c r="G43" s="365"/>
      <c r="H43" s="365"/>
      <c r="I43" s="365"/>
      <c r="J43" s="365"/>
      <c r="K43" s="365"/>
      <c r="L43" s="365"/>
      <c r="M43" s="365"/>
      <c r="N43" s="365"/>
      <c r="O43" s="366"/>
    </row>
    <row r="44" spans="1:16">
      <c r="A44" s="6"/>
      <c r="B44" s="7"/>
      <c r="C44" s="8"/>
      <c r="D44" s="8"/>
      <c r="E44" s="8"/>
      <c r="F44" s="8"/>
      <c r="G44" s="8"/>
      <c r="H44" s="8"/>
      <c r="I44" s="8"/>
      <c r="J44" s="8"/>
      <c r="K44" s="8"/>
      <c r="L44" s="8"/>
      <c r="M44" s="8"/>
      <c r="N44" s="9"/>
      <c r="O44" s="10"/>
    </row>
    <row r="45" spans="1:16">
      <c r="A45" s="57" t="s">
        <v>35</v>
      </c>
      <c r="B45" s="58" t="s">
        <v>36</v>
      </c>
      <c r="C45" s="13"/>
      <c r="D45" s="13"/>
      <c r="E45" s="13"/>
      <c r="F45" s="14"/>
      <c r="G45" s="14"/>
      <c r="H45" s="14"/>
      <c r="I45" s="14"/>
      <c r="J45" s="14"/>
      <c r="K45" s="15"/>
      <c r="L45" s="8"/>
      <c r="M45" s="16" t="s">
        <v>9</v>
      </c>
      <c r="N45" s="67" t="s">
        <v>10</v>
      </c>
      <c r="O45" s="68"/>
    </row>
    <row r="46" spans="1:16">
      <c r="A46" s="57" t="s">
        <v>37</v>
      </c>
      <c r="B46" s="26" t="s">
        <v>38</v>
      </c>
      <c r="C46" s="27" t="s">
        <v>41</v>
      </c>
      <c r="D46" s="22"/>
      <c r="E46" s="22"/>
      <c r="F46" s="22"/>
      <c r="G46" s="22"/>
      <c r="H46" s="22"/>
      <c r="I46" s="22"/>
      <c r="J46" s="22"/>
      <c r="K46" s="23"/>
      <c r="L46" s="8" t="s">
        <v>13</v>
      </c>
      <c r="M46" s="16" t="s">
        <v>37</v>
      </c>
      <c r="N46" s="67">
        <v>0</v>
      </c>
      <c r="O46" s="68"/>
      <c r="P46" t="s">
        <v>140</v>
      </c>
    </row>
    <row r="47" spans="1:16">
      <c r="A47" s="6"/>
      <c r="B47" s="26" t="s">
        <v>38</v>
      </c>
      <c r="C47" s="27" t="s">
        <v>42</v>
      </c>
      <c r="D47" s="22"/>
      <c r="E47" s="22"/>
      <c r="F47" s="22"/>
      <c r="G47" s="22"/>
      <c r="H47" s="22"/>
      <c r="I47" s="22"/>
      <c r="J47" s="22"/>
      <c r="K47" s="23"/>
      <c r="L47" s="8" t="s">
        <v>13</v>
      </c>
      <c r="M47" s="16" t="s">
        <v>35</v>
      </c>
      <c r="N47" s="67">
        <f>IF(M47="PASS",1,0)</f>
        <v>1</v>
      </c>
      <c r="O47" s="68"/>
      <c r="P47" t="s">
        <v>142</v>
      </c>
    </row>
    <row r="48" spans="1:16">
      <c r="A48" s="6"/>
      <c r="B48" s="26" t="s">
        <v>38</v>
      </c>
      <c r="C48" s="27" t="s">
        <v>43</v>
      </c>
      <c r="D48" s="22"/>
      <c r="E48" s="22"/>
      <c r="F48" s="22"/>
      <c r="G48" s="22"/>
      <c r="H48" s="22"/>
      <c r="I48" s="22"/>
      <c r="J48" s="22"/>
      <c r="K48" s="23"/>
      <c r="L48" s="8" t="s">
        <v>13</v>
      </c>
      <c r="M48" s="16" t="s">
        <v>37</v>
      </c>
      <c r="N48" s="67">
        <v>0</v>
      </c>
      <c r="O48" s="68"/>
      <c r="P48" t="s">
        <v>155</v>
      </c>
    </row>
    <row r="49" spans="1:16">
      <c r="A49" s="6"/>
      <c r="B49" s="26" t="s">
        <v>38</v>
      </c>
      <c r="C49" s="27" t="s">
        <v>44</v>
      </c>
      <c r="D49" s="22"/>
      <c r="E49" s="22"/>
      <c r="F49" s="22"/>
      <c r="G49" s="22"/>
      <c r="H49" s="22"/>
      <c r="I49" s="22"/>
      <c r="J49" s="22"/>
      <c r="K49" s="23"/>
      <c r="L49" s="16" t="s">
        <v>13</v>
      </c>
      <c r="M49" s="16" t="s">
        <v>35</v>
      </c>
      <c r="N49" s="67">
        <v>1</v>
      </c>
      <c r="O49" s="68"/>
      <c r="P49" t="s">
        <v>141</v>
      </c>
    </row>
    <row r="50" spans="1:16">
      <c r="A50" s="6"/>
      <c r="B50" s="59"/>
      <c r="C50" s="60"/>
      <c r="D50" s="31"/>
      <c r="E50" s="31"/>
      <c r="F50" s="31"/>
      <c r="G50" s="31"/>
      <c r="H50" s="31"/>
      <c r="I50" s="31"/>
      <c r="J50" s="31"/>
      <c r="K50" s="32"/>
      <c r="O50" s="68"/>
    </row>
    <row r="51" spans="1:16">
      <c r="A51" s="6"/>
      <c r="B51" s="35" t="s">
        <v>27</v>
      </c>
      <c r="C51" s="36"/>
      <c r="D51" s="36"/>
      <c r="E51" s="8"/>
      <c r="F51" s="8"/>
      <c r="G51" s="8"/>
      <c r="H51" s="8"/>
      <c r="I51" s="8"/>
      <c r="J51" s="8"/>
      <c r="K51" s="8"/>
      <c r="L51" s="8"/>
      <c r="M51" s="8"/>
      <c r="N51" s="69"/>
      <c r="O51" s="68"/>
    </row>
    <row r="52" spans="1:16">
      <c r="A52" s="6"/>
      <c r="B52" s="37"/>
      <c r="C52" s="38"/>
      <c r="D52" s="38"/>
      <c r="E52" s="38"/>
      <c r="F52" s="38"/>
      <c r="G52" s="38"/>
      <c r="H52" s="38"/>
      <c r="I52" s="38"/>
      <c r="J52" s="38"/>
      <c r="K52" s="39"/>
      <c r="L52" s="8"/>
      <c r="M52" s="8"/>
      <c r="N52" s="67">
        <f>SUM(N46:N51)</f>
        <v>2</v>
      </c>
      <c r="O52" s="68"/>
    </row>
    <row r="53" spans="1:16">
      <c r="A53" s="6"/>
      <c r="B53" s="40"/>
      <c r="C53" s="8"/>
      <c r="D53" s="8"/>
      <c r="E53" s="8"/>
      <c r="F53" s="8"/>
      <c r="G53" s="8"/>
      <c r="H53" s="8"/>
      <c r="I53" s="8"/>
      <c r="J53" s="8"/>
      <c r="K53" s="41"/>
      <c r="L53" s="8"/>
      <c r="M53" s="8"/>
      <c r="N53" s="69"/>
      <c r="O53" s="68"/>
    </row>
    <row r="54" spans="1:16">
      <c r="A54" s="6"/>
      <c r="B54" s="42"/>
      <c r="C54" s="43"/>
      <c r="D54" s="43"/>
      <c r="E54" s="43"/>
      <c r="F54" s="43"/>
      <c r="G54" s="43"/>
      <c r="H54" s="43"/>
      <c r="I54" s="43"/>
      <c r="J54" s="43"/>
      <c r="K54" s="44"/>
      <c r="L54" s="8"/>
      <c r="M54" s="8"/>
      <c r="N54" s="69"/>
      <c r="O54" s="68"/>
    </row>
    <row r="55" spans="1:16">
      <c r="A55" s="6"/>
      <c r="B55" s="34"/>
      <c r="C55" s="8"/>
      <c r="D55" s="8"/>
      <c r="E55" s="8"/>
      <c r="F55" s="8"/>
      <c r="G55" s="8"/>
      <c r="H55" s="8"/>
      <c r="I55" s="8"/>
      <c r="J55" s="8"/>
      <c r="K55" s="8"/>
      <c r="L55" s="8"/>
      <c r="M55" s="8"/>
      <c r="N55" s="69"/>
      <c r="O55" s="68"/>
    </row>
    <row r="56" spans="1:16">
      <c r="A56" s="6"/>
      <c r="B56" s="45" t="s">
        <v>39</v>
      </c>
      <c r="C56" s="8"/>
      <c r="D56" s="8"/>
      <c r="E56" s="8"/>
      <c r="F56" s="8"/>
      <c r="G56" s="8"/>
      <c r="H56" s="8"/>
      <c r="I56" s="8"/>
      <c r="J56" s="8"/>
      <c r="K56" s="46" t="s">
        <v>9</v>
      </c>
      <c r="L56" s="8" t="s">
        <v>13</v>
      </c>
      <c r="M56" s="8" t="str">
        <f>IF(N52&gt;=3,"PASS","NOT PASS")</f>
        <v>NOT PASS</v>
      </c>
      <c r="N56" s="69"/>
      <c r="O56" s="68"/>
    </row>
    <row r="57" spans="1:16">
      <c r="A57" s="6"/>
      <c r="B57" s="7"/>
      <c r="C57" s="8"/>
      <c r="D57" s="8"/>
      <c r="E57" s="8"/>
      <c r="F57" s="8"/>
      <c r="G57" s="8"/>
      <c r="H57" s="8"/>
      <c r="I57" s="8"/>
      <c r="J57" s="8"/>
      <c r="K57" s="46" t="s">
        <v>10</v>
      </c>
      <c r="L57" s="8" t="s">
        <v>13</v>
      </c>
      <c r="M57" s="8">
        <f>IF(N52&gt;=3,1,0)</f>
        <v>0</v>
      </c>
      <c r="N57" s="69"/>
      <c r="O57" s="68"/>
    </row>
    <row r="58" spans="1:16">
      <c r="A58" s="6"/>
      <c r="B58" s="7"/>
      <c r="C58" s="8"/>
      <c r="D58" s="8"/>
      <c r="E58" s="8"/>
      <c r="F58" s="8"/>
      <c r="G58" s="8"/>
      <c r="H58" s="8"/>
      <c r="I58" s="8"/>
      <c r="J58" s="8"/>
      <c r="K58" s="46"/>
      <c r="L58" s="8"/>
      <c r="M58" s="8"/>
      <c r="N58" s="69"/>
      <c r="O58" s="68"/>
    </row>
    <row r="59" spans="1:16">
      <c r="A59" s="6"/>
      <c r="B59" s="7"/>
      <c r="C59" s="8"/>
      <c r="D59" s="8"/>
      <c r="E59" s="8"/>
      <c r="F59" s="8"/>
      <c r="G59" s="8"/>
      <c r="H59" s="8"/>
      <c r="I59" s="8"/>
      <c r="J59" s="8"/>
      <c r="K59" s="8"/>
      <c r="L59" s="8"/>
      <c r="M59" s="8"/>
      <c r="N59" s="69"/>
      <c r="O59" s="68"/>
    </row>
    <row r="60" spans="1:16">
      <c r="A60" s="6"/>
      <c r="B60" s="58" t="s">
        <v>45</v>
      </c>
      <c r="C60" s="13"/>
      <c r="D60" s="13"/>
      <c r="E60" s="13"/>
      <c r="F60" s="13"/>
      <c r="G60" s="13"/>
      <c r="H60" s="14"/>
      <c r="I60" s="14"/>
      <c r="J60" s="14"/>
      <c r="K60" s="15"/>
      <c r="L60" s="8"/>
      <c r="M60" s="16" t="s">
        <v>9</v>
      </c>
      <c r="N60" s="67" t="s">
        <v>10</v>
      </c>
      <c r="O60" s="68"/>
    </row>
    <row r="61" spans="1:16">
      <c r="A61" s="6"/>
      <c r="B61" s="26" t="s">
        <v>38</v>
      </c>
      <c r="C61" s="27" t="s">
        <v>46</v>
      </c>
      <c r="D61" s="22"/>
      <c r="E61" s="22"/>
      <c r="F61" s="22"/>
      <c r="G61" s="22"/>
      <c r="H61" s="22"/>
      <c r="I61" s="22"/>
      <c r="J61" s="22"/>
      <c r="K61" s="23"/>
      <c r="L61" s="8" t="s">
        <v>13</v>
      </c>
      <c r="M61" s="16" t="s">
        <v>37</v>
      </c>
      <c r="N61" s="67">
        <v>0</v>
      </c>
      <c r="O61" s="68"/>
      <c r="P61" t="s">
        <v>159</v>
      </c>
    </row>
    <row r="62" spans="1:16">
      <c r="A62" s="6"/>
      <c r="B62" s="26"/>
      <c r="C62" s="27" t="s">
        <v>47</v>
      </c>
      <c r="D62" s="22"/>
      <c r="E62" s="22"/>
      <c r="F62" s="22"/>
      <c r="G62" s="22"/>
      <c r="H62" s="22"/>
      <c r="I62" s="22"/>
      <c r="J62" s="22"/>
      <c r="K62" s="23"/>
      <c r="O62" s="68"/>
      <c r="P62" t="s">
        <v>143</v>
      </c>
    </row>
    <row r="63" spans="1:16">
      <c r="A63" s="6"/>
      <c r="B63" s="26" t="s">
        <v>38</v>
      </c>
      <c r="C63" s="27" t="s">
        <v>48</v>
      </c>
      <c r="D63" s="22"/>
      <c r="E63" s="22"/>
      <c r="F63" s="22"/>
      <c r="G63" s="22"/>
      <c r="H63" s="22"/>
      <c r="I63" s="22"/>
      <c r="J63" s="22"/>
      <c r="K63" s="23"/>
      <c r="L63" s="8" t="s">
        <v>13</v>
      </c>
      <c r="M63" s="16" t="s">
        <v>35</v>
      </c>
      <c r="N63" s="67">
        <f>IF(M63="PASS",1,0)</f>
        <v>1</v>
      </c>
      <c r="O63" s="68"/>
      <c r="P63" t="s">
        <v>152</v>
      </c>
    </row>
    <row r="64" spans="1:16">
      <c r="A64" s="6"/>
      <c r="B64" s="26" t="s">
        <v>38</v>
      </c>
      <c r="C64" s="22" t="s">
        <v>25</v>
      </c>
      <c r="D64" s="22"/>
      <c r="E64" s="22"/>
      <c r="F64" s="22"/>
      <c r="G64" s="22"/>
      <c r="H64" s="22"/>
      <c r="I64" s="22"/>
      <c r="J64" s="22"/>
      <c r="K64" s="23"/>
      <c r="L64" s="8" t="s">
        <v>13</v>
      </c>
      <c r="M64" s="16" t="s">
        <v>35</v>
      </c>
      <c r="N64" s="67">
        <f>IF(M64="PASS",1,0)</f>
        <v>1</v>
      </c>
      <c r="O64" s="68"/>
      <c r="P64" t="s">
        <v>139</v>
      </c>
    </row>
    <row r="65" spans="1:16">
      <c r="A65" s="6"/>
      <c r="B65" s="26" t="s">
        <v>38</v>
      </c>
      <c r="C65" s="27" t="s">
        <v>49</v>
      </c>
      <c r="D65" s="22"/>
      <c r="E65" s="22"/>
      <c r="F65" s="22"/>
      <c r="G65" s="22"/>
      <c r="H65" s="22"/>
      <c r="I65" s="22"/>
      <c r="J65" s="22"/>
      <c r="K65" s="23"/>
      <c r="L65" s="8" t="s">
        <v>13</v>
      </c>
      <c r="M65" s="16" t="s">
        <v>35</v>
      </c>
      <c r="N65" s="67">
        <f>IF(M65="PASS",1,0)</f>
        <v>1</v>
      </c>
      <c r="O65" s="68"/>
      <c r="P65" t="s">
        <v>143</v>
      </c>
    </row>
    <row r="66" spans="1:16">
      <c r="A66" s="6"/>
      <c r="B66" s="35" t="s">
        <v>27</v>
      </c>
      <c r="C66" s="36"/>
      <c r="D66" s="36"/>
      <c r="E66" s="8"/>
      <c r="F66" s="8"/>
      <c r="G66" s="8"/>
      <c r="H66" s="8"/>
      <c r="I66" s="8"/>
      <c r="J66" s="8"/>
      <c r="K66" s="8"/>
      <c r="L66" s="8"/>
      <c r="M66" s="16"/>
      <c r="N66" s="67"/>
      <c r="O66" s="68"/>
    </row>
    <row r="67" spans="1:16">
      <c r="A67" s="6"/>
      <c r="B67" s="37"/>
      <c r="C67" s="38"/>
      <c r="D67" s="38"/>
      <c r="E67" s="38"/>
      <c r="F67" s="38"/>
      <c r="G67" s="38"/>
      <c r="H67" s="38"/>
      <c r="I67" s="38"/>
      <c r="J67" s="38"/>
      <c r="K67" s="39"/>
      <c r="L67" s="8"/>
      <c r="M67" s="8"/>
      <c r="N67" s="67">
        <f>SUM(N61:N66)</f>
        <v>3</v>
      </c>
      <c r="O67" s="68"/>
    </row>
    <row r="68" spans="1:16">
      <c r="A68" s="6"/>
      <c r="B68" s="40"/>
      <c r="C68" s="8"/>
      <c r="D68" s="8"/>
      <c r="E68" s="8"/>
      <c r="F68" s="8"/>
      <c r="G68" s="8"/>
      <c r="H68" s="8"/>
      <c r="I68" s="8"/>
      <c r="J68" s="8"/>
      <c r="K68" s="41"/>
      <c r="L68" s="8"/>
      <c r="M68" s="8"/>
      <c r="N68" s="69"/>
      <c r="O68" s="68"/>
    </row>
    <row r="69" spans="1:16">
      <c r="A69" s="6"/>
      <c r="B69" s="42"/>
      <c r="C69" s="43"/>
      <c r="D69" s="43"/>
      <c r="E69" s="43"/>
      <c r="F69" s="43"/>
      <c r="G69" s="43"/>
      <c r="H69" s="43"/>
      <c r="I69" s="43"/>
      <c r="J69" s="43"/>
      <c r="K69" s="44"/>
      <c r="L69" s="8"/>
      <c r="M69" s="8"/>
      <c r="N69" s="69"/>
      <c r="O69" s="68"/>
    </row>
    <row r="70" spans="1:16">
      <c r="A70" s="6"/>
      <c r="B70" s="8"/>
      <c r="C70" s="8"/>
      <c r="D70" s="8"/>
      <c r="E70" s="8"/>
      <c r="F70" s="8"/>
      <c r="G70" s="8"/>
      <c r="H70" s="8"/>
      <c r="I70" s="8"/>
      <c r="J70" s="8"/>
      <c r="K70" s="8"/>
      <c r="L70" s="8"/>
      <c r="M70" s="8"/>
      <c r="N70" s="69"/>
      <c r="O70" s="68"/>
    </row>
    <row r="71" spans="1:16">
      <c r="A71" s="6"/>
      <c r="B71" s="45" t="s">
        <v>39</v>
      </c>
      <c r="C71" s="8"/>
      <c r="D71" s="8"/>
      <c r="E71" s="8"/>
      <c r="F71" s="8"/>
      <c r="G71" s="8"/>
      <c r="H71" s="8"/>
      <c r="I71" s="8"/>
      <c r="J71" s="8"/>
      <c r="K71" s="46" t="s">
        <v>9</v>
      </c>
      <c r="L71" s="8" t="s">
        <v>13</v>
      </c>
      <c r="M71" s="8" t="str">
        <f>IF(N67&gt;=3,"PASS","NOT PASS")</f>
        <v>PASS</v>
      </c>
      <c r="N71" s="69"/>
      <c r="O71" s="68"/>
    </row>
    <row r="72" spans="1:16">
      <c r="A72" s="6"/>
      <c r="B72" s="8"/>
      <c r="C72" s="8"/>
      <c r="D72" s="8"/>
      <c r="E72" s="8"/>
      <c r="F72" s="8"/>
      <c r="G72" s="8"/>
      <c r="H72" s="8"/>
      <c r="I72" s="8"/>
      <c r="J72" s="8"/>
      <c r="K72" s="46" t="s">
        <v>10</v>
      </c>
      <c r="L72" s="8" t="s">
        <v>13</v>
      </c>
      <c r="M72" s="8">
        <f>IF(N67&gt;=3,1,0)</f>
        <v>1</v>
      </c>
      <c r="N72" s="69"/>
      <c r="O72" s="68"/>
    </row>
    <row r="73" spans="1:16" ht="15.75" thickBot="1">
      <c r="A73" s="61"/>
      <c r="B73" s="62"/>
      <c r="C73" s="63"/>
      <c r="D73" s="63"/>
      <c r="E73" s="63"/>
      <c r="F73" s="63"/>
      <c r="G73" s="63"/>
      <c r="H73" s="63"/>
      <c r="I73" s="63"/>
      <c r="J73" s="63"/>
      <c r="K73" s="63"/>
      <c r="L73" s="63"/>
      <c r="M73" s="63"/>
      <c r="N73" s="70"/>
      <c r="O73" s="71"/>
    </row>
    <row r="74" spans="1:16" ht="19.5" thickBot="1">
      <c r="A74" s="64"/>
      <c r="B74" s="65"/>
      <c r="C74" s="65"/>
      <c r="D74" s="65"/>
      <c r="E74" s="65"/>
      <c r="F74" s="65"/>
      <c r="G74" s="65"/>
      <c r="H74" s="65"/>
      <c r="I74" s="65"/>
      <c r="J74" s="65"/>
      <c r="K74" s="66" t="s">
        <v>5</v>
      </c>
      <c r="L74" s="65" t="s">
        <v>13</v>
      </c>
      <c r="M74" s="65">
        <f>M72+M57</f>
        <v>1</v>
      </c>
      <c r="N74" s="72"/>
      <c r="O74" s="73"/>
    </row>
    <row r="75" spans="1:16" ht="15.75" thickBot="1"/>
    <row r="76" spans="1:16" ht="23.25">
      <c r="A76" s="364" t="s">
        <v>40</v>
      </c>
      <c r="B76" s="365"/>
      <c r="C76" s="365"/>
      <c r="D76" s="365"/>
      <c r="E76" s="365"/>
      <c r="F76" s="365"/>
      <c r="G76" s="365"/>
      <c r="H76" s="365"/>
      <c r="I76" s="365"/>
      <c r="J76" s="365"/>
      <c r="K76" s="365"/>
      <c r="L76" s="365"/>
      <c r="M76" s="365"/>
      <c r="N76" s="365"/>
      <c r="O76" s="366"/>
    </row>
    <row r="77" spans="1:16">
      <c r="A77" s="6"/>
      <c r="B77" s="7"/>
      <c r="C77" s="8"/>
      <c r="D77" s="8"/>
      <c r="E77" s="8"/>
      <c r="F77" s="8"/>
      <c r="G77" s="8"/>
      <c r="H77" s="8"/>
      <c r="I77" s="8"/>
      <c r="J77" s="8"/>
      <c r="K77" s="8"/>
      <c r="L77" s="8"/>
      <c r="M77" s="8"/>
      <c r="N77" s="9"/>
      <c r="O77" s="10"/>
    </row>
    <row r="78" spans="1:16">
      <c r="A78" s="57" t="s">
        <v>35</v>
      </c>
      <c r="B78" s="58" t="s">
        <v>36</v>
      </c>
      <c r="C78" s="13"/>
      <c r="D78" s="13"/>
      <c r="E78" s="13"/>
      <c r="F78" s="14"/>
      <c r="G78" s="14"/>
      <c r="H78" s="14"/>
      <c r="I78" s="14"/>
      <c r="J78" s="14"/>
      <c r="K78" s="15"/>
      <c r="L78" s="8"/>
      <c r="M78" s="16" t="s">
        <v>9</v>
      </c>
      <c r="N78" s="67" t="s">
        <v>10</v>
      </c>
      <c r="O78" s="68"/>
    </row>
    <row r="79" spans="1:16">
      <c r="A79" s="57" t="s">
        <v>37</v>
      </c>
      <c r="B79" s="26" t="s">
        <v>38</v>
      </c>
      <c r="C79" s="27" t="s">
        <v>41</v>
      </c>
      <c r="D79" s="22"/>
      <c r="E79" s="22"/>
      <c r="F79" s="22"/>
      <c r="G79" s="22"/>
      <c r="H79" s="22"/>
      <c r="I79" s="22"/>
      <c r="J79" s="22"/>
      <c r="K79" s="23"/>
      <c r="L79" s="8" t="s">
        <v>13</v>
      </c>
      <c r="M79" s="16" t="s">
        <v>35</v>
      </c>
      <c r="N79" s="67">
        <f>IF(M79="PASS",1,0)</f>
        <v>1</v>
      </c>
      <c r="O79" s="68"/>
      <c r="P79" t="s">
        <v>140</v>
      </c>
    </row>
    <row r="80" spans="1:16">
      <c r="A80" s="6"/>
      <c r="B80" s="26" t="s">
        <v>38</v>
      </c>
      <c r="C80" s="27" t="s">
        <v>42</v>
      </c>
      <c r="D80" s="22"/>
      <c r="E80" s="22"/>
      <c r="F80" s="22"/>
      <c r="G80" s="22"/>
      <c r="H80" s="22"/>
      <c r="I80" s="22"/>
      <c r="J80" s="22"/>
      <c r="K80" s="23"/>
      <c r="L80" s="8" t="s">
        <v>13</v>
      </c>
      <c r="M80" s="16" t="s">
        <v>35</v>
      </c>
      <c r="N80" s="67">
        <f>IF(M80="PASS",1,0)</f>
        <v>1</v>
      </c>
      <c r="O80" s="68"/>
      <c r="P80" t="s">
        <v>142</v>
      </c>
    </row>
    <row r="81" spans="1:16">
      <c r="A81" s="6"/>
      <c r="B81" s="26" t="s">
        <v>38</v>
      </c>
      <c r="C81" s="27" t="s">
        <v>43</v>
      </c>
      <c r="D81" s="22"/>
      <c r="E81" s="22"/>
      <c r="F81" s="22"/>
      <c r="G81" s="22"/>
      <c r="H81" s="22"/>
      <c r="I81" s="22"/>
      <c r="J81" s="22"/>
      <c r="K81" s="23"/>
      <c r="L81" s="8" t="s">
        <v>13</v>
      </c>
      <c r="M81" s="16" t="s">
        <v>35</v>
      </c>
      <c r="N81" s="67">
        <f>IF(M81="PASS",1,0)</f>
        <v>1</v>
      </c>
      <c r="O81" s="68"/>
      <c r="P81" t="s">
        <v>155</v>
      </c>
    </row>
    <row r="82" spans="1:16">
      <c r="A82" s="6"/>
      <c r="B82" s="26" t="s">
        <v>38</v>
      </c>
      <c r="C82" s="27" t="s">
        <v>44</v>
      </c>
      <c r="D82" s="22"/>
      <c r="E82" s="22"/>
      <c r="F82" s="22"/>
      <c r="G82" s="22"/>
      <c r="H82" s="22"/>
      <c r="I82" s="22"/>
      <c r="J82" s="22"/>
      <c r="K82" s="23"/>
      <c r="L82" s="16" t="s">
        <v>13</v>
      </c>
      <c r="M82" s="16" t="s">
        <v>37</v>
      </c>
      <c r="N82" s="67">
        <f>IF(M82="PASS",1,0)</f>
        <v>0</v>
      </c>
      <c r="O82" s="68"/>
      <c r="P82" t="s">
        <v>141</v>
      </c>
    </row>
    <row r="83" spans="1:16">
      <c r="A83" s="6"/>
      <c r="B83" s="59"/>
      <c r="C83" s="60"/>
      <c r="D83" s="31"/>
      <c r="E83" s="31"/>
      <c r="F83" s="31"/>
      <c r="G83" s="31"/>
      <c r="H83" s="31"/>
      <c r="I83" s="31"/>
      <c r="J83" s="31"/>
      <c r="K83" s="32"/>
      <c r="O83" s="68"/>
    </row>
    <row r="84" spans="1:16">
      <c r="A84" s="6"/>
      <c r="B84" s="35" t="s">
        <v>27</v>
      </c>
      <c r="C84" s="36"/>
      <c r="D84" s="36"/>
      <c r="E84" s="8"/>
      <c r="F84" s="8"/>
      <c r="G84" s="8"/>
      <c r="H84" s="8"/>
      <c r="I84" s="8"/>
      <c r="J84" s="8"/>
      <c r="K84" s="8"/>
      <c r="L84" s="8"/>
      <c r="M84" s="8"/>
      <c r="N84" s="69"/>
      <c r="O84" s="68"/>
    </row>
    <row r="85" spans="1:16">
      <c r="A85" s="6"/>
      <c r="B85" s="37"/>
      <c r="C85" s="38"/>
      <c r="D85" s="38"/>
      <c r="E85" s="38"/>
      <c r="F85" s="38"/>
      <c r="G85" s="38"/>
      <c r="H85" s="38"/>
      <c r="I85" s="38"/>
      <c r="J85" s="38"/>
      <c r="K85" s="39"/>
      <c r="L85" s="8"/>
      <c r="M85" s="8"/>
      <c r="N85" s="67">
        <f>SUM(N79:N84)</f>
        <v>3</v>
      </c>
      <c r="O85" s="68"/>
    </row>
    <row r="86" spans="1:16">
      <c r="A86" s="6"/>
      <c r="B86" s="40"/>
      <c r="C86" s="8"/>
      <c r="D86" s="8"/>
      <c r="E86" s="8"/>
      <c r="F86" s="8"/>
      <c r="G86" s="8"/>
      <c r="H86" s="8"/>
      <c r="I86" s="8"/>
      <c r="J86" s="8"/>
      <c r="K86" s="41"/>
      <c r="L86" s="8"/>
      <c r="M86" s="8"/>
      <c r="N86" s="69"/>
      <c r="O86" s="68"/>
    </row>
    <row r="87" spans="1:16">
      <c r="A87" s="6"/>
      <c r="B87" s="42"/>
      <c r="C87" s="43"/>
      <c r="D87" s="43"/>
      <c r="E87" s="43"/>
      <c r="F87" s="43"/>
      <c r="G87" s="43"/>
      <c r="H87" s="43"/>
      <c r="I87" s="43"/>
      <c r="J87" s="43"/>
      <c r="K87" s="44"/>
      <c r="L87" s="8"/>
      <c r="M87" s="8"/>
      <c r="N87" s="69"/>
      <c r="O87" s="68"/>
    </row>
    <row r="88" spans="1:16">
      <c r="A88" s="6"/>
      <c r="B88" s="34"/>
      <c r="C88" s="8"/>
      <c r="D88" s="8"/>
      <c r="E88" s="8"/>
      <c r="F88" s="8"/>
      <c r="G88" s="8"/>
      <c r="H88" s="8"/>
      <c r="I88" s="8"/>
      <c r="J88" s="8"/>
      <c r="K88" s="8"/>
      <c r="L88" s="8"/>
      <c r="M88" s="8"/>
      <c r="N88" s="69"/>
      <c r="O88" s="68"/>
    </row>
    <row r="89" spans="1:16">
      <c r="A89" s="6"/>
      <c r="B89" s="45" t="s">
        <v>39</v>
      </c>
      <c r="C89" s="8"/>
      <c r="D89" s="8"/>
      <c r="E89" s="8"/>
      <c r="F89" s="8"/>
      <c r="G89" s="8"/>
      <c r="H89" s="8"/>
      <c r="I89" s="8"/>
      <c r="J89" s="8"/>
      <c r="K89" s="46" t="s">
        <v>9</v>
      </c>
      <c r="L89" s="8" t="s">
        <v>13</v>
      </c>
      <c r="M89" s="8" t="str">
        <f>IF(N85&gt;=3,"PASS","NOT PASS")</f>
        <v>PASS</v>
      </c>
      <c r="N89" s="69"/>
      <c r="O89" s="68"/>
    </row>
    <row r="90" spans="1:16">
      <c r="A90" s="6"/>
      <c r="B90" s="7"/>
      <c r="C90" s="8"/>
      <c r="D90" s="8"/>
      <c r="E90" s="8"/>
      <c r="F90" s="8"/>
      <c r="G90" s="8"/>
      <c r="H90" s="8"/>
      <c r="I90" s="8"/>
      <c r="J90" s="8"/>
      <c r="K90" s="46" t="s">
        <v>10</v>
      </c>
      <c r="L90" s="8" t="s">
        <v>13</v>
      </c>
      <c r="M90" s="8">
        <f>IF(N85&gt;=3,1,0)</f>
        <v>1</v>
      </c>
      <c r="N90" s="69"/>
      <c r="O90" s="68"/>
    </row>
    <row r="91" spans="1:16">
      <c r="A91" s="6"/>
      <c r="B91" s="7"/>
      <c r="C91" s="8"/>
      <c r="D91" s="8"/>
      <c r="E91" s="8"/>
      <c r="F91" s="8"/>
      <c r="G91" s="8"/>
      <c r="H91" s="8"/>
      <c r="I91" s="8"/>
      <c r="J91" s="8"/>
      <c r="K91" s="46"/>
      <c r="L91" s="8"/>
      <c r="M91" s="8"/>
      <c r="N91" s="69"/>
      <c r="O91" s="68"/>
    </row>
    <row r="92" spans="1:16">
      <c r="A92" s="6"/>
      <c r="B92" s="7"/>
      <c r="C92" s="8"/>
      <c r="D92" s="8"/>
      <c r="E92" s="8"/>
      <c r="F92" s="8"/>
      <c r="G92" s="8"/>
      <c r="H92" s="8"/>
      <c r="I92" s="8"/>
      <c r="J92" s="8"/>
      <c r="K92" s="8"/>
      <c r="L92" s="8"/>
      <c r="M92" s="8"/>
      <c r="N92" s="69"/>
      <c r="O92" s="68"/>
    </row>
    <row r="93" spans="1:16">
      <c r="A93" s="6"/>
      <c r="B93" s="58" t="s">
        <v>45</v>
      </c>
      <c r="C93" s="13"/>
      <c r="D93" s="13"/>
      <c r="E93" s="13"/>
      <c r="F93" s="13"/>
      <c r="G93" s="13"/>
      <c r="H93" s="14"/>
      <c r="I93" s="14"/>
      <c r="J93" s="14"/>
      <c r="K93" s="15"/>
      <c r="L93" s="8"/>
      <c r="M93" s="16" t="s">
        <v>9</v>
      </c>
      <c r="N93" s="67" t="s">
        <v>10</v>
      </c>
      <c r="O93" s="68"/>
    </row>
    <row r="94" spans="1:16">
      <c r="A94" s="6"/>
      <c r="B94" s="26" t="s">
        <v>38</v>
      </c>
      <c r="C94" s="27" t="s">
        <v>46</v>
      </c>
      <c r="D94" s="22"/>
      <c r="E94" s="22"/>
      <c r="F94" s="22"/>
      <c r="G94" s="22"/>
      <c r="H94" s="22"/>
      <c r="I94" s="22"/>
      <c r="J94" s="22"/>
      <c r="K94" s="23"/>
      <c r="L94" s="8" t="s">
        <v>13</v>
      </c>
      <c r="M94" s="16" t="s">
        <v>35</v>
      </c>
      <c r="N94" s="67">
        <f>IF(M94="PASS",1,0)</f>
        <v>1</v>
      </c>
      <c r="O94" s="68"/>
      <c r="P94" t="s">
        <v>159</v>
      </c>
    </row>
    <row r="95" spans="1:16">
      <c r="A95" s="6"/>
      <c r="B95" s="26"/>
      <c r="C95" s="27" t="s">
        <v>47</v>
      </c>
      <c r="D95" s="22"/>
      <c r="E95" s="22"/>
      <c r="F95" s="22"/>
      <c r="G95" s="22"/>
      <c r="H95" s="22"/>
      <c r="I95" s="22"/>
      <c r="J95" s="22"/>
      <c r="K95" s="23"/>
      <c r="O95" s="68"/>
      <c r="P95" t="s">
        <v>143</v>
      </c>
    </row>
    <row r="96" spans="1:16">
      <c r="A96" s="6"/>
      <c r="B96" s="26" t="s">
        <v>38</v>
      </c>
      <c r="C96" s="27" t="s">
        <v>48</v>
      </c>
      <c r="D96" s="22"/>
      <c r="E96" s="22"/>
      <c r="F96" s="22"/>
      <c r="G96" s="22"/>
      <c r="H96" s="22"/>
      <c r="I96" s="22"/>
      <c r="J96" s="22"/>
      <c r="K96" s="23"/>
      <c r="L96" s="8" t="s">
        <v>13</v>
      </c>
      <c r="M96" s="16" t="s">
        <v>35</v>
      </c>
      <c r="N96" s="67">
        <f>IF(M96="PASS",1,0)</f>
        <v>1</v>
      </c>
      <c r="O96" s="68"/>
      <c r="P96" t="s">
        <v>152</v>
      </c>
    </row>
    <row r="97" spans="1:16">
      <c r="A97" s="6"/>
      <c r="B97" s="26" t="s">
        <v>38</v>
      </c>
      <c r="C97" s="22" t="s">
        <v>25</v>
      </c>
      <c r="D97" s="22"/>
      <c r="E97" s="22"/>
      <c r="F97" s="22"/>
      <c r="G97" s="22"/>
      <c r="H97" s="22"/>
      <c r="I97" s="22"/>
      <c r="J97" s="22"/>
      <c r="K97" s="23"/>
      <c r="L97" s="8" t="s">
        <v>13</v>
      </c>
      <c r="M97" s="16" t="s">
        <v>35</v>
      </c>
      <c r="N97" s="67">
        <f>IF(M97="PASS",1,0)</f>
        <v>1</v>
      </c>
      <c r="O97" s="68"/>
      <c r="P97" t="s">
        <v>139</v>
      </c>
    </row>
    <row r="98" spans="1:16">
      <c r="A98" s="6"/>
      <c r="B98" s="26" t="s">
        <v>38</v>
      </c>
      <c r="C98" s="27" t="s">
        <v>49</v>
      </c>
      <c r="D98" s="22"/>
      <c r="E98" s="22"/>
      <c r="F98" s="22"/>
      <c r="G98" s="22"/>
      <c r="H98" s="22"/>
      <c r="I98" s="22"/>
      <c r="J98" s="22"/>
      <c r="K98" s="23"/>
      <c r="L98" s="8" t="s">
        <v>13</v>
      </c>
      <c r="M98" s="16" t="s">
        <v>37</v>
      </c>
      <c r="N98" s="67">
        <f>IF(M98="PASS",1,0)</f>
        <v>0</v>
      </c>
      <c r="O98" s="68"/>
      <c r="P98" t="s">
        <v>143</v>
      </c>
    </row>
    <row r="99" spans="1:16">
      <c r="A99" s="6"/>
      <c r="B99" s="35" t="s">
        <v>27</v>
      </c>
      <c r="C99" s="36"/>
      <c r="D99" s="36"/>
      <c r="E99" s="8"/>
      <c r="F99" s="8"/>
      <c r="G99" s="8"/>
      <c r="H99" s="8"/>
      <c r="I99" s="8"/>
      <c r="J99" s="8"/>
      <c r="K99" s="8"/>
      <c r="L99" s="8"/>
      <c r="M99" s="16"/>
      <c r="N99" s="67"/>
      <c r="O99" s="68"/>
    </row>
    <row r="100" spans="1:16">
      <c r="A100" s="6"/>
      <c r="B100" s="37"/>
      <c r="C100" s="38"/>
      <c r="D100" s="38"/>
      <c r="E100" s="38"/>
      <c r="F100" s="38"/>
      <c r="G100" s="38"/>
      <c r="H100" s="38"/>
      <c r="I100" s="38"/>
      <c r="J100" s="38"/>
      <c r="K100" s="39"/>
      <c r="L100" s="8"/>
      <c r="M100" s="8"/>
      <c r="N100" s="67">
        <f>SUM(N94:N99)</f>
        <v>3</v>
      </c>
      <c r="O100" s="68"/>
    </row>
    <row r="101" spans="1:16">
      <c r="A101" s="6"/>
      <c r="B101" s="40"/>
      <c r="C101" s="8"/>
      <c r="D101" s="8"/>
      <c r="E101" s="8"/>
      <c r="F101" s="8"/>
      <c r="G101" s="8"/>
      <c r="H101" s="8"/>
      <c r="I101" s="8"/>
      <c r="J101" s="8"/>
      <c r="K101" s="41"/>
      <c r="L101" s="8"/>
      <c r="M101" s="8"/>
      <c r="N101" s="69"/>
      <c r="O101" s="68"/>
    </row>
    <row r="102" spans="1:16">
      <c r="A102" s="6"/>
      <c r="B102" s="42"/>
      <c r="C102" s="43"/>
      <c r="D102" s="43"/>
      <c r="E102" s="43"/>
      <c r="F102" s="43"/>
      <c r="G102" s="43"/>
      <c r="H102" s="43"/>
      <c r="I102" s="43"/>
      <c r="J102" s="43"/>
      <c r="K102" s="44"/>
      <c r="L102" s="8"/>
      <c r="M102" s="8"/>
      <c r="N102" s="69"/>
      <c r="O102" s="68"/>
    </row>
    <row r="103" spans="1:16">
      <c r="A103" s="6"/>
      <c r="B103" s="8"/>
      <c r="C103" s="8"/>
      <c r="D103" s="8"/>
      <c r="E103" s="8"/>
      <c r="F103" s="8"/>
      <c r="G103" s="8"/>
      <c r="H103" s="8"/>
      <c r="I103" s="8"/>
      <c r="J103" s="8"/>
      <c r="K103" s="8"/>
      <c r="L103" s="8"/>
      <c r="M103" s="8"/>
      <c r="N103" s="69"/>
      <c r="O103" s="68"/>
    </row>
    <row r="104" spans="1:16">
      <c r="A104" s="6"/>
      <c r="B104" s="45" t="s">
        <v>39</v>
      </c>
      <c r="C104" s="8"/>
      <c r="D104" s="8"/>
      <c r="E104" s="8"/>
      <c r="F104" s="8"/>
      <c r="G104" s="8"/>
      <c r="H104" s="8"/>
      <c r="I104" s="8"/>
      <c r="J104" s="8"/>
      <c r="K104" s="46" t="s">
        <v>9</v>
      </c>
      <c r="L104" s="8" t="s">
        <v>13</v>
      </c>
      <c r="M104" s="8" t="str">
        <f>IF(N100&gt;=3,"PASS","NOT PASS")</f>
        <v>PASS</v>
      </c>
      <c r="N104" s="69"/>
      <c r="O104" s="68"/>
    </row>
    <row r="105" spans="1:16">
      <c r="A105" s="6"/>
      <c r="B105" s="8"/>
      <c r="C105" s="8"/>
      <c r="D105" s="8"/>
      <c r="E105" s="8"/>
      <c r="F105" s="8"/>
      <c r="G105" s="8"/>
      <c r="H105" s="8"/>
      <c r="I105" s="8"/>
      <c r="J105" s="8"/>
      <c r="K105" s="46" t="s">
        <v>10</v>
      </c>
      <c r="L105" s="8" t="s">
        <v>13</v>
      </c>
      <c r="M105" s="8">
        <f>IF(N100&gt;=3,1,0)</f>
        <v>1</v>
      </c>
      <c r="N105" s="69"/>
      <c r="O105" s="68"/>
    </row>
    <row r="106" spans="1:16" ht="15.75" thickBot="1">
      <c r="A106" s="61"/>
      <c r="B106" s="62"/>
      <c r="C106" s="63"/>
      <c r="D106" s="63"/>
      <c r="E106" s="63"/>
      <c r="F106" s="63"/>
      <c r="G106" s="63"/>
      <c r="H106" s="63"/>
      <c r="I106" s="63"/>
      <c r="J106" s="63"/>
      <c r="K106" s="63"/>
      <c r="L106" s="63"/>
      <c r="M106" s="63"/>
      <c r="N106" s="70"/>
      <c r="O106" s="71"/>
    </row>
    <row r="107" spans="1:16" ht="19.5" thickBot="1">
      <c r="A107" s="64"/>
      <c r="B107" s="65"/>
      <c r="C107" s="65"/>
      <c r="D107" s="65"/>
      <c r="E107" s="65"/>
      <c r="F107" s="65"/>
      <c r="G107" s="65"/>
      <c r="H107" s="65"/>
      <c r="I107" s="65"/>
      <c r="J107" s="65"/>
      <c r="K107" s="66" t="s">
        <v>5</v>
      </c>
      <c r="L107" s="65" t="s">
        <v>13</v>
      </c>
      <c r="M107" s="65">
        <f>M105+M90</f>
        <v>2</v>
      </c>
      <c r="N107" s="72"/>
      <c r="O107" s="73"/>
    </row>
  </sheetData>
  <mergeCells count="3">
    <mergeCell ref="A10:O10"/>
    <mergeCell ref="A43:O43"/>
    <mergeCell ref="A76:O76"/>
  </mergeCells>
  <dataValidations count="1">
    <dataValidation type="list" showInputMessage="1" showErrorMessage="1" sqref="M46:M49 M13:M16 M28 M61 M79:M82 M30:M32 M63:M65 M96:M98 M94">
      <formula1>$A$12:$A$13</formula1>
    </dataValidation>
  </dataValidations>
  <pageMargins left="0.7" right="0.7" top="0.75" bottom="0.75" header="0.3" footer="0.3"/>
  <pageSetup paperSize="9" scale="45" orientation="portrait" r:id="rId1"/>
  <headerFooter>
    <oddFooter>&amp;LINTERNAL</oddFooter>
    <evenFooter>&amp;LINTERNAL</evenFooter>
    <firstFooter>&amp;LINTERNAL</firstFooter>
  </headerFooter>
  <drawing r:id="rId2"/>
</worksheet>
</file>

<file path=xl/worksheets/sheet4.xml><?xml version="1.0" encoding="utf-8"?>
<worksheet xmlns="http://schemas.openxmlformats.org/spreadsheetml/2006/main" xmlns:r="http://schemas.openxmlformats.org/officeDocument/2006/relationships">
  <sheetPr>
    <pageSetUpPr fitToPage="1"/>
  </sheetPr>
  <dimension ref="A1:V116"/>
  <sheetViews>
    <sheetView workbookViewId="0">
      <selection activeCell="C6" sqref="C6"/>
    </sheetView>
  </sheetViews>
  <sheetFormatPr defaultRowHeight="15"/>
  <cols>
    <col min="1" max="1" width="1.7109375" style="8" customWidth="1"/>
    <col min="2" max="2" width="18.7109375" bestFit="1" customWidth="1"/>
    <col min="9" max="9" width="8.28515625" customWidth="1"/>
    <col min="13" max="13" width="12.7109375" bestFit="1" customWidth="1"/>
    <col min="14" max="14" width="9.7109375" bestFit="1" customWidth="1"/>
    <col min="17" max="17" width="1.7109375" customWidth="1"/>
  </cols>
  <sheetData>
    <row r="1" spans="1:22" ht="18.75">
      <c r="B1" s="400" t="s">
        <v>165</v>
      </c>
      <c r="C1" s="400"/>
      <c r="D1" s="400"/>
      <c r="E1" s="400"/>
      <c r="F1" s="400"/>
      <c r="G1" s="400"/>
      <c r="H1" s="400"/>
      <c r="I1" s="400"/>
      <c r="J1" s="400"/>
      <c r="K1" s="400"/>
      <c r="L1" s="400"/>
      <c r="M1" s="400"/>
      <c r="N1" s="400"/>
      <c r="O1" s="400"/>
      <c r="P1" s="400"/>
    </row>
    <row r="2" spans="1:22" ht="15.75" thickBot="1"/>
    <row r="3" spans="1:22" ht="6" customHeight="1" thickBot="1">
      <c r="A3" s="238"/>
      <c r="B3" s="239"/>
      <c r="C3" s="239"/>
      <c r="D3" s="239"/>
      <c r="E3" s="239"/>
      <c r="F3" s="239"/>
      <c r="G3" s="239"/>
      <c r="H3" s="239"/>
      <c r="I3" s="239"/>
      <c r="J3" s="239"/>
      <c r="K3" s="239"/>
      <c r="L3" s="239"/>
      <c r="M3" s="239"/>
      <c r="N3" s="239"/>
      <c r="O3" s="239"/>
      <c r="P3" s="239"/>
      <c r="Q3" s="240"/>
    </row>
    <row r="4" spans="1:22" ht="22.15" customHeight="1">
      <c r="A4" s="6"/>
      <c r="B4" s="241" t="s">
        <v>166</v>
      </c>
      <c r="C4" s="8"/>
      <c r="D4" s="8"/>
      <c r="E4" s="242" t="s">
        <v>226</v>
      </c>
      <c r="F4" s="243"/>
      <c r="G4" s="243"/>
      <c r="H4" s="244"/>
      <c r="I4" s="8"/>
      <c r="J4" s="241" t="s">
        <v>167</v>
      </c>
      <c r="K4" s="8"/>
      <c r="L4" s="8"/>
      <c r="M4" s="331" t="s">
        <v>225</v>
      </c>
      <c r="N4" s="332"/>
      <c r="O4" s="243" t="s">
        <v>168</v>
      </c>
      <c r="P4" s="244"/>
      <c r="Q4" s="10"/>
    </row>
    <row r="5" spans="1:22" ht="3" customHeight="1">
      <c r="A5" s="6"/>
      <c r="B5" s="241"/>
      <c r="C5" s="8"/>
      <c r="D5" s="8"/>
      <c r="E5" s="8"/>
      <c r="F5" s="8"/>
      <c r="G5" s="8"/>
      <c r="H5" s="8"/>
      <c r="I5" s="8"/>
      <c r="J5" s="241"/>
      <c r="K5" s="8"/>
      <c r="L5" s="8"/>
      <c r="M5" s="245"/>
      <c r="N5" s="8"/>
      <c r="O5" s="8"/>
      <c r="P5" s="8"/>
      <c r="Q5" s="10"/>
    </row>
    <row r="6" spans="1:22" ht="22.15" customHeight="1">
      <c r="A6" s="6"/>
      <c r="B6" s="241" t="s">
        <v>169</v>
      </c>
      <c r="C6" s="8"/>
      <c r="D6" s="8"/>
      <c r="E6" s="401" t="s">
        <v>228</v>
      </c>
      <c r="F6" s="401"/>
      <c r="G6" s="401"/>
      <c r="H6" s="402"/>
      <c r="I6" s="8"/>
      <c r="J6" s="241" t="s">
        <v>170</v>
      </c>
      <c r="K6" s="8"/>
      <c r="L6" s="8"/>
      <c r="M6" s="333">
        <v>41773.576388888891</v>
      </c>
      <c r="N6" s="334"/>
      <c r="O6" s="243" t="s">
        <v>168</v>
      </c>
      <c r="P6" s="244"/>
      <c r="Q6" s="10"/>
    </row>
    <row r="7" spans="1:22" ht="3" customHeight="1">
      <c r="A7" s="6"/>
      <c r="B7" s="241"/>
      <c r="C7" s="8"/>
      <c r="D7" s="8"/>
      <c r="E7" s="245"/>
      <c r="F7" s="245"/>
      <c r="G7" s="8"/>
      <c r="H7" s="8"/>
      <c r="I7" s="8"/>
      <c r="J7" s="241"/>
      <c r="K7" s="8"/>
      <c r="L7" s="8"/>
      <c r="M7" s="245"/>
      <c r="N7" s="8"/>
      <c r="O7" s="8"/>
      <c r="P7" s="8"/>
      <c r="Q7" s="10"/>
    </row>
    <row r="8" spans="1:22" ht="22.15" customHeight="1">
      <c r="A8" s="6"/>
      <c r="B8" s="241" t="s">
        <v>171</v>
      </c>
      <c r="C8" s="8"/>
      <c r="D8" s="8"/>
      <c r="E8" s="242" t="s">
        <v>229</v>
      </c>
      <c r="F8" s="246"/>
      <c r="G8" s="243"/>
      <c r="H8" s="244"/>
      <c r="I8" s="8"/>
      <c r="J8" s="241" t="s">
        <v>172</v>
      </c>
      <c r="K8" s="8"/>
      <c r="L8" s="8"/>
      <c r="M8" s="242" t="s">
        <v>227</v>
      </c>
      <c r="N8" s="243"/>
      <c r="O8" s="243" t="s">
        <v>168</v>
      </c>
      <c r="P8" s="244"/>
      <c r="Q8" s="10"/>
    </row>
    <row r="9" spans="1:22" ht="3" customHeight="1">
      <c r="A9" s="6"/>
      <c r="B9" s="241"/>
      <c r="C9" s="8"/>
      <c r="D9" s="8"/>
      <c r="E9" s="8"/>
      <c r="F9" s="8"/>
      <c r="G9" s="8"/>
      <c r="H9" s="8"/>
      <c r="I9" s="8"/>
      <c r="J9" s="8"/>
      <c r="K9" s="8"/>
      <c r="L9" s="8"/>
      <c r="M9" s="8"/>
      <c r="N9" s="8"/>
      <c r="O9" s="8"/>
      <c r="P9" s="8"/>
      <c r="Q9" s="10"/>
    </row>
    <row r="10" spans="1:22" ht="15.75" customHeight="1">
      <c r="A10" s="6"/>
      <c r="B10" s="241"/>
      <c r="C10" s="8"/>
      <c r="D10" s="8"/>
      <c r="E10" s="395" t="s">
        <v>173</v>
      </c>
      <c r="F10" s="394"/>
      <c r="G10" s="247" t="s">
        <v>168</v>
      </c>
      <c r="H10" s="395" t="s">
        <v>174</v>
      </c>
      <c r="I10" s="396"/>
      <c r="J10" s="397"/>
      <c r="K10" s="398" t="s">
        <v>175</v>
      </c>
      <c r="L10" s="399"/>
      <c r="M10" s="247"/>
      <c r="N10" s="398"/>
      <c r="O10" s="399"/>
      <c r="P10" s="247"/>
      <c r="Q10" s="10"/>
      <c r="U10" t="s">
        <v>168</v>
      </c>
    </row>
    <row r="11" spans="1:22" ht="3" customHeight="1">
      <c r="A11" s="6"/>
      <c r="B11" s="241"/>
      <c r="C11" s="8"/>
      <c r="D11" s="8"/>
      <c r="E11" s="8"/>
      <c r="F11" s="8"/>
      <c r="G11" s="8"/>
      <c r="H11" s="8"/>
      <c r="I11" s="8"/>
      <c r="J11" s="8"/>
      <c r="K11" s="8"/>
      <c r="L11" s="8"/>
      <c r="M11" s="8"/>
      <c r="N11" s="8"/>
      <c r="O11" s="8"/>
      <c r="P11" s="8"/>
      <c r="Q11" s="10"/>
    </row>
    <row r="12" spans="1:22" ht="15.75" customHeight="1">
      <c r="A12" s="6"/>
      <c r="B12" s="241"/>
      <c r="C12" s="8"/>
      <c r="D12" s="8"/>
      <c r="E12" s="393">
        <v>41779</v>
      </c>
      <c r="F12" s="394"/>
      <c r="G12" s="247" t="s">
        <v>168</v>
      </c>
      <c r="H12" s="395" t="s">
        <v>176</v>
      </c>
      <c r="I12" s="396"/>
      <c r="J12" s="397"/>
      <c r="K12" s="398" t="s">
        <v>175</v>
      </c>
      <c r="L12" s="399"/>
      <c r="M12" s="247"/>
      <c r="N12" s="398" t="s">
        <v>177</v>
      </c>
      <c r="O12" s="399"/>
      <c r="P12" s="247" t="s">
        <v>175</v>
      </c>
      <c r="Q12" s="10"/>
    </row>
    <row r="13" spans="1:22" ht="6" customHeight="1" thickBot="1">
      <c r="A13" s="61"/>
      <c r="B13" s="248"/>
      <c r="C13" s="63"/>
      <c r="D13" s="63"/>
      <c r="E13" s="249"/>
      <c r="F13" s="249"/>
      <c r="G13" s="250"/>
      <c r="H13" s="249"/>
      <c r="I13" s="249"/>
      <c r="J13" s="250"/>
      <c r="K13" s="249"/>
      <c r="L13" s="249"/>
      <c r="M13" s="250"/>
      <c r="N13" s="249"/>
      <c r="O13" s="249"/>
      <c r="P13" s="251"/>
      <c r="Q13" s="252"/>
    </row>
    <row r="14" spans="1:22">
      <c r="B14" s="253"/>
    </row>
    <row r="15" spans="1:22">
      <c r="I15" s="254" t="s">
        <v>178</v>
      </c>
      <c r="J15" s="255"/>
      <c r="K15" s="256" t="s">
        <v>179</v>
      </c>
      <c r="L15" s="256" t="s">
        <v>180</v>
      </c>
    </row>
    <row r="16" spans="1:22" ht="15.75" thickBot="1">
      <c r="I16" s="257"/>
      <c r="J16" s="255"/>
      <c r="K16" s="255"/>
      <c r="V16" t="s">
        <v>168</v>
      </c>
    </row>
    <row r="17" spans="1:16" ht="15" customHeight="1">
      <c r="B17" s="253" t="s">
        <v>181</v>
      </c>
      <c r="G17" t="s">
        <v>168</v>
      </c>
      <c r="I17" s="278"/>
      <c r="K17" s="279"/>
      <c r="M17" s="384" t="s">
        <v>182</v>
      </c>
      <c r="N17" s="385"/>
      <c r="O17" s="385"/>
      <c r="P17" s="386"/>
    </row>
    <row r="18" spans="1:16" ht="15" customHeight="1">
      <c r="B18" s="280">
        <v>1</v>
      </c>
      <c r="C18" s="281" t="s">
        <v>183</v>
      </c>
      <c r="D18" s="282"/>
      <c r="E18" s="282"/>
      <c r="F18" s="282"/>
      <c r="G18" s="282"/>
      <c r="H18" s="282"/>
      <c r="I18" s="282"/>
      <c r="J18" s="282"/>
      <c r="K18" s="282"/>
      <c r="L18" s="284"/>
      <c r="M18" s="387"/>
      <c r="N18" s="369"/>
      <c r="O18" s="369"/>
      <c r="P18" s="388"/>
    </row>
    <row r="19" spans="1:16" ht="113.25" customHeight="1">
      <c r="B19" s="277" t="s">
        <v>211</v>
      </c>
      <c r="C19" s="392" t="s">
        <v>184</v>
      </c>
      <c r="D19" s="392"/>
      <c r="E19" s="392"/>
      <c r="F19" s="392"/>
      <c r="G19" s="392"/>
      <c r="H19" s="392"/>
      <c r="I19" s="287" t="str">
        <f>IF(AND(CollMon!$O$29="v",CollMon!$O$12="v"),"p","")</f>
        <v/>
      </c>
      <c r="J19" s="285"/>
      <c r="K19" s="287" t="str">
        <f>IF(AND(CollMon!$O$29="v",CollMon!$O$12="v"),"","p")</f>
        <v>p</v>
      </c>
      <c r="L19" s="286"/>
      <c r="M19" s="387"/>
      <c r="N19" s="369"/>
      <c r="O19" s="369"/>
      <c r="P19" s="388"/>
    </row>
    <row r="20" spans="1:16" ht="15" customHeight="1">
      <c r="B20" s="280">
        <v>2</v>
      </c>
      <c r="C20" s="281" t="s">
        <v>185</v>
      </c>
      <c r="D20" s="282"/>
      <c r="E20" s="282"/>
      <c r="F20" s="282"/>
      <c r="G20" s="282"/>
      <c r="H20" s="282"/>
      <c r="I20" s="283"/>
      <c r="J20" s="282"/>
      <c r="K20" s="282"/>
      <c r="L20" s="284"/>
      <c r="M20" s="387"/>
      <c r="N20" s="369"/>
      <c r="O20" s="369"/>
      <c r="P20" s="388"/>
    </row>
    <row r="21" spans="1:16" ht="90.6" customHeight="1">
      <c r="B21" s="277" t="s">
        <v>209</v>
      </c>
      <c r="C21" s="392" t="s">
        <v>186</v>
      </c>
      <c r="D21" s="392"/>
      <c r="E21" s="392"/>
      <c r="F21" s="392"/>
      <c r="G21" s="392"/>
      <c r="H21" s="392"/>
      <c r="I21" s="288" t="str">
        <f>IF(CollMon!$O$12="v","p","-")</f>
        <v>-</v>
      </c>
      <c r="J21" s="285"/>
      <c r="K21" s="288" t="str">
        <f>IF(CollMon!$O$12="v","","p")</f>
        <v>p</v>
      </c>
      <c r="L21" s="286"/>
      <c r="M21" s="387"/>
      <c r="N21" s="369"/>
      <c r="O21" s="369"/>
      <c r="P21" s="388"/>
    </row>
    <row r="22" spans="1:16" ht="15" customHeight="1">
      <c r="B22" s="280">
        <v>3</v>
      </c>
      <c r="C22" s="281" t="s">
        <v>187</v>
      </c>
      <c r="D22" s="282"/>
      <c r="E22" s="282"/>
      <c r="F22" s="282"/>
      <c r="G22" s="282"/>
      <c r="H22" s="282"/>
      <c r="I22" s="283"/>
      <c r="J22" s="282"/>
      <c r="K22" s="282"/>
      <c r="L22" s="284"/>
      <c r="M22" s="387"/>
      <c r="N22" s="369"/>
      <c r="O22" s="369"/>
      <c r="P22" s="388"/>
    </row>
    <row r="23" spans="1:16" ht="49.5" customHeight="1">
      <c r="B23" s="277" t="s">
        <v>215</v>
      </c>
      <c r="C23" s="382" t="s">
        <v>213</v>
      </c>
      <c r="D23" s="382"/>
      <c r="E23" s="382"/>
      <c r="F23" s="382"/>
      <c r="G23" s="382"/>
      <c r="H23" s="382"/>
      <c r="I23" s="288" t="str">
        <f>IF(AND(CollMon!$O$42="v",CollMon!$O$43="v"),"p","")</f>
        <v/>
      </c>
      <c r="J23" s="8"/>
      <c r="K23" s="288" t="str">
        <f>IF(AND(CollMon!$O$42="v",CollMon!$O$43="v"),"","p")</f>
        <v>p</v>
      </c>
      <c r="L23" s="8"/>
      <c r="M23" s="389"/>
      <c r="N23" s="390"/>
      <c r="O23" s="390"/>
      <c r="P23" s="391"/>
    </row>
    <row r="24" spans="1:16" ht="67.5" customHeight="1">
      <c r="B24" s="277" t="s">
        <v>217</v>
      </c>
      <c r="C24" s="382" t="s">
        <v>212</v>
      </c>
      <c r="D24" s="382"/>
      <c r="E24" s="382"/>
      <c r="F24" s="382"/>
      <c r="G24" s="382"/>
      <c r="H24" s="382"/>
      <c r="I24" s="288" t="str">
        <f>IF(AND(CollMon!$O$11="v",CollMon!$O$17="v",CollMon!$O$20="v"),"p","")</f>
        <v/>
      </c>
      <c r="J24" s="8"/>
      <c r="K24" s="288" t="str">
        <f>IF(AND(CollMon!$O$11="v",CollMon!$O$17="v",CollMon!$O$20="v"),"","p")</f>
        <v>p</v>
      </c>
      <c r="L24" s="8"/>
      <c r="M24" s="272"/>
      <c r="N24" s="272"/>
      <c r="O24" s="272"/>
      <c r="P24" s="272"/>
    </row>
    <row r="25" spans="1:16" ht="30.75" customHeight="1">
      <c r="B25" s="277" t="s">
        <v>216</v>
      </c>
      <c r="C25" s="382" t="s">
        <v>214</v>
      </c>
      <c r="D25" s="382"/>
      <c r="E25" s="382"/>
      <c r="F25" s="382"/>
      <c r="G25" s="382"/>
      <c r="H25" s="382"/>
      <c r="I25" s="288" t="str">
        <f>IF(CollMon!$O$44="v","p","")</f>
        <v/>
      </c>
      <c r="J25" s="8"/>
      <c r="K25" s="288" t="str">
        <f>IF(CollMon!$O$44="v","","p")</f>
        <v>p</v>
      </c>
      <c r="L25" s="8"/>
      <c r="M25" s="272"/>
      <c r="N25" s="272"/>
      <c r="O25" s="272"/>
      <c r="P25" s="272"/>
    </row>
    <row r="26" spans="1:16" ht="17.45" customHeight="1" thickBot="1">
      <c r="B26" s="253"/>
      <c r="C26" s="260"/>
      <c r="D26" s="260"/>
      <c r="E26" s="260"/>
      <c r="F26" s="260"/>
      <c r="G26" s="260"/>
      <c r="H26" s="260"/>
      <c r="I26" s="8"/>
      <c r="K26" s="8"/>
      <c r="M26" s="261"/>
      <c r="N26" s="261"/>
      <c r="O26" s="261"/>
      <c r="P26" s="261"/>
    </row>
    <row r="27" spans="1:16" ht="15" customHeight="1" thickBot="1">
      <c r="B27" s="253" t="s">
        <v>188</v>
      </c>
      <c r="I27" s="262" t="s">
        <v>178</v>
      </c>
      <c r="K27" s="259"/>
      <c r="M27" s="373" t="s">
        <v>189</v>
      </c>
      <c r="N27" s="374"/>
      <c r="O27" s="374"/>
      <c r="P27" s="375"/>
    </row>
    <row r="28" spans="1:16" ht="3" customHeight="1">
      <c r="B28" s="253"/>
      <c r="M28" s="376"/>
      <c r="N28" s="377"/>
      <c r="O28" s="377"/>
      <c r="P28" s="378"/>
    </row>
    <row r="29" spans="1:16">
      <c r="B29" s="280">
        <v>1</v>
      </c>
      <c r="C29" s="281" t="s">
        <v>190</v>
      </c>
      <c r="D29" s="282"/>
      <c r="E29" s="282"/>
      <c r="F29" s="282"/>
      <c r="G29" s="282"/>
      <c r="H29" s="282"/>
      <c r="I29" s="282"/>
      <c r="J29" s="282"/>
      <c r="K29" s="282"/>
      <c r="L29" s="284"/>
      <c r="M29" s="376"/>
      <c r="N29" s="377"/>
      <c r="O29" s="377"/>
      <c r="P29" s="378"/>
    </row>
    <row r="30" spans="1:16" ht="3" customHeight="1">
      <c r="B30" s="253"/>
      <c r="M30" s="376"/>
      <c r="N30" s="377"/>
      <c r="O30" s="377"/>
      <c r="P30" s="378"/>
    </row>
    <row r="31" spans="1:16" s="286" customFormat="1" ht="25.5">
      <c r="A31" s="285"/>
      <c r="B31" s="277" t="s">
        <v>210</v>
      </c>
      <c r="C31" s="289" t="s">
        <v>191</v>
      </c>
      <c r="D31" s="286" t="s">
        <v>192</v>
      </c>
      <c r="I31" s="288" t="str">
        <f>IF(CollMon!$O$29="v","p","")</f>
        <v/>
      </c>
      <c r="J31" s="285"/>
      <c r="K31" s="288" t="str">
        <f>IF(CollMon!$O$29="v","","p")</f>
        <v>p</v>
      </c>
      <c r="M31" s="376"/>
      <c r="N31" s="377"/>
      <c r="O31" s="377"/>
      <c r="P31" s="378"/>
    </row>
    <row r="32" spans="1:16" s="286" customFormat="1" ht="3" customHeight="1">
      <c r="A32" s="285"/>
      <c r="B32" s="277"/>
      <c r="C32" s="289"/>
      <c r="I32" s="288"/>
      <c r="J32" s="285"/>
      <c r="K32" s="288"/>
      <c r="M32" s="376"/>
      <c r="N32" s="377"/>
      <c r="O32" s="377"/>
      <c r="P32" s="378"/>
    </row>
    <row r="33" spans="1:16" s="286" customFormat="1" ht="25.5">
      <c r="A33" s="285"/>
      <c r="B33" s="277" t="s">
        <v>217</v>
      </c>
      <c r="C33" s="289" t="s">
        <v>193</v>
      </c>
      <c r="D33" s="286" t="s">
        <v>194</v>
      </c>
      <c r="I33" s="288" t="str">
        <f>IF(AND(CollMon!$O$11="v",CollMon!$O$17="v",CollMon!$O$20="v"),"p","")</f>
        <v/>
      </c>
      <c r="J33" s="285"/>
      <c r="K33" s="288" t="str">
        <f>IF(AND(CollMon!$O$11="v",CollMon!$O$17="v",CollMon!$O$20="v"),"","p")</f>
        <v>p</v>
      </c>
      <c r="M33" s="376"/>
      <c r="N33" s="377"/>
      <c r="O33" s="377"/>
      <c r="P33" s="378"/>
    </row>
    <row r="34" spans="1:16" s="286" customFormat="1" ht="3" customHeight="1">
      <c r="A34" s="285"/>
      <c r="B34" s="277"/>
      <c r="C34" s="289"/>
      <c r="I34" s="288"/>
      <c r="J34" s="285"/>
      <c r="K34" s="288"/>
      <c r="M34" s="376"/>
      <c r="N34" s="377"/>
      <c r="O34" s="377"/>
      <c r="P34" s="378"/>
    </row>
    <row r="35" spans="1:16" s="286" customFormat="1" ht="25.5">
      <c r="A35" s="285"/>
      <c r="B35" s="277" t="s">
        <v>218</v>
      </c>
      <c r="C35" s="289" t="s">
        <v>195</v>
      </c>
      <c r="D35" s="286" t="s">
        <v>196</v>
      </c>
      <c r="I35" s="288" t="str">
        <f>IF(CollMon!$O$23="v","p","")</f>
        <v/>
      </c>
      <c r="J35" s="285"/>
      <c r="K35" s="288" t="str">
        <f>IF(CollMon!$O$23="v","","p")</f>
        <v>p</v>
      </c>
      <c r="M35" s="376"/>
      <c r="N35" s="377"/>
      <c r="O35" s="377"/>
      <c r="P35" s="378"/>
    </row>
    <row r="36" spans="1:16" s="286" customFormat="1" ht="3" customHeight="1">
      <c r="A36" s="285"/>
      <c r="B36" s="277"/>
      <c r="C36" s="289"/>
      <c r="I36" s="288"/>
      <c r="J36" s="285"/>
      <c r="K36" s="288"/>
      <c r="M36" s="376"/>
      <c r="N36" s="377"/>
      <c r="O36" s="377"/>
      <c r="P36" s="378"/>
    </row>
    <row r="37" spans="1:16" s="286" customFormat="1" ht="25.5">
      <c r="A37" s="285"/>
      <c r="B37" s="277" t="s">
        <v>218</v>
      </c>
      <c r="C37" s="289" t="s">
        <v>197</v>
      </c>
      <c r="D37" s="286" t="s">
        <v>198</v>
      </c>
      <c r="I37" s="288" t="str">
        <f>IF(CollMon!$O$25="v","p","")</f>
        <v/>
      </c>
      <c r="J37" s="285"/>
      <c r="K37" s="288" t="str">
        <f>IF(CollMon!$O$25="v","","p")</f>
        <v>p</v>
      </c>
      <c r="M37" s="376"/>
      <c r="N37" s="377"/>
      <c r="O37" s="377"/>
      <c r="P37" s="378"/>
    </row>
    <row r="38" spans="1:16" s="286" customFormat="1" ht="3" customHeight="1">
      <c r="A38" s="285"/>
      <c r="B38" s="277"/>
      <c r="C38" s="289"/>
      <c r="I38" s="285"/>
      <c r="J38" s="285"/>
      <c r="K38" s="285"/>
      <c r="M38" s="376"/>
      <c r="N38" s="377"/>
      <c r="O38" s="377"/>
      <c r="P38" s="378"/>
    </row>
    <row r="39" spans="1:16" s="286" customFormat="1" ht="15" customHeight="1">
      <c r="A39" s="285"/>
      <c r="B39" s="280">
        <v>2</v>
      </c>
      <c r="C39" s="290" t="s">
        <v>199</v>
      </c>
      <c r="D39" s="291"/>
      <c r="E39" s="291"/>
      <c r="F39" s="291"/>
      <c r="G39" s="291"/>
      <c r="H39" s="291"/>
      <c r="I39" s="291"/>
      <c r="J39" s="291"/>
      <c r="K39" s="291"/>
      <c r="L39" s="292"/>
      <c r="M39" s="376"/>
      <c r="N39" s="377"/>
      <c r="O39" s="377"/>
      <c r="P39" s="378"/>
    </row>
    <row r="40" spans="1:16" s="286" customFormat="1" ht="3" customHeight="1">
      <c r="A40" s="285"/>
      <c r="B40" s="277"/>
      <c r="C40" s="293"/>
      <c r="D40" s="293"/>
      <c r="E40" s="293"/>
      <c r="F40" s="293"/>
      <c r="G40" s="293"/>
      <c r="M40" s="376"/>
      <c r="N40" s="377"/>
      <c r="O40" s="377"/>
      <c r="P40" s="378"/>
    </row>
    <row r="41" spans="1:16" s="286" customFormat="1" ht="25.5">
      <c r="A41" s="285"/>
      <c r="B41" s="277" t="s">
        <v>221</v>
      </c>
      <c r="C41" s="294" t="s">
        <v>191</v>
      </c>
      <c r="D41" s="286" t="s">
        <v>200</v>
      </c>
      <c r="I41" s="288" t="str">
        <f>IF(CollMon!$O$22="v","p","")</f>
        <v/>
      </c>
      <c r="K41" s="288" t="str">
        <f>IF(CollMon!$O$22="v","","p")</f>
        <v>p</v>
      </c>
      <c r="M41" s="376"/>
      <c r="N41" s="377"/>
      <c r="O41" s="377"/>
      <c r="P41" s="378"/>
    </row>
    <row r="42" spans="1:16" s="286" customFormat="1" ht="3" customHeight="1">
      <c r="A42" s="285"/>
      <c r="B42" s="277"/>
      <c r="C42" s="294"/>
      <c r="I42" s="288"/>
      <c r="K42" s="288"/>
      <c r="M42" s="376"/>
      <c r="N42" s="377"/>
      <c r="O42" s="377"/>
      <c r="P42" s="378"/>
    </row>
    <row r="43" spans="1:16" s="286" customFormat="1" ht="25.5">
      <c r="A43" s="285"/>
      <c r="B43" s="277" t="s">
        <v>224</v>
      </c>
      <c r="C43" s="294" t="s">
        <v>193</v>
      </c>
      <c r="D43" s="286" t="s">
        <v>201</v>
      </c>
      <c r="I43" s="288" t="str">
        <f>IF(CollMon!$O$26="v","p","")</f>
        <v/>
      </c>
      <c r="K43" s="288" t="str">
        <f>IF(CollMon!$O$26="v","","p")</f>
        <v>p</v>
      </c>
      <c r="M43" s="376"/>
      <c r="N43" s="377"/>
      <c r="O43" s="377"/>
      <c r="P43" s="378"/>
    </row>
    <row r="44" spans="1:16" s="286" customFormat="1" ht="3" customHeight="1">
      <c r="A44" s="285"/>
      <c r="B44" s="277"/>
      <c r="C44" s="294"/>
      <c r="I44" s="288"/>
      <c r="K44" s="288"/>
      <c r="M44" s="376"/>
      <c r="N44" s="377"/>
      <c r="O44" s="377"/>
      <c r="P44" s="378"/>
    </row>
    <row r="45" spans="1:16" s="286" customFormat="1" ht="25.5">
      <c r="A45" s="285"/>
      <c r="B45" s="277" t="s">
        <v>223</v>
      </c>
      <c r="C45" s="294" t="s">
        <v>195</v>
      </c>
      <c r="D45" s="286" t="s">
        <v>202</v>
      </c>
      <c r="I45" s="288" t="str">
        <f>IF(AND(CollMon!$O$15="v",CollMon!$O$16="v"),"p","")</f>
        <v/>
      </c>
      <c r="K45" s="288" t="str">
        <f>IF(AND(CollMon!$O$15="v",CollMon!$O$16="v"),"","p")</f>
        <v>p</v>
      </c>
      <c r="M45" s="376"/>
      <c r="N45" s="377"/>
      <c r="O45" s="377"/>
      <c r="P45" s="378"/>
    </row>
    <row r="46" spans="1:16" s="286" customFormat="1" ht="3" customHeight="1">
      <c r="A46" s="285"/>
      <c r="B46" s="277"/>
      <c r="C46" s="294"/>
      <c r="I46" s="288"/>
      <c r="K46" s="288"/>
      <c r="M46" s="376"/>
      <c r="N46" s="377"/>
      <c r="O46" s="377"/>
      <c r="P46" s="378"/>
    </row>
    <row r="47" spans="1:16" s="286" customFormat="1" ht="25.5">
      <c r="A47" s="285"/>
      <c r="B47" s="277" t="s">
        <v>219</v>
      </c>
      <c r="C47" s="294" t="s">
        <v>197</v>
      </c>
      <c r="D47" s="286" t="s">
        <v>203</v>
      </c>
      <c r="I47" s="288" t="str">
        <f>IF(CollMon!$O$30="v","p","")</f>
        <v/>
      </c>
      <c r="K47" s="288" t="str">
        <f>IF(CollMon!$O$30="v","","p")</f>
        <v>p</v>
      </c>
      <c r="M47" s="376"/>
      <c r="N47" s="377"/>
      <c r="O47" s="377"/>
      <c r="P47" s="378"/>
    </row>
    <row r="48" spans="1:16" s="286" customFormat="1" ht="3" customHeight="1">
      <c r="A48" s="285"/>
      <c r="B48" s="277"/>
      <c r="C48" s="294"/>
      <c r="M48" s="376"/>
      <c r="N48" s="377"/>
      <c r="O48" s="377"/>
      <c r="P48" s="378"/>
    </row>
    <row r="49" spans="1:18" s="286" customFormat="1" ht="15" customHeight="1">
      <c r="A49" s="285"/>
      <c r="B49" s="280">
        <v>3</v>
      </c>
      <c r="C49" s="290" t="s">
        <v>204</v>
      </c>
      <c r="D49" s="291"/>
      <c r="E49" s="291"/>
      <c r="F49" s="291"/>
      <c r="G49" s="291"/>
      <c r="H49" s="291"/>
      <c r="I49" s="291"/>
      <c r="J49" s="291"/>
      <c r="K49" s="291"/>
      <c r="L49" s="292"/>
      <c r="M49" s="376"/>
      <c r="N49" s="377"/>
      <c r="O49" s="377"/>
      <c r="P49" s="378"/>
    </row>
    <row r="50" spans="1:18" s="286" customFormat="1" ht="3" customHeight="1">
      <c r="A50" s="285"/>
      <c r="B50" s="277"/>
      <c r="C50" s="293"/>
      <c r="D50" s="293"/>
      <c r="E50" s="293"/>
      <c r="F50" s="293"/>
      <c r="G50" s="293"/>
      <c r="M50" s="376"/>
      <c r="N50" s="377"/>
      <c r="O50" s="377"/>
      <c r="P50" s="378"/>
    </row>
    <row r="51" spans="1:18" s="286" customFormat="1" ht="25.5">
      <c r="A51" s="285"/>
      <c r="B51" s="277" t="s">
        <v>220</v>
      </c>
      <c r="C51" s="294" t="s">
        <v>191</v>
      </c>
      <c r="D51" s="286" t="s">
        <v>205</v>
      </c>
      <c r="I51" s="288" t="str">
        <f>IF(AND(CollMon!$O$22="v",CollMon!$O$25="v"),"p","")</f>
        <v/>
      </c>
      <c r="K51" s="288" t="str">
        <f>IF(AND(CollMon!$O$22="v",CollMon!$O$25="v"),"","p")</f>
        <v>p</v>
      </c>
      <c r="M51" s="376"/>
      <c r="N51" s="377"/>
      <c r="O51" s="377"/>
      <c r="P51" s="378"/>
    </row>
    <row r="52" spans="1:18" s="286" customFormat="1" ht="3" customHeight="1">
      <c r="A52" s="285"/>
      <c r="B52" s="277"/>
      <c r="C52" s="294"/>
      <c r="I52" s="288"/>
      <c r="K52" s="288"/>
      <c r="M52" s="376"/>
      <c r="N52" s="377"/>
      <c r="O52" s="377"/>
      <c r="P52" s="378"/>
    </row>
    <row r="53" spans="1:18" s="286" customFormat="1" ht="25.5">
      <c r="A53" s="285"/>
      <c r="B53" s="277" t="s">
        <v>220</v>
      </c>
      <c r="C53" s="294" t="s">
        <v>193</v>
      </c>
      <c r="D53" s="286" t="s">
        <v>206</v>
      </c>
      <c r="I53" s="288" t="str">
        <f>IF(AND(CollMon!$O$22="v",CollMon!$O$25="v"),"p","")</f>
        <v/>
      </c>
      <c r="K53" s="288" t="str">
        <f>IF(AND(CollMon!$O$22="v",CollMon!$O$25="v"),"","p")</f>
        <v>p</v>
      </c>
      <c r="M53" s="376"/>
      <c r="N53" s="377"/>
      <c r="O53" s="377"/>
      <c r="P53" s="378"/>
    </row>
    <row r="54" spans="1:18" s="286" customFormat="1" ht="3" customHeight="1">
      <c r="A54" s="285"/>
      <c r="B54" s="277"/>
      <c r="C54" s="294"/>
      <c r="I54" s="288"/>
      <c r="K54" s="288"/>
      <c r="M54" s="376"/>
      <c r="N54" s="377"/>
      <c r="O54" s="377"/>
      <c r="P54" s="378"/>
    </row>
    <row r="55" spans="1:18" s="286" customFormat="1" ht="26.25" thickBot="1">
      <c r="A55" s="285"/>
      <c r="B55" s="277" t="s">
        <v>222</v>
      </c>
      <c r="C55" s="294" t="s">
        <v>197</v>
      </c>
      <c r="D55" s="286" t="s">
        <v>207</v>
      </c>
      <c r="I55" s="288" t="str">
        <f>IF(CollMon!$O$34="v","p","")</f>
        <v/>
      </c>
      <c r="K55" s="288" t="str">
        <f>IF(CollMon!$O$34="v","","p")</f>
        <v>p</v>
      </c>
      <c r="M55" s="379"/>
      <c r="N55" s="380"/>
      <c r="O55" s="380"/>
      <c r="P55" s="381"/>
    </row>
    <row r="56" spans="1:18" ht="15.75" thickBot="1">
      <c r="B56" s="253" t="s">
        <v>208</v>
      </c>
      <c r="I56" s="258"/>
      <c r="K56" s="259" t="s">
        <v>179</v>
      </c>
    </row>
    <row r="58" spans="1:18" ht="38.450000000000003" customHeight="1"/>
    <row r="59" spans="1:18" ht="18.75">
      <c r="B59" s="383"/>
      <c r="C59" s="383"/>
      <c r="D59" s="383"/>
      <c r="E59" s="383"/>
      <c r="F59" s="383"/>
      <c r="G59" s="383"/>
      <c r="H59" s="383"/>
      <c r="I59" s="383"/>
      <c r="J59" s="383"/>
      <c r="K59" s="383"/>
      <c r="L59" s="383"/>
      <c r="M59" s="383"/>
      <c r="N59" s="383"/>
      <c r="O59" s="383"/>
      <c r="P59" s="383"/>
    </row>
    <row r="60" spans="1:18" ht="15.75" thickBot="1">
      <c r="B60" s="8"/>
      <c r="C60" s="8"/>
      <c r="D60" s="8"/>
      <c r="E60" s="8"/>
      <c r="F60" s="8"/>
      <c r="G60" s="8"/>
      <c r="H60" s="8"/>
      <c r="I60" s="8"/>
      <c r="J60" s="8"/>
      <c r="K60" s="8"/>
      <c r="L60" s="8"/>
      <c r="M60" s="8"/>
      <c r="N60" s="8"/>
      <c r="O60" s="8"/>
      <c r="P60" s="8"/>
      <c r="Q60" s="8"/>
      <c r="R60" s="8"/>
    </row>
    <row r="61" spans="1:18" ht="6" customHeight="1">
      <c r="A61" s="238"/>
      <c r="B61" s="8"/>
      <c r="C61" s="8"/>
      <c r="D61" s="8"/>
      <c r="E61" s="8"/>
      <c r="F61" s="8"/>
      <c r="G61" s="8"/>
      <c r="H61" s="8"/>
      <c r="I61" s="8"/>
      <c r="J61" s="8"/>
      <c r="K61" s="8"/>
      <c r="L61" s="8"/>
      <c r="M61" s="8"/>
      <c r="N61" s="8"/>
      <c r="O61" s="8"/>
      <c r="P61" s="8"/>
      <c r="Q61" s="8"/>
      <c r="R61" s="8"/>
    </row>
    <row r="62" spans="1:18" ht="22.15" customHeight="1">
      <c r="A62" s="6"/>
      <c r="B62" s="241"/>
      <c r="C62" s="8"/>
      <c r="D62" s="8"/>
      <c r="E62" s="8"/>
      <c r="F62" s="8"/>
      <c r="G62" s="8"/>
      <c r="H62" s="8"/>
      <c r="I62" s="8"/>
      <c r="J62" s="241"/>
      <c r="K62" s="8"/>
      <c r="L62" s="8"/>
      <c r="M62" s="8"/>
      <c r="N62" s="8"/>
      <c r="O62" s="8"/>
      <c r="P62" s="8"/>
      <c r="Q62" s="8"/>
      <c r="R62" s="8"/>
    </row>
    <row r="63" spans="1:18" ht="3" customHeight="1">
      <c r="A63" s="6"/>
      <c r="B63" s="241"/>
      <c r="C63" s="8"/>
      <c r="D63" s="8"/>
      <c r="E63" s="8"/>
      <c r="F63" s="8"/>
      <c r="G63" s="8"/>
      <c r="H63" s="8"/>
      <c r="I63" s="8"/>
      <c r="J63" s="241"/>
      <c r="K63" s="8"/>
      <c r="L63" s="8"/>
      <c r="M63" s="8"/>
      <c r="N63" s="8"/>
      <c r="O63" s="8"/>
      <c r="P63" s="8"/>
      <c r="Q63" s="8"/>
      <c r="R63" s="8"/>
    </row>
    <row r="64" spans="1:18" ht="22.15" customHeight="1">
      <c r="A64" s="6"/>
      <c r="B64" s="241"/>
      <c r="C64" s="8"/>
      <c r="D64" s="8"/>
      <c r="E64" s="8"/>
      <c r="F64" s="8"/>
      <c r="G64" s="8"/>
      <c r="H64" s="8"/>
      <c r="I64" s="8"/>
      <c r="J64" s="241"/>
      <c r="K64" s="8"/>
      <c r="L64" s="8"/>
      <c r="M64" s="8"/>
      <c r="N64" s="8"/>
      <c r="O64" s="8"/>
      <c r="P64" s="8"/>
      <c r="Q64" s="8"/>
      <c r="R64" s="8"/>
    </row>
    <row r="65" spans="1:22" ht="3" customHeight="1">
      <c r="A65" s="6"/>
      <c r="B65" s="241"/>
      <c r="C65" s="8"/>
      <c r="D65" s="8"/>
      <c r="E65" s="8"/>
      <c r="F65" s="8"/>
      <c r="G65" s="8"/>
      <c r="H65" s="8"/>
      <c r="I65" s="8"/>
      <c r="J65" s="241"/>
      <c r="K65" s="8"/>
      <c r="L65" s="8"/>
      <c r="M65" s="8"/>
      <c r="N65" s="8"/>
      <c r="O65" s="8"/>
      <c r="P65" s="8"/>
      <c r="Q65" s="8"/>
      <c r="R65" s="8"/>
    </row>
    <row r="66" spans="1:22" ht="22.15" customHeight="1">
      <c r="A66" s="6"/>
      <c r="B66" s="241"/>
      <c r="C66" s="8"/>
      <c r="D66" s="8"/>
      <c r="E66" s="8"/>
      <c r="F66" s="8"/>
      <c r="G66" s="8"/>
      <c r="H66" s="8"/>
      <c r="I66" s="8"/>
      <c r="J66" s="241"/>
      <c r="K66" s="8"/>
      <c r="L66" s="8"/>
      <c r="M66" s="8"/>
      <c r="N66" s="8"/>
      <c r="O66" s="8"/>
      <c r="P66" s="8"/>
      <c r="Q66" s="8"/>
      <c r="R66" s="8"/>
    </row>
    <row r="67" spans="1:22" ht="3" customHeight="1">
      <c r="A67" s="6"/>
      <c r="B67" s="241"/>
      <c r="C67" s="8"/>
      <c r="D67" s="8"/>
      <c r="E67" s="8"/>
      <c r="F67" s="8"/>
      <c r="G67" s="8"/>
      <c r="H67" s="8"/>
      <c r="I67" s="8"/>
      <c r="J67" s="8"/>
      <c r="K67" s="8"/>
      <c r="L67" s="8"/>
      <c r="M67" s="8"/>
      <c r="N67" s="8"/>
      <c r="O67" s="8"/>
      <c r="P67" s="8"/>
      <c r="Q67" s="8"/>
      <c r="R67" s="8"/>
    </row>
    <row r="68" spans="1:22" ht="15.75" customHeight="1">
      <c r="A68" s="6"/>
      <c r="B68" s="241"/>
      <c r="C68" s="8"/>
      <c r="D68" s="8"/>
      <c r="E68" s="370"/>
      <c r="F68" s="371"/>
      <c r="G68" s="264"/>
      <c r="H68" s="370"/>
      <c r="I68" s="370"/>
      <c r="J68" s="370"/>
      <c r="K68" s="372"/>
      <c r="L68" s="372"/>
      <c r="M68" s="264"/>
      <c r="N68" s="372"/>
      <c r="O68" s="372"/>
      <c r="P68" s="264"/>
      <c r="Q68" s="8"/>
      <c r="R68" s="8"/>
      <c r="U68" t="s">
        <v>168</v>
      </c>
    </row>
    <row r="69" spans="1:22" ht="3" customHeight="1">
      <c r="A69" s="6"/>
      <c r="B69" s="241"/>
      <c r="C69" s="8"/>
      <c r="D69" s="8"/>
      <c r="E69" s="8"/>
      <c r="F69" s="8"/>
      <c r="G69" s="8"/>
      <c r="H69" s="8"/>
      <c r="I69" s="8"/>
      <c r="J69" s="8"/>
      <c r="K69" s="8"/>
      <c r="L69" s="8"/>
      <c r="M69" s="8"/>
      <c r="N69" s="8"/>
      <c r="O69" s="8"/>
      <c r="P69" s="8"/>
      <c r="Q69" s="8"/>
      <c r="R69" s="8"/>
    </row>
    <row r="70" spans="1:22" ht="15.75" customHeight="1">
      <c r="A70" s="6"/>
      <c r="B70" s="241"/>
      <c r="C70" s="8"/>
      <c r="D70" s="8"/>
      <c r="E70" s="370"/>
      <c r="F70" s="371"/>
      <c r="G70" s="264"/>
      <c r="H70" s="370"/>
      <c r="I70" s="370"/>
      <c r="J70" s="370"/>
      <c r="K70" s="372"/>
      <c r="L70" s="372"/>
      <c r="M70" s="264"/>
      <c r="N70" s="372"/>
      <c r="O70" s="372"/>
      <c r="P70" s="264"/>
      <c r="Q70" s="8"/>
      <c r="R70" s="8"/>
    </row>
    <row r="71" spans="1:22" ht="6" customHeight="1" thickBot="1">
      <c r="A71" s="61"/>
      <c r="B71" s="241"/>
      <c r="C71" s="8"/>
      <c r="D71" s="8"/>
      <c r="E71" s="265"/>
      <c r="F71" s="265"/>
      <c r="G71" s="264"/>
      <c r="H71" s="265"/>
      <c r="I71" s="265"/>
      <c r="J71" s="264"/>
      <c r="K71" s="265"/>
      <c r="L71" s="265"/>
      <c r="M71" s="264"/>
      <c r="N71" s="265"/>
      <c r="O71" s="265"/>
      <c r="P71" s="266"/>
      <c r="Q71" s="8"/>
      <c r="R71" s="8"/>
    </row>
    <row r="72" spans="1:22">
      <c r="B72" s="241"/>
      <c r="C72" s="8"/>
      <c r="D72" s="8"/>
      <c r="E72" s="8"/>
      <c r="F72" s="8"/>
      <c r="G72" s="8"/>
      <c r="H72" s="8"/>
      <c r="I72" s="8"/>
      <c r="J72" s="8"/>
      <c r="K72" s="8"/>
      <c r="L72" s="8"/>
      <c r="M72" s="8"/>
      <c r="N72" s="8"/>
      <c r="O72" s="8"/>
      <c r="P72" s="8"/>
      <c r="Q72" s="8"/>
      <c r="R72" s="8"/>
    </row>
    <row r="73" spans="1:22">
      <c r="B73" s="8"/>
      <c r="C73" s="8"/>
      <c r="D73" s="8"/>
      <c r="E73" s="8"/>
      <c r="F73" s="8"/>
      <c r="G73" s="8"/>
      <c r="H73" s="8"/>
      <c r="I73" s="267"/>
      <c r="J73" s="268"/>
      <c r="K73" s="269"/>
      <c r="L73" s="269"/>
      <c r="M73" s="8"/>
      <c r="N73" s="8"/>
      <c r="O73" s="8"/>
      <c r="P73" s="8"/>
    </row>
    <row r="74" spans="1:22">
      <c r="B74" s="8"/>
      <c r="C74" s="8"/>
      <c r="D74" s="8"/>
      <c r="E74" s="8"/>
      <c r="F74" s="8"/>
      <c r="G74" s="8"/>
      <c r="H74" s="8"/>
      <c r="I74" s="270"/>
      <c r="J74" s="268"/>
      <c r="K74" s="268"/>
      <c r="L74" s="8"/>
      <c r="M74" s="8"/>
      <c r="N74" s="8"/>
      <c r="O74" s="8"/>
      <c r="P74" s="8"/>
      <c r="V74" t="s">
        <v>168</v>
      </c>
    </row>
    <row r="75" spans="1:22" ht="15" customHeight="1">
      <c r="B75" s="241"/>
      <c r="C75" s="8"/>
      <c r="D75" s="8"/>
      <c r="E75" s="8"/>
      <c r="F75" s="8"/>
      <c r="G75" s="8"/>
      <c r="H75" s="8"/>
      <c r="I75" s="8"/>
      <c r="J75" s="8"/>
      <c r="K75" s="8"/>
      <c r="L75" s="8"/>
      <c r="M75" s="367"/>
      <c r="N75" s="367"/>
      <c r="O75" s="367"/>
      <c r="P75" s="367"/>
    </row>
    <row r="76" spans="1:22" ht="15" customHeight="1">
      <c r="B76" s="241"/>
      <c r="C76" s="241"/>
      <c r="D76" s="8"/>
      <c r="E76" s="8"/>
      <c r="F76" s="8"/>
      <c r="G76" s="8"/>
      <c r="H76" s="8"/>
      <c r="I76" s="8"/>
      <c r="J76" s="8"/>
      <c r="K76" s="8"/>
      <c r="L76" s="8"/>
      <c r="M76" s="367"/>
      <c r="N76" s="367"/>
      <c r="O76" s="367"/>
      <c r="P76" s="367"/>
    </row>
    <row r="77" spans="1:22" ht="99" customHeight="1">
      <c r="B77" s="241"/>
      <c r="C77" s="369"/>
      <c r="D77" s="369"/>
      <c r="E77" s="369"/>
      <c r="F77" s="369"/>
      <c r="G77" s="369"/>
      <c r="H77" s="369"/>
      <c r="I77" s="8"/>
      <c r="J77" s="8"/>
      <c r="K77" s="8"/>
      <c r="L77" s="8"/>
      <c r="M77" s="367"/>
      <c r="N77" s="367"/>
      <c r="O77" s="367"/>
      <c r="P77" s="367"/>
    </row>
    <row r="78" spans="1:22" ht="15" customHeight="1">
      <c r="B78" s="241"/>
      <c r="C78" s="241"/>
      <c r="D78" s="8"/>
      <c r="E78" s="8"/>
      <c r="F78" s="8"/>
      <c r="G78" s="8"/>
      <c r="H78" s="8"/>
      <c r="I78" s="8"/>
      <c r="J78" s="8"/>
      <c r="K78" s="8"/>
      <c r="L78" s="8"/>
      <c r="M78" s="367"/>
      <c r="N78" s="367"/>
      <c r="O78" s="367"/>
      <c r="P78" s="367"/>
    </row>
    <row r="79" spans="1:22" ht="90.6" customHeight="1">
      <c r="B79" s="241"/>
      <c r="C79" s="369"/>
      <c r="D79" s="369"/>
      <c r="E79" s="369"/>
      <c r="F79" s="369"/>
      <c r="G79" s="369"/>
      <c r="H79" s="369"/>
      <c r="I79" s="8"/>
      <c r="J79" s="8"/>
      <c r="K79" s="8"/>
      <c r="L79" s="8"/>
      <c r="M79" s="367"/>
      <c r="N79" s="367"/>
      <c r="O79" s="367"/>
      <c r="P79" s="367"/>
    </row>
    <row r="80" spans="1:22" ht="15" customHeight="1">
      <c r="A80" s="271"/>
      <c r="B80" s="241"/>
      <c r="C80" s="241"/>
      <c r="D80" s="8"/>
      <c r="E80" s="8"/>
      <c r="F80" s="8"/>
      <c r="G80" s="8"/>
      <c r="H80" s="8"/>
      <c r="I80" s="8"/>
      <c r="J80" s="8"/>
      <c r="K80" s="8"/>
      <c r="L80" s="8"/>
      <c r="M80" s="367"/>
      <c r="N80" s="367"/>
      <c r="O80" s="367"/>
      <c r="P80" s="367"/>
    </row>
    <row r="81" spans="1:16" ht="34.15" customHeight="1">
      <c r="A81" s="271"/>
      <c r="B81" s="241"/>
      <c r="C81" s="369"/>
      <c r="D81" s="369"/>
      <c r="E81" s="369"/>
      <c r="F81" s="369"/>
      <c r="G81" s="369"/>
      <c r="H81" s="369"/>
      <c r="I81" s="8"/>
      <c r="J81" s="8"/>
      <c r="K81" s="8"/>
      <c r="L81" s="8"/>
      <c r="M81" s="367"/>
      <c r="N81" s="367"/>
      <c r="O81" s="367"/>
      <c r="P81" s="367"/>
    </row>
    <row r="82" spans="1:16" ht="15" customHeight="1">
      <c r="B82" s="241"/>
      <c r="C82" s="241"/>
      <c r="D82" s="8"/>
      <c r="E82" s="8"/>
      <c r="F82" s="8"/>
      <c r="G82" s="8"/>
      <c r="H82" s="8"/>
      <c r="I82" s="8"/>
      <c r="J82" s="8"/>
      <c r="K82" s="8"/>
      <c r="L82" s="8"/>
      <c r="M82" s="367"/>
      <c r="N82" s="367"/>
      <c r="O82" s="367"/>
      <c r="P82" s="367"/>
    </row>
    <row r="83" spans="1:16" ht="138" customHeight="1">
      <c r="B83" s="241"/>
      <c r="C83" s="369"/>
      <c r="D83" s="369"/>
      <c r="E83" s="369"/>
      <c r="F83" s="369"/>
      <c r="G83" s="369"/>
      <c r="H83" s="369"/>
      <c r="I83" s="8"/>
      <c r="J83" s="8"/>
      <c r="K83" s="8"/>
      <c r="L83" s="8"/>
      <c r="M83" s="367"/>
      <c r="N83" s="367"/>
      <c r="O83" s="367"/>
      <c r="P83" s="367"/>
    </row>
    <row r="84" spans="1:16" ht="17.45" customHeight="1">
      <c r="B84" s="241"/>
      <c r="C84" s="272"/>
      <c r="D84" s="272"/>
      <c r="E84" s="272"/>
      <c r="F84" s="272"/>
      <c r="G84" s="272"/>
      <c r="H84" s="272"/>
      <c r="I84" s="8"/>
      <c r="J84" s="8"/>
      <c r="K84" s="8"/>
      <c r="L84" s="8"/>
      <c r="M84" s="261"/>
      <c r="N84" s="261"/>
      <c r="O84" s="261"/>
      <c r="P84" s="261"/>
    </row>
    <row r="85" spans="1:16" ht="15" customHeight="1">
      <c r="B85" s="241"/>
      <c r="C85" s="8"/>
      <c r="D85" s="8"/>
      <c r="E85" s="8"/>
      <c r="F85" s="8"/>
      <c r="G85" s="8"/>
      <c r="H85" s="8"/>
      <c r="I85" s="8"/>
      <c r="J85" s="8"/>
      <c r="K85" s="8"/>
      <c r="L85" s="8"/>
      <c r="M85" s="367"/>
      <c r="N85" s="367"/>
      <c r="O85" s="367"/>
      <c r="P85" s="367"/>
    </row>
    <row r="86" spans="1:16" ht="3" customHeight="1">
      <c r="B86" s="241"/>
      <c r="C86" s="8"/>
      <c r="D86" s="8"/>
      <c r="E86" s="8"/>
      <c r="F86" s="8"/>
      <c r="G86" s="8"/>
      <c r="H86" s="8"/>
      <c r="I86" s="8"/>
      <c r="J86" s="8"/>
      <c r="K86" s="8"/>
      <c r="L86" s="8"/>
      <c r="M86" s="367"/>
      <c r="N86" s="367"/>
      <c r="O86" s="367"/>
      <c r="P86" s="367"/>
    </row>
    <row r="87" spans="1:16">
      <c r="B87" s="241"/>
      <c r="C87" s="241"/>
      <c r="D87" s="8"/>
      <c r="E87" s="8"/>
      <c r="F87" s="8"/>
      <c r="G87" s="8"/>
      <c r="H87" s="8"/>
      <c r="I87" s="8"/>
      <c r="J87" s="8"/>
      <c r="K87" s="8"/>
      <c r="L87" s="8"/>
      <c r="M87" s="367"/>
      <c r="N87" s="367"/>
      <c r="O87" s="367"/>
      <c r="P87" s="367"/>
    </row>
    <row r="88" spans="1:16" ht="3" customHeight="1">
      <c r="B88" s="241"/>
      <c r="C88" s="8"/>
      <c r="D88" s="8"/>
      <c r="E88" s="8"/>
      <c r="F88" s="8"/>
      <c r="G88" s="8"/>
      <c r="H88" s="8"/>
      <c r="I88" s="8"/>
      <c r="J88" s="8"/>
      <c r="K88" s="8"/>
      <c r="L88" s="8"/>
      <c r="M88" s="367"/>
      <c r="N88" s="367"/>
      <c r="O88" s="367"/>
      <c r="P88" s="367"/>
    </row>
    <row r="89" spans="1:16">
      <c r="B89" s="241"/>
      <c r="C89" s="46"/>
      <c r="D89" s="8"/>
      <c r="E89" s="8"/>
      <c r="F89" s="8"/>
      <c r="G89" s="8"/>
      <c r="H89" s="8"/>
      <c r="I89" s="8"/>
      <c r="J89" s="8"/>
      <c r="K89" s="8"/>
      <c r="L89" s="8"/>
      <c r="M89" s="367"/>
      <c r="N89" s="367"/>
      <c r="O89" s="367"/>
      <c r="P89" s="367"/>
    </row>
    <row r="90" spans="1:16" ht="3" customHeight="1">
      <c r="B90" s="241"/>
      <c r="C90" s="46"/>
      <c r="D90" s="8"/>
      <c r="E90" s="8"/>
      <c r="F90" s="8"/>
      <c r="G90" s="8"/>
      <c r="H90" s="8"/>
      <c r="I90" s="8"/>
      <c r="J90" s="8"/>
      <c r="K90" s="8"/>
      <c r="L90" s="8"/>
      <c r="M90" s="367"/>
      <c r="N90" s="367"/>
      <c r="O90" s="367"/>
      <c r="P90" s="367"/>
    </row>
    <row r="91" spans="1:16">
      <c r="B91" s="241"/>
      <c r="C91" s="46"/>
      <c r="D91" s="8"/>
      <c r="E91" s="8"/>
      <c r="F91" s="8"/>
      <c r="G91" s="8"/>
      <c r="H91" s="8"/>
      <c r="I91" s="8"/>
      <c r="J91" s="8"/>
      <c r="K91" s="8"/>
      <c r="L91" s="8"/>
      <c r="M91" s="367"/>
      <c r="N91" s="367"/>
      <c r="O91" s="367"/>
      <c r="P91" s="367"/>
    </row>
    <row r="92" spans="1:16" ht="3" customHeight="1">
      <c r="B92" s="241"/>
      <c r="C92" s="46"/>
      <c r="D92" s="8"/>
      <c r="E92" s="8"/>
      <c r="F92" s="8"/>
      <c r="G92" s="8"/>
      <c r="H92" s="8"/>
      <c r="I92" s="8"/>
      <c r="J92" s="8"/>
      <c r="K92" s="8"/>
      <c r="L92" s="8"/>
      <c r="M92" s="367"/>
      <c r="N92" s="367"/>
      <c r="O92" s="367"/>
      <c r="P92" s="367"/>
    </row>
    <row r="93" spans="1:16">
      <c r="B93" s="241"/>
      <c r="C93" s="46"/>
      <c r="D93" s="8"/>
      <c r="E93" s="8"/>
      <c r="F93" s="8"/>
      <c r="G93" s="8"/>
      <c r="H93" s="8"/>
      <c r="I93" s="8"/>
      <c r="J93" s="8"/>
      <c r="K93" s="8"/>
      <c r="L93" s="8"/>
      <c r="M93" s="367"/>
      <c r="N93" s="367"/>
      <c r="O93" s="367"/>
      <c r="P93" s="367"/>
    </row>
    <row r="94" spans="1:16" ht="3" customHeight="1">
      <c r="B94" s="241"/>
      <c r="C94" s="46"/>
      <c r="D94" s="8"/>
      <c r="E94" s="8"/>
      <c r="F94" s="8"/>
      <c r="G94" s="8"/>
      <c r="H94" s="8"/>
      <c r="I94" s="8"/>
      <c r="J94" s="8"/>
      <c r="K94" s="8"/>
      <c r="L94" s="8"/>
      <c r="M94" s="367"/>
      <c r="N94" s="367"/>
      <c r="O94" s="367"/>
      <c r="P94" s="367"/>
    </row>
    <row r="95" spans="1:16">
      <c r="B95" s="241"/>
      <c r="C95" s="46"/>
      <c r="D95" s="8"/>
      <c r="E95" s="8"/>
      <c r="F95" s="8"/>
      <c r="G95" s="8"/>
      <c r="H95" s="8"/>
      <c r="I95" s="8"/>
      <c r="J95" s="8"/>
      <c r="K95" s="8"/>
      <c r="L95" s="8"/>
      <c r="M95" s="367"/>
      <c r="N95" s="367"/>
      <c r="O95" s="367"/>
      <c r="P95" s="367"/>
    </row>
    <row r="96" spans="1:16" ht="3" customHeight="1">
      <c r="B96" s="241"/>
      <c r="C96" s="46"/>
      <c r="D96" s="8"/>
      <c r="E96" s="8"/>
      <c r="F96" s="8"/>
      <c r="G96" s="8"/>
      <c r="H96" s="8"/>
      <c r="I96" s="8"/>
      <c r="J96" s="8"/>
      <c r="K96" s="8"/>
      <c r="L96" s="8"/>
      <c r="M96" s="367"/>
      <c r="N96" s="367"/>
      <c r="O96" s="367"/>
      <c r="P96" s="367"/>
    </row>
    <row r="97" spans="2:16">
      <c r="B97" s="241"/>
      <c r="C97" s="368"/>
      <c r="D97" s="368"/>
      <c r="E97" s="368"/>
      <c r="F97" s="368"/>
      <c r="G97" s="368"/>
      <c r="H97" s="8"/>
      <c r="I97" s="8"/>
      <c r="J97" s="8"/>
      <c r="K97" s="8"/>
      <c r="L97" s="8"/>
      <c r="M97" s="367"/>
      <c r="N97" s="367"/>
      <c r="O97" s="367"/>
      <c r="P97" s="367"/>
    </row>
    <row r="98" spans="2:16" ht="3" customHeight="1">
      <c r="B98" s="241"/>
      <c r="C98" s="273"/>
      <c r="D98" s="273"/>
      <c r="E98" s="273"/>
      <c r="F98" s="273"/>
      <c r="G98" s="273"/>
      <c r="H98" s="8"/>
      <c r="I98" s="8"/>
      <c r="J98" s="8"/>
      <c r="K98" s="8"/>
      <c r="L98" s="8"/>
      <c r="M98" s="367"/>
      <c r="N98" s="367"/>
      <c r="O98" s="367"/>
      <c r="P98" s="367"/>
    </row>
    <row r="99" spans="2:16">
      <c r="B99" s="241"/>
      <c r="C99" s="263"/>
      <c r="D99" s="8"/>
      <c r="E99" s="8"/>
      <c r="F99" s="8"/>
      <c r="G99" s="8"/>
      <c r="H99" s="8"/>
      <c r="I99" s="8"/>
      <c r="J99" s="8"/>
      <c r="K99" s="8"/>
      <c r="L99" s="8"/>
      <c r="M99" s="367"/>
      <c r="N99" s="367"/>
      <c r="O99" s="367"/>
      <c r="P99" s="367"/>
    </row>
    <row r="100" spans="2:16" ht="3" customHeight="1">
      <c r="B100" s="241"/>
      <c r="C100" s="263"/>
      <c r="D100" s="8"/>
      <c r="E100" s="8"/>
      <c r="F100" s="8"/>
      <c r="G100" s="8"/>
      <c r="H100" s="8"/>
      <c r="I100" s="8"/>
      <c r="J100" s="8"/>
      <c r="K100" s="8"/>
      <c r="L100" s="8"/>
      <c r="M100" s="367"/>
      <c r="N100" s="367"/>
      <c r="O100" s="367"/>
      <c r="P100" s="367"/>
    </row>
    <row r="101" spans="2:16">
      <c r="B101" s="241"/>
      <c r="C101" s="263"/>
      <c r="D101" s="8"/>
      <c r="E101" s="8"/>
      <c r="F101" s="8"/>
      <c r="G101" s="8"/>
      <c r="H101" s="8"/>
      <c r="I101" s="8"/>
      <c r="J101" s="8"/>
      <c r="K101" s="8"/>
      <c r="L101" s="8"/>
      <c r="M101" s="367"/>
      <c r="N101" s="367"/>
      <c r="O101" s="367"/>
      <c r="P101" s="367"/>
    </row>
    <row r="102" spans="2:16" ht="3" customHeight="1">
      <c r="B102" s="241"/>
      <c r="C102" s="263"/>
      <c r="D102" s="8"/>
      <c r="E102" s="8"/>
      <c r="F102" s="8"/>
      <c r="G102" s="8"/>
      <c r="H102" s="8"/>
      <c r="I102" s="8"/>
      <c r="J102" s="8"/>
      <c r="K102" s="8"/>
      <c r="L102" s="8"/>
      <c r="M102" s="367"/>
      <c r="N102" s="367"/>
      <c r="O102" s="367"/>
      <c r="P102" s="367"/>
    </row>
    <row r="103" spans="2:16">
      <c r="B103" s="241"/>
      <c r="C103" s="263"/>
      <c r="D103" s="8"/>
      <c r="E103" s="8"/>
      <c r="F103" s="8"/>
      <c r="G103" s="8"/>
      <c r="H103" s="8"/>
      <c r="I103" s="8"/>
      <c r="J103" s="8"/>
      <c r="K103" s="8"/>
      <c r="L103" s="8"/>
      <c r="M103" s="367"/>
      <c r="N103" s="367"/>
      <c r="O103" s="367"/>
      <c r="P103" s="367"/>
    </row>
    <row r="104" spans="2:16" ht="3" customHeight="1">
      <c r="B104" s="241"/>
      <c r="C104" s="263"/>
      <c r="D104" s="8"/>
      <c r="E104" s="8"/>
      <c r="F104" s="8"/>
      <c r="G104" s="8"/>
      <c r="H104" s="8"/>
      <c r="I104" s="8"/>
      <c r="J104" s="8"/>
      <c r="K104" s="8"/>
      <c r="L104" s="8"/>
      <c r="M104" s="367"/>
      <c r="N104" s="367"/>
      <c r="O104" s="367"/>
      <c r="P104" s="367"/>
    </row>
    <row r="105" spans="2:16">
      <c r="B105" s="241"/>
      <c r="C105" s="263"/>
      <c r="D105" s="8"/>
      <c r="E105" s="8"/>
      <c r="F105" s="8"/>
      <c r="G105" s="8"/>
      <c r="H105" s="8"/>
      <c r="I105" s="8"/>
      <c r="J105" s="8"/>
      <c r="K105" s="8"/>
      <c r="L105" s="8"/>
      <c r="M105" s="367"/>
      <c r="N105" s="367"/>
      <c r="O105" s="367"/>
      <c r="P105" s="367"/>
    </row>
    <row r="106" spans="2:16" ht="3" customHeight="1">
      <c r="B106" s="241"/>
      <c r="C106" s="263"/>
      <c r="D106" s="8"/>
      <c r="E106" s="8"/>
      <c r="F106" s="8"/>
      <c r="G106" s="8"/>
      <c r="H106" s="8"/>
      <c r="I106" s="8"/>
      <c r="J106" s="8"/>
      <c r="K106" s="8"/>
      <c r="L106" s="8"/>
      <c r="M106" s="367"/>
      <c r="N106" s="367"/>
      <c r="O106" s="367"/>
      <c r="P106" s="367"/>
    </row>
    <row r="107" spans="2:16">
      <c r="B107" s="241"/>
      <c r="C107" s="368"/>
      <c r="D107" s="368"/>
      <c r="E107" s="368"/>
      <c r="F107" s="368"/>
      <c r="G107" s="368"/>
      <c r="H107" s="8"/>
      <c r="I107" s="8"/>
      <c r="J107" s="8"/>
      <c r="K107" s="8"/>
      <c r="L107" s="8"/>
      <c r="M107" s="367"/>
      <c r="N107" s="367"/>
      <c r="O107" s="367"/>
      <c r="P107" s="367"/>
    </row>
    <row r="108" spans="2:16" ht="3" customHeight="1">
      <c r="B108" s="241"/>
      <c r="C108" s="273"/>
      <c r="D108" s="273"/>
      <c r="E108" s="273"/>
      <c r="F108" s="273"/>
      <c r="G108" s="273"/>
      <c r="H108" s="8"/>
      <c r="I108" s="8"/>
      <c r="J108" s="8"/>
      <c r="K108" s="8"/>
      <c r="L108" s="8"/>
      <c r="M108" s="367"/>
      <c r="N108" s="367"/>
      <c r="O108" s="367"/>
      <c r="P108" s="367"/>
    </row>
    <row r="109" spans="2:16">
      <c r="B109" s="8"/>
      <c r="C109" s="263"/>
      <c r="D109" s="8"/>
      <c r="E109" s="8"/>
      <c r="F109" s="8"/>
      <c r="G109" s="8"/>
      <c r="H109" s="8"/>
      <c r="I109" s="8"/>
      <c r="J109" s="8"/>
      <c r="K109" s="8"/>
      <c r="L109" s="8"/>
      <c r="M109" s="367"/>
      <c r="N109" s="367"/>
      <c r="O109" s="367"/>
      <c r="P109" s="367"/>
    </row>
    <row r="110" spans="2:16" ht="3" customHeight="1">
      <c r="B110" s="8"/>
      <c r="C110" s="263"/>
      <c r="D110" s="8"/>
      <c r="E110" s="8"/>
      <c r="F110" s="8"/>
      <c r="G110" s="8"/>
      <c r="H110" s="8"/>
      <c r="I110" s="8"/>
      <c r="J110" s="8"/>
      <c r="K110" s="8"/>
      <c r="L110" s="8"/>
      <c r="M110" s="367"/>
      <c r="N110" s="367"/>
      <c r="O110" s="367"/>
      <c r="P110" s="367"/>
    </row>
    <row r="111" spans="2:16">
      <c r="B111" s="8"/>
      <c r="C111" s="263"/>
      <c r="D111" s="8"/>
      <c r="E111" s="8"/>
      <c r="F111" s="8"/>
      <c r="G111" s="8"/>
      <c r="H111" s="8"/>
      <c r="I111" s="8"/>
      <c r="J111" s="8"/>
      <c r="K111" s="8"/>
      <c r="L111" s="8"/>
      <c r="M111" s="367"/>
      <c r="N111" s="367"/>
      <c r="O111" s="367"/>
      <c r="P111" s="367"/>
    </row>
    <row r="112" spans="2:16" ht="3" customHeight="1">
      <c r="B112" s="8"/>
      <c r="C112" s="263"/>
      <c r="D112" s="8"/>
      <c r="E112" s="8"/>
      <c r="F112" s="8"/>
      <c r="G112" s="8"/>
      <c r="H112" s="8"/>
      <c r="I112" s="8"/>
      <c r="J112" s="8"/>
      <c r="K112" s="8"/>
      <c r="L112" s="8"/>
      <c r="M112" s="367"/>
      <c r="N112" s="367"/>
      <c r="O112" s="367"/>
      <c r="P112" s="367"/>
    </row>
    <row r="113" spans="2:16">
      <c r="B113" s="8"/>
      <c r="C113" s="263"/>
      <c r="D113" s="8"/>
      <c r="E113" s="8"/>
      <c r="F113" s="8"/>
      <c r="G113" s="8"/>
      <c r="H113" s="8"/>
      <c r="I113" s="8"/>
      <c r="J113" s="8"/>
      <c r="K113" s="8"/>
      <c r="L113" s="8"/>
      <c r="M113" s="367"/>
      <c r="N113" s="367"/>
      <c r="O113" s="367"/>
      <c r="P113" s="367"/>
    </row>
    <row r="114" spans="2:16">
      <c r="B114" s="241"/>
      <c r="C114" s="8"/>
      <c r="D114" s="8"/>
      <c r="E114" s="8"/>
      <c r="F114" s="8"/>
      <c r="G114" s="8"/>
      <c r="H114" s="8"/>
      <c r="I114" s="8"/>
      <c r="J114" s="8"/>
      <c r="K114" s="8"/>
      <c r="L114" s="8"/>
      <c r="M114" s="8"/>
      <c r="N114" s="8"/>
      <c r="O114" s="8"/>
      <c r="P114" s="8"/>
    </row>
    <row r="115" spans="2:16">
      <c r="B115" s="8"/>
      <c r="C115" s="8"/>
      <c r="D115" s="8"/>
      <c r="E115" s="8"/>
      <c r="F115" s="8"/>
      <c r="G115" s="8"/>
      <c r="H115" s="8"/>
      <c r="I115" s="8"/>
      <c r="J115" s="8"/>
      <c r="K115" s="8"/>
      <c r="L115" s="8"/>
      <c r="M115" s="8"/>
      <c r="N115" s="8"/>
      <c r="O115" s="8"/>
      <c r="P115" s="8"/>
    </row>
    <row r="116" spans="2:16">
      <c r="B116" s="8"/>
      <c r="C116" s="8"/>
      <c r="D116" s="8"/>
      <c r="E116" s="8"/>
      <c r="F116" s="8"/>
      <c r="G116" s="8"/>
      <c r="H116" s="8"/>
      <c r="I116" s="8"/>
      <c r="J116" s="8"/>
      <c r="K116" s="8"/>
      <c r="L116" s="8"/>
      <c r="M116" s="8"/>
      <c r="N116" s="8"/>
      <c r="O116" s="8"/>
      <c r="P116" s="8"/>
    </row>
  </sheetData>
  <mergeCells count="36">
    <mergeCell ref="B1:P1"/>
    <mergeCell ref="E10:F10"/>
    <mergeCell ref="H10:J10"/>
    <mergeCell ref="K10:L10"/>
    <mergeCell ref="N10:O10"/>
    <mergeCell ref="E6:H6"/>
    <mergeCell ref="M4:N4"/>
    <mergeCell ref="M6:N6"/>
    <mergeCell ref="M17:P23"/>
    <mergeCell ref="C19:H19"/>
    <mergeCell ref="C21:H21"/>
    <mergeCell ref="C23:H23"/>
    <mergeCell ref="E12:F12"/>
    <mergeCell ref="H12:J12"/>
    <mergeCell ref="K12:L12"/>
    <mergeCell ref="N12:O12"/>
    <mergeCell ref="M27:P55"/>
    <mergeCell ref="C24:H24"/>
    <mergeCell ref="C25:H25"/>
    <mergeCell ref="B59:P59"/>
    <mergeCell ref="E68:F68"/>
    <mergeCell ref="H68:J68"/>
    <mergeCell ref="K68:L68"/>
    <mergeCell ref="N68:O68"/>
    <mergeCell ref="M85:P113"/>
    <mergeCell ref="C97:G97"/>
    <mergeCell ref="C107:G107"/>
    <mergeCell ref="C81:H81"/>
    <mergeCell ref="E70:F70"/>
    <mergeCell ref="H70:J70"/>
    <mergeCell ref="K70:L70"/>
    <mergeCell ref="N70:O70"/>
    <mergeCell ref="M75:P83"/>
    <mergeCell ref="C77:H77"/>
    <mergeCell ref="C79:H79"/>
    <mergeCell ref="C83:H83"/>
  </mergeCells>
  <pageMargins left="0.25" right="0.25" top="0.25" bottom="0.25" header="0" footer="0"/>
  <pageSetup scale="67" fitToHeight="0" orientation="portrait" r:id="rId1"/>
  <headerFooter>
    <oddFooter>&amp;LINTERNAL</oddFooter>
    <evenFooter>&amp;LINTERNAL</evenFooter>
    <firstFooter>&amp;LINTERNAL</firstFooter>
  </headerFooter>
</worksheet>
</file>

<file path=xl/worksheets/sheet5.xml><?xml version="1.0" encoding="utf-8"?>
<worksheet xmlns="http://schemas.openxmlformats.org/spreadsheetml/2006/main" xmlns:r="http://schemas.openxmlformats.org/officeDocument/2006/relationships">
  <sheetPr>
    <pageSetUpPr fitToPage="1"/>
  </sheetPr>
  <dimension ref="A1:V116"/>
  <sheetViews>
    <sheetView workbookViewId="0">
      <selection activeCell="B1" sqref="B1:P56"/>
    </sheetView>
  </sheetViews>
  <sheetFormatPr defaultRowHeight="15"/>
  <cols>
    <col min="1" max="1" width="1.7109375" style="8" customWidth="1"/>
    <col min="2" max="2" width="18.7109375" bestFit="1" customWidth="1"/>
    <col min="9" max="9" width="8.28515625" customWidth="1"/>
    <col min="13" max="13" width="12.7109375" bestFit="1" customWidth="1"/>
    <col min="14" max="14" width="9.7109375" bestFit="1" customWidth="1"/>
    <col min="17" max="17" width="1.7109375" customWidth="1"/>
  </cols>
  <sheetData>
    <row r="1" spans="1:22" ht="18.75">
      <c r="B1" s="400" t="s">
        <v>165</v>
      </c>
      <c r="C1" s="400"/>
      <c r="D1" s="400"/>
      <c r="E1" s="400"/>
      <c r="F1" s="400"/>
      <c r="G1" s="400"/>
      <c r="H1" s="400"/>
      <c r="I1" s="400"/>
      <c r="J1" s="400"/>
      <c r="K1" s="400"/>
      <c r="L1" s="400"/>
      <c r="M1" s="400"/>
      <c r="N1" s="400"/>
      <c r="O1" s="400"/>
      <c r="P1" s="400"/>
    </row>
    <row r="2" spans="1:22" ht="15.75" thickBot="1"/>
    <row r="3" spans="1:22" ht="6" customHeight="1" thickBot="1">
      <c r="A3" s="238"/>
      <c r="B3" s="239"/>
      <c r="C3" s="239"/>
      <c r="D3" s="239"/>
      <c r="E3" s="239"/>
      <c r="F3" s="239"/>
      <c r="G3" s="239"/>
      <c r="H3" s="239"/>
      <c r="I3" s="239"/>
      <c r="J3" s="239"/>
      <c r="K3" s="239"/>
      <c r="L3" s="239"/>
      <c r="M3" s="239"/>
      <c r="N3" s="239"/>
      <c r="O3" s="239"/>
      <c r="P3" s="239"/>
      <c r="Q3" s="240"/>
    </row>
    <row r="4" spans="1:22" ht="22.15" customHeight="1">
      <c r="A4" s="6"/>
      <c r="B4" s="241" t="s">
        <v>166</v>
      </c>
      <c r="C4" s="8"/>
      <c r="D4" s="8"/>
      <c r="E4" s="242" t="s">
        <v>226</v>
      </c>
      <c r="F4" s="243"/>
      <c r="G4" s="243"/>
      <c r="H4" s="244"/>
      <c r="I4" s="8"/>
      <c r="J4" s="241" t="s">
        <v>167</v>
      </c>
      <c r="K4" s="8"/>
      <c r="L4" s="8"/>
      <c r="M4" s="331" t="s">
        <v>232</v>
      </c>
      <c r="N4" s="332"/>
      <c r="O4" s="243" t="s">
        <v>168</v>
      </c>
      <c r="P4" s="244"/>
      <c r="Q4" s="10"/>
    </row>
    <row r="5" spans="1:22" ht="3" customHeight="1">
      <c r="A5" s="6"/>
      <c r="B5" s="241"/>
      <c r="C5" s="8"/>
      <c r="D5" s="8"/>
      <c r="E5" s="8"/>
      <c r="F5" s="8"/>
      <c r="G5" s="8"/>
      <c r="H5" s="8"/>
      <c r="I5" s="8"/>
      <c r="J5" s="241"/>
      <c r="K5" s="8"/>
      <c r="L5" s="8"/>
      <c r="M5" s="245"/>
      <c r="N5" s="8"/>
      <c r="O5" s="8"/>
      <c r="P5" s="8"/>
      <c r="Q5" s="10"/>
    </row>
    <row r="6" spans="1:22" ht="22.15" customHeight="1">
      <c r="A6" s="6"/>
      <c r="B6" s="241" t="s">
        <v>169</v>
      </c>
      <c r="C6" s="8"/>
      <c r="D6" s="8"/>
      <c r="E6" s="401" t="s">
        <v>228</v>
      </c>
      <c r="F6" s="401"/>
      <c r="G6" s="401"/>
      <c r="H6" s="402"/>
      <c r="I6" s="8"/>
      <c r="J6" s="241" t="s">
        <v>170</v>
      </c>
      <c r="K6" s="8"/>
      <c r="L6" s="8"/>
      <c r="M6" s="333">
        <v>41775.59652777778</v>
      </c>
      <c r="N6" s="334"/>
      <c r="O6" s="243" t="s">
        <v>168</v>
      </c>
      <c r="P6" s="244"/>
      <c r="Q6" s="10"/>
    </row>
    <row r="7" spans="1:22" ht="3" customHeight="1">
      <c r="A7" s="6"/>
      <c r="B7" s="241"/>
      <c r="C7" s="8"/>
      <c r="D7" s="8"/>
      <c r="E7" s="245"/>
      <c r="F7" s="245"/>
      <c r="G7" s="8"/>
      <c r="H7" s="8"/>
      <c r="I7" s="8"/>
      <c r="J7" s="241"/>
      <c r="K7" s="8"/>
      <c r="L7" s="8"/>
      <c r="M7" s="245"/>
      <c r="N7" s="8"/>
      <c r="O7" s="8"/>
      <c r="P7" s="8"/>
      <c r="Q7" s="10"/>
    </row>
    <row r="8" spans="1:22" ht="22.15" customHeight="1">
      <c r="A8" s="6"/>
      <c r="B8" s="241" t="s">
        <v>171</v>
      </c>
      <c r="C8" s="8"/>
      <c r="D8" s="8"/>
      <c r="E8" s="242" t="s">
        <v>229</v>
      </c>
      <c r="F8" s="246"/>
      <c r="G8" s="243"/>
      <c r="H8" s="244"/>
      <c r="I8" s="8"/>
      <c r="J8" s="241" t="s">
        <v>172</v>
      </c>
      <c r="K8" s="8"/>
      <c r="L8" s="8"/>
      <c r="M8" s="242" t="s">
        <v>227</v>
      </c>
      <c r="N8" s="243"/>
      <c r="O8" s="243" t="s">
        <v>168</v>
      </c>
      <c r="P8" s="244"/>
      <c r="Q8" s="10"/>
    </row>
    <row r="9" spans="1:22" ht="3" customHeight="1">
      <c r="A9" s="6"/>
      <c r="B9" s="241"/>
      <c r="C9" s="8"/>
      <c r="D9" s="8"/>
      <c r="E9" s="8"/>
      <c r="F9" s="8"/>
      <c r="G9" s="8"/>
      <c r="H9" s="8"/>
      <c r="I9" s="8"/>
      <c r="J9" s="8"/>
      <c r="K9" s="8"/>
      <c r="L9" s="8"/>
      <c r="M9" s="8"/>
      <c r="N9" s="8"/>
      <c r="O9" s="8"/>
      <c r="P9" s="8"/>
      <c r="Q9" s="10"/>
    </row>
    <row r="10" spans="1:22" ht="15.75" customHeight="1">
      <c r="A10" s="6"/>
      <c r="B10" s="241"/>
      <c r="C10" s="8"/>
      <c r="D10" s="8"/>
      <c r="E10" s="395" t="s">
        <v>173</v>
      </c>
      <c r="F10" s="394"/>
      <c r="G10" s="247" t="s">
        <v>168</v>
      </c>
      <c r="H10" s="395" t="s">
        <v>174</v>
      </c>
      <c r="I10" s="396"/>
      <c r="J10" s="397"/>
      <c r="K10" s="398" t="s">
        <v>175</v>
      </c>
      <c r="L10" s="399"/>
      <c r="M10" s="247"/>
      <c r="N10" s="398"/>
      <c r="O10" s="399"/>
      <c r="P10" s="247"/>
      <c r="Q10" s="10"/>
      <c r="U10" t="s">
        <v>168</v>
      </c>
    </row>
    <row r="11" spans="1:22" ht="3" customHeight="1">
      <c r="A11" s="6"/>
      <c r="B11" s="241"/>
      <c r="C11" s="8"/>
      <c r="D11" s="8"/>
      <c r="E11" s="8"/>
      <c r="F11" s="8"/>
      <c r="G11" s="8"/>
      <c r="H11" s="8"/>
      <c r="I11" s="8"/>
      <c r="J11" s="8"/>
      <c r="K11" s="8"/>
      <c r="L11" s="8"/>
      <c r="M11" s="8"/>
      <c r="N11" s="8"/>
      <c r="O11" s="8"/>
      <c r="P11" s="8"/>
      <c r="Q11" s="10"/>
    </row>
    <row r="12" spans="1:22" ht="15.75" customHeight="1">
      <c r="A12" s="6"/>
      <c r="B12" s="241"/>
      <c r="C12" s="8"/>
      <c r="D12" s="8"/>
      <c r="E12" s="393">
        <v>41780</v>
      </c>
      <c r="F12" s="394"/>
      <c r="G12" s="247" t="s">
        <v>168</v>
      </c>
      <c r="H12" s="395" t="s">
        <v>176</v>
      </c>
      <c r="I12" s="396"/>
      <c r="J12" s="397"/>
      <c r="K12" s="398" t="s">
        <v>175</v>
      </c>
      <c r="L12" s="399"/>
      <c r="M12" s="247"/>
      <c r="N12" s="398" t="s">
        <v>177</v>
      </c>
      <c r="O12" s="399"/>
      <c r="P12" s="247" t="s">
        <v>175</v>
      </c>
      <c r="Q12" s="10"/>
    </row>
    <row r="13" spans="1:22" ht="6" customHeight="1" thickBot="1">
      <c r="A13" s="61"/>
      <c r="B13" s="248"/>
      <c r="C13" s="63"/>
      <c r="D13" s="63"/>
      <c r="E13" s="249"/>
      <c r="F13" s="249"/>
      <c r="G13" s="250"/>
      <c r="H13" s="249"/>
      <c r="I13" s="249"/>
      <c r="J13" s="250"/>
      <c r="K13" s="249"/>
      <c r="L13" s="249"/>
      <c r="M13" s="250"/>
      <c r="N13" s="249"/>
      <c r="O13" s="249"/>
      <c r="P13" s="251"/>
      <c r="Q13" s="252"/>
    </row>
    <row r="14" spans="1:22">
      <c r="B14" s="253"/>
    </row>
    <row r="15" spans="1:22">
      <c r="I15" s="254" t="s">
        <v>178</v>
      </c>
      <c r="J15" s="255"/>
      <c r="K15" s="256" t="s">
        <v>179</v>
      </c>
      <c r="L15" s="256" t="s">
        <v>180</v>
      </c>
    </row>
    <row r="16" spans="1:22" ht="15.75" thickBot="1">
      <c r="I16" s="257"/>
      <c r="J16" s="255"/>
      <c r="K16" s="255"/>
      <c r="V16" t="s">
        <v>168</v>
      </c>
    </row>
    <row r="17" spans="1:16" ht="15" customHeight="1">
      <c r="B17" s="253" t="s">
        <v>181</v>
      </c>
      <c r="G17" t="s">
        <v>168</v>
      </c>
      <c r="I17" s="278"/>
      <c r="K17" s="279"/>
      <c r="M17" s="384" t="s">
        <v>182</v>
      </c>
      <c r="N17" s="385"/>
      <c r="O17" s="385"/>
      <c r="P17" s="386"/>
    </row>
    <row r="18" spans="1:16" ht="15" customHeight="1">
      <c r="B18" s="280">
        <v>1</v>
      </c>
      <c r="C18" s="281" t="s">
        <v>183</v>
      </c>
      <c r="D18" s="282"/>
      <c r="E18" s="282"/>
      <c r="F18" s="282"/>
      <c r="G18" s="282"/>
      <c r="H18" s="282"/>
      <c r="I18" s="282"/>
      <c r="J18" s="282"/>
      <c r="K18" s="282"/>
      <c r="L18" s="284"/>
      <c r="M18" s="387"/>
      <c r="N18" s="369"/>
      <c r="O18" s="369"/>
      <c r="P18" s="388"/>
    </row>
    <row r="19" spans="1:16" ht="113.25" customHeight="1">
      <c r="B19" s="277" t="s">
        <v>211</v>
      </c>
      <c r="C19" s="392" t="s">
        <v>184</v>
      </c>
      <c r="D19" s="392"/>
      <c r="E19" s="392"/>
      <c r="F19" s="392"/>
      <c r="G19" s="392"/>
      <c r="H19" s="392"/>
      <c r="I19" s="287" t="str">
        <f>IF(AND(CollMon!$Q$29="v",CollMon!$Q$12="v"),"p","")</f>
        <v/>
      </c>
      <c r="J19" s="285"/>
      <c r="K19" s="287" t="str">
        <f>IF(AND(CollMon!$Q$29="v",CollMon!$Q$12="v"),"","p")</f>
        <v>p</v>
      </c>
      <c r="L19" s="286"/>
      <c r="M19" s="387"/>
      <c r="N19" s="369"/>
      <c r="O19" s="369"/>
      <c r="P19" s="388"/>
    </row>
    <row r="20" spans="1:16" ht="15" customHeight="1">
      <c r="B20" s="280">
        <v>2</v>
      </c>
      <c r="C20" s="281" t="s">
        <v>185</v>
      </c>
      <c r="D20" s="282"/>
      <c r="E20" s="282"/>
      <c r="F20" s="282"/>
      <c r="G20" s="282"/>
      <c r="H20" s="282"/>
      <c r="I20" s="283"/>
      <c r="J20" s="282"/>
      <c r="K20" s="283"/>
      <c r="L20" s="284"/>
      <c r="M20" s="387"/>
      <c r="N20" s="369"/>
      <c r="O20" s="369"/>
      <c r="P20" s="388"/>
    </row>
    <row r="21" spans="1:16" ht="90.6" customHeight="1">
      <c r="B21" s="277" t="s">
        <v>209</v>
      </c>
      <c r="C21" s="392" t="s">
        <v>186</v>
      </c>
      <c r="D21" s="392"/>
      <c r="E21" s="392"/>
      <c r="F21" s="392"/>
      <c r="G21" s="392"/>
      <c r="H21" s="392"/>
      <c r="I21" s="288" t="str">
        <f>IF(CollMon!$Q$12="v","p","")</f>
        <v/>
      </c>
      <c r="J21" s="285"/>
      <c r="K21" s="288" t="str">
        <f>IF(CollMon!$Q$12="v","","p")</f>
        <v>p</v>
      </c>
      <c r="L21" s="286"/>
      <c r="M21" s="387"/>
      <c r="N21" s="369"/>
      <c r="O21" s="369"/>
      <c r="P21" s="388"/>
    </row>
    <row r="22" spans="1:16" ht="15" customHeight="1">
      <c r="B22" s="280">
        <v>3</v>
      </c>
      <c r="C22" s="281" t="s">
        <v>187</v>
      </c>
      <c r="D22" s="282"/>
      <c r="E22" s="282"/>
      <c r="F22" s="282"/>
      <c r="G22" s="282"/>
      <c r="H22" s="282"/>
      <c r="I22" s="283"/>
      <c r="J22" s="282"/>
      <c r="K22" s="283"/>
      <c r="L22" s="284"/>
      <c r="M22" s="387"/>
      <c r="N22" s="369"/>
      <c r="O22" s="369"/>
      <c r="P22" s="388"/>
    </row>
    <row r="23" spans="1:16" ht="49.5" customHeight="1">
      <c r="B23" s="277" t="s">
        <v>215</v>
      </c>
      <c r="C23" s="382" t="s">
        <v>213</v>
      </c>
      <c r="D23" s="382"/>
      <c r="E23" s="382"/>
      <c r="F23" s="382"/>
      <c r="G23" s="382"/>
      <c r="H23" s="382"/>
      <c r="I23" s="288" t="str">
        <f>IF(AND(CollMon!$Q$42="v",CollMon!$Q$43="v"),"p","")</f>
        <v/>
      </c>
      <c r="J23" s="8"/>
      <c r="K23" s="288" t="str">
        <f>IF(AND(CollMon!$Q$42="v",CollMon!$Q$43="v"),"","p")</f>
        <v>p</v>
      </c>
      <c r="L23" s="8"/>
      <c r="M23" s="389"/>
      <c r="N23" s="390"/>
      <c r="O23" s="390"/>
      <c r="P23" s="391"/>
    </row>
    <row r="24" spans="1:16" ht="67.5" customHeight="1">
      <c r="B24" s="277" t="s">
        <v>217</v>
      </c>
      <c r="C24" s="382" t="s">
        <v>212</v>
      </c>
      <c r="D24" s="382"/>
      <c r="E24" s="382"/>
      <c r="F24" s="382"/>
      <c r="G24" s="382"/>
      <c r="H24" s="382"/>
      <c r="I24" s="288" t="str">
        <f>IF(AND(CollMon!$Q$11="v",CollMon!$Q$17="v",CollMon!$Q$20="v"),"p","")</f>
        <v/>
      </c>
      <c r="J24" s="8"/>
      <c r="K24" s="288" t="str">
        <f>IF(AND(CollMon!$Q$11="v",CollMon!$Q$17="v",CollMon!$Q$20="v"),"","p")</f>
        <v>p</v>
      </c>
      <c r="L24" s="8"/>
      <c r="M24" s="274"/>
      <c r="N24" s="274"/>
      <c r="O24" s="274"/>
      <c r="P24" s="274"/>
    </row>
    <row r="25" spans="1:16" ht="30.75" customHeight="1">
      <c r="B25" s="277" t="s">
        <v>216</v>
      </c>
      <c r="C25" s="382" t="s">
        <v>214</v>
      </c>
      <c r="D25" s="382"/>
      <c r="E25" s="382"/>
      <c r="F25" s="382"/>
      <c r="G25" s="382"/>
      <c r="H25" s="382"/>
      <c r="I25" s="288" t="str">
        <f>IF(CollMon!$Q$44="v","p","")</f>
        <v/>
      </c>
      <c r="J25" s="8"/>
      <c r="K25" s="288" t="str">
        <f>IF(CollMon!$Q$44="v","","p")</f>
        <v>p</v>
      </c>
      <c r="L25" s="8"/>
      <c r="M25" s="274"/>
      <c r="N25" s="274"/>
      <c r="O25" s="274"/>
      <c r="P25" s="274"/>
    </row>
    <row r="26" spans="1:16" ht="17.45" customHeight="1" thickBot="1">
      <c r="B26" s="253"/>
      <c r="C26" s="275"/>
      <c r="D26" s="275"/>
      <c r="E26" s="275"/>
      <c r="F26" s="275"/>
      <c r="G26" s="275"/>
      <c r="H26" s="275"/>
      <c r="I26" s="8"/>
      <c r="K26" s="8"/>
      <c r="M26" s="276"/>
      <c r="N26" s="276"/>
      <c r="O26" s="276"/>
      <c r="P26" s="276"/>
    </row>
    <row r="27" spans="1:16" ht="15" customHeight="1" thickBot="1">
      <c r="B27" s="253" t="s">
        <v>188</v>
      </c>
      <c r="I27" s="262"/>
      <c r="K27" s="262" t="s">
        <v>179</v>
      </c>
      <c r="M27" s="373" t="s">
        <v>189</v>
      </c>
      <c r="N27" s="374"/>
      <c r="O27" s="374"/>
      <c r="P27" s="375"/>
    </row>
    <row r="28" spans="1:16" ht="3" customHeight="1">
      <c r="B28" s="253"/>
      <c r="M28" s="376"/>
      <c r="N28" s="377"/>
      <c r="O28" s="377"/>
      <c r="P28" s="378"/>
    </row>
    <row r="29" spans="1:16">
      <c r="B29" s="280">
        <v>1</v>
      </c>
      <c r="C29" s="281" t="s">
        <v>190</v>
      </c>
      <c r="D29" s="282"/>
      <c r="E29" s="282"/>
      <c r="F29" s="282"/>
      <c r="G29" s="282"/>
      <c r="H29" s="282"/>
      <c r="I29" s="282"/>
      <c r="J29" s="282"/>
      <c r="K29" s="282"/>
      <c r="L29" s="284"/>
      <c r="M29" s="376"/>
      <c r="N29" s="377"/>
      <c r="O29" s="377"/>
      <c r="P29" s="378"/>
    </row>
    <row r="30" spans="1:16" ht="3" customHeight="1">
      <c r="B30" s="253"/>
      <c r="M30" s="376"/>
      <c r="N30" s="377"/>
      <c r="O30" s="377"/>
      <c r="P30" s="378"/>
    </row>
    <row r="31" spans="1:16" s="286" customFormat="1" ht="25.5">
      <c r="A31" s="285"/>
      <c r="B31" s="277" t="s">
        <v>210</v>
      </c>
      <c r="C31" s="289" t="s">
        <v>191</v>
      </c>
      <c r="D31" s="286" t="s">
        <v>192</v>
      </c>
      <c r="I31" s="288" t="str">
        <f>IF(CollMon!$Q$29="v","p","")</f>
        <v/>
      </c>
      <c r="J31" s="285"/>
      <c r="K31" s="288" t="str">
        <f>IF(CollMon!$Q$29="v","","p")</f>
        <v>p</v>
      </c>
      <c r="M31" s="376"/>
      <c r="N31" s="377"/>
      <c r="O31" s="377"/>
      <c r="P31" s="378"/>
    </row>
    <row r="32" spans="1:16" s="286" customFormat="1" ht="3" customHeight="1">
      <c r="A32" s="285"/>
      <c r="B32" s="277"/>
      <c r="C32" s="289"/>
      <c r="I32" s="288"/>
      <c r="J32" s="285"/>
      <c r="K32" s="288"/>
      <c r="M32" s="376"/>
      <c r="N32" s="377"/>
      <c r="O32" s="377"/>
      <c r="P32" s="378"/>
    </row>
    <row r="33" spans="1:16" s="286" customFormat="1" ht="25.5">
      <c r="A33" s="285"/>
      <c r="B33" s="277" t="s">
        <v>217</v>
      </c>
      <c r="C33" s="289" t="s">
        <v>193</v>
      </c>
      <c r="D33" s="286" t="s">
        <v>194</v>
      </c>
      <c r="I33" s="288" t="str">
        <f>IF(AND(CollMon!$Q$11="v",CollMon!$Q$17="v",CollMon!$Q$20="v"),"p","")</f>
        <v/>
      </c>
      <c r="J33" s="285"/>
      <c r="K33" s="288" t="str">
        <f>IF(AND(CollMon!$Q$11="v",CollMon!$Q$17="v",CollMon!$Q$20="v"),"p","")</f>
        <v/>
      </c>
      <c r="M33" s="376"/>
      <c r="N33" s="377"/>
      <c r="O33" s="377"/>
      <c r="P33" s="378"/>
    </row>
    <row r="34" spans="1:16" s="286" customFormat="1" ht="3" customHeight="1">
      <c r="A34" s="285"/>
      <c r="B34" s="277"/>
      <c r="C34" s="289"/>
      <c r="I34" s="288"/>
      <c r="J34" s="285"/>
      <c r="K34" s="288"/>
      <c r="M34" s="376"/>
      <c r="N34" s="377"/>
      <c r="O34" s="377"/>
      <c r="P34" s="378"/>
    </row>
    <row r="35" spans="1:16" s="286" customFormat="1" ht="25.5">
      <c r="A35" s="285"/>
      <c r="B35" s="277" t="s">
        <v>218</v>
      </c>
      <c r="C35" s="289" t="s">
        <v>195</v>
      </c>
      <c r="D35" s="286" t="s">
        <v>196</v>
      </c>
      <c r="I35" s="288" t="str">
        <f>IF(CollMon!$Q$23="v","p","")</f>
        <v/>
      </c>
      <c r="J35" s="285"/>
      <c r="K35" s="288" t="str">
        <f>IF(CollMon!$Q$23="v","","p")</f>
        <v>p</v>
      </c>
      <c r="M35" s="376"/>
      <c r="N35" s="377"/>
      <c r="O35" s="377"/>
      <c r="P35" s="378"/>
    </row>
    <row r="36" spans="1:16" s="286" customFormat="1" ht="3" customHeight="1">
      <c r="A36" s="285"/>
      <c r="B36" s="277"/>
      <c r="C36" s="289"/>
      <c r="I36" s="288"/>
      <c r="J36" s="285"/>
      <c r="K36" s="288"/>
      <c r="M36" s="376"/>
      <c r="N36" s="377"/>
      <c r="O36" s="377"/>
      <c r="P36" s="378"/>
    </row>
    <row r="37" spans="1:16" s="286" customFormat="1" ht="25.5">
      <c r="A37" s="285"/>
      <c r="B37" s="277" t="s">
        <v>218</v>
      </c>
      <c r="C37" s="289" t="s">
        <v>197</v>
      </c>
      <c r="D37" s="286" t="s">
        <v>198</v>
      </c>
      <c r="I37" s="288" t="str">
        <f>IF(CollMon!$Q$25="v","p","")</f>
        <v/>
      </c>
      <c r="J37" s="285"/>
      <c r="K37" s="288" t="str">
        <f>IF(CollMon!$Q$25="v","","p")</f>
        <v>p</v>
      </c>
      <c r="M37" s="376"/>
      <c r="N37" s="377"/>
      <c r="O37" s="377"/>
      <c r="P37" s="378"/>
    </row>
    <row r="38" spans="1:16" s="286" customFormat="1" ht="3" customHeight="1">
      <c r="A38" s="285"/>
      <c r="B38" s="277"/>
      <c r="C38" s="289"/>
      <c r="I38" s="285"/>
      <c r="J38" s="285"/>
      <c r="K38" s="285"/>
      <c r="M38" s="376"/>
      <c r="N38" s="377"/>
      <c r="O38" s="377"/>
      <c r="P38" s="378"/>
    </row>
    <row r="39" spans="1:16" s="286" customFormat="1" ht="15" customHeight="1">
      <c r="A39" s="285"/>
      <c r="B39" s="280">
        <v>2</v>
      </c>
      <c r="C39" s="290" t="s">
        <v>199</v>
      </c>
      <c r="D39" s="291"/>
      <c r="E39" s="291"/>
      <c r="F39" s="291"/>
      <c r="G39" s="291"/>
      <c r="H39" s="291"/>
      <c r="I39" s="291"/>
      <c r="J39" s="291"/>
      <c r="K39" s="291"/>
      <c r="L39" s="292"/>
      <c r="M39" s="376"/>
      <c r="N39" s="377"/>
      <c r="O39" s="377"/>
      <c r="P39" s="378"/>
    </row>
    <row r="40" spans="1:16" s="286" customFormat="1" ht="3" customHeight="1">
      <c r="A40" s="285"/>
      <c r="B40" s="277"/>
      <c r="C40" s="293"/>
      <c r="D40" s="293"/>
      <c r="E40" s="293"/>
      <c r="F40" s="293"/>
      <c r="G40" s="293"/>
      <c r="M40" s="376"/>
      <c r="N40" s="377"/>
      <c r="O40" s="377"/>
      <c r="P40" s="378"/>
    </row>
    <row r="41" spans="1:16" s="286" customFormat="1" ht="25.5">
      <c r="A41" s="285"/>
      <c r="B41" s="277" t="s">
        <v>221</v>
      </c>
      <c r="C41" s="294" t="s">
        <v>191</v>
      </c>
      <c r="D41" s="286" t="s">
        <v>200</v>
      </c>
      <c r="I41" s="288" t="str">
        <f>IF(CollMon!$Q$22="v","p","")</f>
        <v/>
      </c>
      <c r="K41" s="288" t="str">
        <f>IF(CollMon!$Q$22="v","","p")</f>
        <v>p</v>
      </c>
      <c r="M41" s="376"/>
      <c r="N41" s="377"/>
      <c r="O41" s="377"/>
      <c r="P41" s="378"/>
    </row>
    <row r="42" spans="1:16" s="286" customFormat="1" ht="3" customHeight="1">
      <c r="A42" s="285"/>
      <c r="B42" s="277"/>
      <c r="C42" s="294"/>
      <c r="I42" s="288"/>
      <c r="K42" s="288"/>
      <c r="M42" s="376"/>
      <c r="N42" s="377"/>
      <c r="O42" s="377"/>
      <c r="P42" s="378"/>
    </row>
    <row r="43" spans="1:16" s="286" customFormat="1" ht="25.5">
      <c r="A43" s="285"/>
      <c r="B43" s="277" t="s">
        <v>224</v>
      </c>
      <c r="C43" s="294" t="s">
        <v>193</v>
      </c>
      <c r="D43" s="286" t="s">
        <v>201</v>
      </c>
      <c r="I43" s="288" t="str">
        <f>IF(CollMon!$Q$26="v","p","")</f>
        <v/>
      </c>
      <c r="K43" s="288" t="str">
        <f>IF(CollMon!$Q$26="v","","p")</f>
        <v>p</v>
      </c>
      <c r="M43" s="376"/>
      <c r="N43" s="377"/>
      <c r="O43" s="377"/>
      <c r="P43" s="378"/>
    </row>
    <row r="44" spans="1:16" s="286" customFormat="1" ht="3" customHeight="1">
      <c r="A44" s="285"/>
      <c r="B44" s="277"/>
      <c r="C44" s="294"/>
      <c r="I44" s="288"/>
      <c r="K44" s="288"/>
      <c r="M44" s="376"/>
      <c r="N44" s="377"/>
      <c r="O44" s="377"/>
      <c r="P44" s="378"/>
    </row>
    <row r="45" spans="1:16" s="286" customFormat="1" ht="25.5">
      <c r="A45" s="285"/>
      <c r="B45" s="277" t="s">
        <v>223</v>
      </c>
      <c r="C45" s="294" t="s">
        <v>195</v>
      </c>
      <c r="D45" s="286" t="s">
        <v>202</v>
      </c>
      <c r="I45" s="288" t="str">
        <f>IF(AND(CollMon!$Q$15="v",CollMon!$Q$16="v"),"p","")</f>
        <v/>
      </c>
      <c r="K45" s="288" t="str">
        <f>IF(AND(CollMon!$Q$15="v",CollMon!$Q$16="v"),"","p")</f>
        <v>p</v>
      </c>
      <c r="M45" s="376"/>
      <c r="N45" s="377"/>
      <c r="O45" s="377"/>
      <c r="P45" s="378"/>
    </row>
    <row r="46" spans="1:16" s="286" customFormat="1" ht="3" customHeight="1">
      <c r="A46" s="285"/>
      <c r="B46" s="277"/>
      <c r="C46" s="294"/>
      <c r="I46" s="288"/>
      <c r="K46" s="288"/>
      <c r="M46" s="376"/>
      <c r="N46" s="377"/>
      <c r="O46" s="377"/>
      <c r="P46" s="378"/>
    </row>
    <row r="47" spans="1:16" s="286" customFormat="1" ht="25.5">
      <c r="A47" s="285"/>
      <c r="B47" s="277" t="s">
        <v>219</v>
      </c>
      <c r="C47" s="294" t="s">
        <v>197</v>
      </c>
      <c r="D47" s="286" t="s">
        <v>203</v>
      </c>
      <c r="I47" s="288" t="str">
        <f>IF(CollMon!$Q$30="v","p","")</f>
        <v/>
      </c>
      <c r="K47" s="288" t="str">
        <f>IF(CollMon!$Q$30="v","","p")</f>
        <v>p</v>
      </c>
      <c r="M47" s="376"/>
      <c r="N47" s="377"/>
      <c r="O47" s="377"/>
      <c r="P47" s="378"/>
    </row>
    <row r="48" spans="1:16" s="286" customFormat="1" ht="3" customHeight="1">
      <c r="A48" s="285"/>
      <c r="B48" s="277"/>
      <c r="C48" s="294"/>
      <c r="M48" s="376"/>
      <c r="N48" s="377"/>
      <c r="O48" s="377"/>
      <c r="P48" s="378"/>
    </row>
    <row r="49" spans="1:18" s="286" customFormat="1" ht="15" customHeight="1">
      <c r="A49" s="285"/>
      <c r="B49" s="280">
        <v>3</v>
      </c>
      <c r="C49" s="290" t="s">
        <v>204</v>
      </c>
      <c r="D49" s="291"/>
      <c r="E49" s="291"/>
      <c r="F49" s="291"/>
      <c r="G49" s="291"/>
      <c r="H49" s="291"/>
      <c r="I49" s="291"/>
      <c r="J49" s="291"/>
      <c r="K49" s="291"/>
      <c r="L49" s="292"/>
      <c r="M49" s="376"/>
      <c r="N49" s="377"/>
      <c r="O49" s="377"/>
      <c r="P49" s="378"/>
    </row>
    <row r="50" spans="1:18" s="286" customFormat="1" ht="3" customHeight="1">
      <c r="A50" s="285"/>
      <c r="B50" s="277"/>
      <c r="C50" s="293"/>
      <c r="D50" s="293"/>
      <c r="E50" s="293"/>
      <c r="F50" s="293"/>
      <c r="G50" s="293"/>
      <c r="M50" s="376"/>
      <c r="N50" s="377"/>
      <c r="O50" s="377"/>
      <c r="P50" s="378"/>
    </row>
    <row r="51" spans="1:18" s="286" customFormat="1" ht="25.5">
      <c r="A51" s="285"/>
      <c r="B51" s="277" t="s">
        <v>220</v>
      </c>
      <c r="C51" s="294" t="s">
        <v>191</v>
      </c>
      <c r="D51" s="286" t="s">
        <v>205</v>
      </c>
      <c r="I51" s="288" t="str">
        <f>IF(AND(CollMon!$Q$22="v",CollMon!$Q$25="v"),"p","")</f>
        <v/>
      </c>
      <c r="K51" s="288" t="str">
        <f>IF(AND(CollMon!$Q$22="v",CollMon!$Q$25="v"),"","p")</f>
        <v>p</v>
      </c>
      <c r="M51" s="376"/>
      <c r="N51" s="377"/>
      <c r="O51" s="377"/>
      <c r="P51" s="378"/>
    </row>
    <row r="52" spans="1:18" s="286" customFormat="1" ht="3" customHeight="1">
      <c r="A52" s="285"/>
      <c r="B52" s="277"/>
      <c r="C52" s="294"/>
      <c r="I52" s="288"/>
      <c r="K52" s="288"/>
      <c r="M52" s="376"/>
      <c r="N52" s="377"/>
      <c r="O52" s="377"/>
      <c r="P52" s="378"/>
    </row>
    <row r="53" spans="1:18" s="286" customFormat="1" ht="25.5">
      <c r="A53" s="285"/>
      <c r="B53" s="277" t="s">
        <v>220</v>
      </c>
      <c r="C53" s="294" t="s">
        <v>193</v>
      </c>
      <c r="D53" s="286" t="s">
        <v>206</v>
      </c>
      <c r="I53" s="288" t="str">
        <f>IF(AND(CollMon!$Q$22="v",CollMon!$Q$25="v"),"p","")</f>
        <v/>
      </c>
      <c r="K53" s="288" t="str">
        <f>IF(AND(CollMon!$Q$22="v",CollMon!$Q$25="v"),"","p")</f>
        <v>p</v>
      </c>
      <c r="M53" s="376"/>
      <c r="N53" s="377"/>
      <c r="O53" s="377"/>
      <c r="P53" s="378"/>
    </row>
    <row r="54" spans="1:18" s="286" customFormat="1" ht="3" customHeight="1">
      <c r="A54" s="285"/>
      <c r="B54" s="277"/>
      <c r="C54" s="294"/>
      <c r="I54" s="288"/>
      <c r="K54" s="288"/>
      <c r="M54" s="376"/>
      <c r="N54" s="377"/>
      <c r="O54" s="377"/>
      <c r="P54" s="378"/>
    </row>
    <row r="55" spans="1:18" s="286" customFormat="1" ht="26.25" thickBot="1">
      <c r="A55" s="285"/>
      <c r="B55" s="277" t="s">
        <v>222</v>
      </c>
      <c r="C55" s="294" t="s">
        <v>197</v>
      </c>
      <c r="D55" s="286" t="s">
        <v>207</v>
      </c>
      <c r="I55" s="288" t="str">
        <f>IF(CollMon!$Q$34="v","p","")</f>
        <v/>
      </c>
      <c r="K55" s="288" t="str">
        <f>IF(CollMon!$Q$34="v","","p")</f>
        <v>p</v>
      </c>
      <c r="M55" s="379"/>
      <c r="N55" s="380"/>
      <c r="O55" s="380"/>
      <c r="P55" s="381"/>
    </row>
    <row r="56" spans="1:18" ht="15.75" thickBot="1">
      <c r="B56" s="253" t="s">
        <v>208</v>
      </c>
      <c r="I56" s="258"/>
      <c r="K56" s="259" t="s">
        <v>179</v>
      </c>
    </row>
    <row r="58" spans="1:18" ht="38.450000000000003" customHeight="1"/>
    <row r="59" spans="1:18" ht="18.75">
      <c r="B59" s="383"/>
      <c r="C59" s="383"/>
      <c r="D59" s="383"/>
      <c r="E59" s="383"/>
      <c r="F59" s="383"/>
      <c r="G59" s="383"/>
      <c r="H59" s="383"/>
      <c r="I59" s="383"/>
      <c r="J59" s="383"/>
      <c r="K59" s="383"/>
      <c r="L59" s="383"/>
      <c r="M59" s="383"/>
      <c r="N59" s="383"/>
      <c r="O59" s="383"/>
      <c r="P59" s="383"/>
    </row>
    <row r="60" spans="1:18" ht="15.75" thickBot="1">
      <c r="B60" s="8"/>
      <c r="C60" s="8"/>
      <c r="D60" s="8"/>
      <c r="E60" s="8"/>
      <c r="F60" s="8"/>
      <c r="G60" s="8"/>
      <c r="H60" s="8"/>
      <c r="I60" s="8"/>
      <c r="J60" s="8"/>
      <c r="K60" s="8"/>
      <c r="L60" s="8"/>
      <c r="M60" s="8"/>
      <c r="N60" s="8"/>
      <c r="O60" s="8"/>
      <c r="P60" s="8"/>
      <c r="Q60" s="8"/>
      <c r="R60" s="8"/>
    </row>
    <row r="61" spans="1:18" ht="6" customHeight="1">
      <c r="A61" s="238"/>
      <c r="B61" s="8"/>
      <c r="C61" s="8"/>
      <c r="D61" s="8"/>
      <c r="E61" s="8"/>
      <c r="F61" s="8"/>
      <c r="G61" s="8"/>
      <c r="H61" s="8"/>
      <c r="I61" s="8"/>
      <c r="J61" s="8"/>
      <c r="K61" s="8"/>
      <c r="L61" s="8"/>
      <c r="M61" s="8"/>
      <c r="N61" s="8"/>
      <c r="O61" s="8"/>
      <c r="P61" s="8"/>
      <c r="Q61" s="8"/>
      <c r="R61" s="8"/>
    </row>
    <row r="62" spans="1:18" ht="22.15" customHeight="1">
      <c r="A62" s="6"/>
      <c r="B62" s="241"/>
      <c r="C62" s="8"/>
      <c r="D62" s="8"/>
      <c r="E62" s="8"/>
      <c r="F62" s="8"/>
      <c r="G62" s="8"/>
      <c r="H62" s="8"/>
      <c r="I62" s="8"/>
      <c r="J62" s="241"/>
      <c r="K62" s="8"/>
      <c r="L62" s="8"/>
      <c r="M62" s="8"/>
      <c r="N62" s="8"/>
      <c r="O62" s="8"/>
      <c r="P62" s="8"/>
      <c r="Q62" s="8"/>
      <c r="R62" s="8"/>
    </row>
    <row r="63" spans="1:18" ht="3" customHeight="1">
      <c r="A63" s="6"/>
      <c r="B63" s="241"/>
      <c r="C63" s="8"/>
      <c r="D63" s="8"/>
      <c r="E63" s="8"/>
      <c r="F63" s="8"/>
      <c r="G63" s="8"/>
      <c r="H63" s="8"/>
      <c r="I63" s="8"/>
      <c r="J63" s="241"/>
      <c r="K63" s="8"/>
      <c r="L63" s="8"/>
      <c r="M63" s="8"/>
      <c r="N63" s="8"/>
      <c r="O63" s="8"/>
      <c r="P63" s="8"/>
      <c r="Q63" s="8"/>
      <c r="R63" s="8"/>
    </row>
    <row r="64" spans="1:18" ht="22.15" customHeight="1">
      <c r="A64" s="6"/>
      <c r="B64" s="241"/>
      <c r="C64" s="8"/>
      <c r="D64" s="8"/>
      <c r="E64" s="8"/>
      <c r="F64" s="8"/>
      <c r="G64" s="8"/>
      <c r="H64" s="8"/>
      <c r="I64" s="8"/>
      <c r="J64" s="241"/>
      <c r="K64" s="8"/>
      <c r="L64" s="8"/>
      <c r="M64" s="8"/>
      <c r="N64" s="8"/>
      <c r="O64" s="8"/>
      <c r="P64" s="8"/>
      <c r="Q64" s="8"/>
      <c r="R64" s="8"/>
    </row>
    <row r="65" spans="1:22" ht="3" customHeight="1">
      <c r="A65" s="6"/>
      <c r="B65" s="241"/>
      <c r="C65" s="8"/>
      <c r="D65" s="8"/>
      <c r="E65" s="8"/>
      <c r="F65" s="8"/>
      <c r="G65" s="8"/>
      <c r="H65" s="8"/>
      <c r="I65" s="8"/>
      <c r="J65" s="241"/>
      <c r="K65" s="8"/>
      <c r="L65" s="8"/>
      <c r="M65" s="8"/>
      <c r="N65" s="8"/>
      <c r="O65" s="8"/>
      <c r="P65" s="8"/>
      <c r="Q65" s="8"/>
      <c r="R65" s="8"/>
    </row>
    <row r="66" spans="1:22" ht="22.15" customHeight="1">
      <c r="A66" s="6"/>
      <c r="B66" s="241"/>
      <c r="C66" s="8"/>
      <c r="D66" s="8"/>
      <c r="E66" s="8"/>
      <c r="F66" s="8"/>
      <c r="G66" s="8"/>
      <c r="H66" s="8"/>
      <c r="I66" s="8"/>
      <c r="J66" s="241"/>
      <c r="K66" s="8"/>
      <c r="L66" s="8"/>
      <c r="M66" s="8"/>
      <c r="N66" s="8"/>
      <c r="O66" s="8"/>
      <c r="P66" s="8"/>
      <c r="Q66" s="8"/>
      <c r="R66" s="8"/>
    </row>
    <row r="67" spans="1:22" ht="3" customHeight="1">
      <c r="A67" s="6"/>
      <c r="B67" s="241"/>
      <c r="C67" s="8"/>
      <c r="D67" s="8"/>
      <c r="E67" s="8"/>
      <c r="F67" s="8"/>
      <c r="G67" s="8"/>
      <c r="H67" s="8"/>
      <c r="I67" s="8"/>
      <c r="J67" s="8"/>
      <c r="K67" s="8"/>
      <c r="L67" s="8"/>
      <c r="M67" s="8"/>
      <c r="N67" s="8"/>
      <c r="O67" s="8"/>
      <c r="P67" s="8"/>
      <c r="Q67" s="8"/>
      <c r="R67" s="8"/>
    </row>
    <row r="68" spans="1:22" ht="15.75" customHeight="1">
      <c r="A68" s="6"/>
      <c r="B68" s="241"/>
      <c r="C68" s="8"/>
      <c r="D68" s="8"/>
      <c r="E68" s="370"/>
      <c r="F68" s="371"/>
      <c r="G68" s="264"/>
      <c r="H68" s="370"/>
      <c r="I68" s="370"/>
      <c r="J68" s="370"/>
      <c r="K68" s="372"/>
      <c r="L68" s="372"/>
      <c r="M68" s="264"/>
      <c r="N68" s="372"/>
      <c r="O68" s="372"/>
      <c r="P68" s="264"/>
      <c r="Q68" s="8"/>
      <c r="R68" s="8"/>
      <c r="U68" t="s">
        <v>168</v>
      </c>
    </row>
    <row r="69" spans="1:22" ht="3" customHeight="1">
      <c r="A69" s="6"/>
      <c r="B69" s="241"/>
      <c r="C69" s="8"/>
      <c r="D69" s="8"/>
      <c r="E69" s="8"/>
      <c r="F69" s="8"/>
      <c r="G69" s="8"/>
      <c r="H69" s="8"/>
      <c r="I69" s="8"/>
      <c r="J69" s="8"/>
      <c r="K69" s="8"/>
      <c r="L69" s="8"/>
      <c r="M69" s="8"/>
      <c r="N69" s="8"/>
      <c r="O69" s="8"/>
      <c r="P69" s="8"/>
      <c r="Q69" s="8"/>
      <c r="R69" s="8"/>
    </row>
    <row r="70" spans="1:22" ht="15.75" customHeight="1">
      <c r="A70" s="6"/>
      <c r="B70" s="241"/>
      <c r="C70" s="8"/>
      <c r="D70" s="8"/>
      <c r="E70" s="370"/>
      <c r="F70" s="371"/>
      <c r="G70" s="264"/>
      <c r="H70" s="370"/>
      <c r="I70" s="370"/>
      <c r="J70" s="370"/>
      <c r="K70" s="372"/>
      <c r="L70" s="372"/>
      <c r="M70" s="264"/>
      <c r="N70" s="372"/>
      <c r="O70" s="372"/>
      <c r="P70" s="264"/>
      <c r="Q70" s="8"/>
      <c r="R70" s="8"/>
    </row>
    <row r="71" spans="1:22" ht="6" customHeight="1" thickBot="1">
      <c r="A71" s="61"/>
      <c r="B71" s="241"/>
      <c r="C71" s="8"/>
      <c r="D71" s="8"/>
      <c r="E71" s="265"/>
      <c r="F71" s="265"/>
      <c r="G71" s="264"/>
      <c r="H71" s="265"/>
      <c r="I71" s="265"/>
      <c r="J71" s="264"/>
      <c r="K71" s="265"/>
      <c r="L71" s="265"/>
      <c r="M71" s="264"/>
      <c r="N71" s="265"/>
      <c r="O71" s="265"/>
      <c r="P71" s="266"/>
      <c r="Q71" s="8"/>
      <c r="R71" s="8"/>
    </row>
    <row r="72" spans="1:22">
      <c r="B72" s="241"/>
      <c r="C72" s="8"/>
      <c r="D72" s="8"/>
      <c r="E72" s="8"/>
      <c r="F72" s="8"/>
      <c r="G72" s="8"/>
      <c r="H72" s="8"/>
      <c r="I72" s="8"/>
      <c r="J72" s="8"/>
      <c r="K72" s="8"/>
      <c r="L72" s="8"/>
      <c r="M72" s="8"/>
      <c r="N72" s="8"/>
      <c r="O72" s="8"/>
      <c r="P72" s="8"/>
      <c r="Q72" s="8"/>
      <c r="R72" s="8"/>
    </row>
    <row r="73" spans="1:22">
      <c r="B73" s="8"/>
      <c r="C73" s="8"/>
      <c r="D73" s="8"/>
      <c r="E73" s="8"/>
      <c r="F73" s="8"/>
      <c r="G73" s="8"/>
      <c r="H73" s="8"/>
      <c r="I73" s="267"/>
      <c r="J73" s="268"/>
      <c r="K73" s="269"/>
      <c r="L73" s="269"/>
      <c r="M73" s="8"/>
      <c r="N73" s="8"/>
      <c r="O73" s="8"/>
      <c r="P73" s="8"/>
    </row>
    <row r="74" spans="1:22">
      <c r="B74" s="8"/>
      <c r="C74" s="8"/>
      <c r="D74" s="8"/>
      <c r="E74" s="8"/>
      <c r="F74" s="8"/>
      <c r="G74" s="8"/>
      <c r="H74" s="8"/>
      <c r="I74" s="270"/>
      <c r="J74" s="268"/>
      <c r="K74" s="268"/>
      <c r="L74" s="8"/>
      <c r="M74" s="8"/>
      <c r="N74" s="8"/>
      <c r="O74" s="8"/>
      <c r="P74" s="8"/>
      <c r="V74" t="s">
        <v>168</v>
      </c>
    </row>
    <row r="75" spans="1:22" ht="15" customHeight="1">
      <c r="B75" s="241"/>
      <c r="C75" s="8"/>
      <c r="D75" s="8"/>
      <c r="E75" s="8"/>
      <c r="F75" s="8"/>
      <c r="G75" s="8"/>
      <c r="H75" s="8"/>
      <c r="I75" s="8"/>
      <c r="J75" s="8"/>
      <c r="K75" s="8"/>
      <c r="L75" s="8"/>
      <c r="M75" s="367"/>
      <c r="N75" s="367"/>
      <c r="O75" s="367"/>
      <c r="P75" s="367"/>
    </row>
    <row r="76" spans="1:22" ht="15" customHeight="1">
      <c r="B76" s="241"/>
      <c r="C76" s="241"/>
      <c r="D76" s="8"/>
      <c r="E76" s="8"/>
      <c r="F76" s="8"/>
      <c r="G76" s="8"/>
      <c r="H76" s="8"/>
      <c r="I76" s="8"/>
      <c r="J76" s="8"/>
      <c r="K76" s="8"/>
      <c r="L76" s="8"/>
      <c r="M76" s="367"/>
      <c r="N76" s="367"/>
      <c r="O76" s="367"/>
      <c r="P76" s="367"/>
    </row>
    <row r="77" spans="1:22" ht="99" customHeight="1">
      <c r="B77" s="241"/>
      <c r="C77" s="369"/>
      <c r="D77" s="369"/>
      <c r="E77" s="369"/>
      <c r="F77" s="369"/>
      <c r="G77" s="369"/>
      <c r="H77" s="369"/>
      <c r="I77" s="8"/>
      <c r="J77" s="8"/>
      <c r="K77" s="8"/>
      <c r="L77" s="8"/>
      <c r="M77" s="367"/>
      <c r="N77" s="367"/>
      <c r="O77" s="367"/>
      <c r="P77" s="367"/>
    </row>
    <row r="78" spans="1:22" ht="15" customHeight="1">
      <c r="B78" s="241"/>
      <c r="C78" s="241"/>
      <c r="D78" s="8"/>
      <c r="E78" s="8"/>
      <c r="F78" s="8"/>
      <c r="G78" s="8"/>
      <c r="H78" s="8"/>
      <c r="I78" s="8"/>
      <c r="J78" s="8"/>
      <c r="K78" s="8"/>
      <c r="L78" s="8"/>
      <c r="M78" s="367"/>
      <c r="N78" s="367"/>
      <c r="O78" s="367"/>
      <c r="P78" s="367"/>
    </row>
    <row r="79" spans="1:22" ht="90.6" customHeight="1">
      <c r="B79" s="241"/>
      <c r="C79" s="369"/>
      <c r="D79" s="369"/>
      <c r="E79" s="369"/>
      <c r="F79" s="369"/>
      <c r="G79" s="369"/>
      <c r="H79" s="369"/>
      <c r="I79" s="8"/>
      <c r="J79" s="8"/>
      <c r="K79" s="8"/>
      <c r="L79" s="8"/>
      <c r="M79" s="367"/>
      <c r="N79" s="367"/>
      <c r="O79" s="367"/>
      <c r="P79" s="367"/>
    </row>
    <row r="80" spans="1:22" ht="15" customHeight="1">
      <c r="A80" s="271"/>
      <c r="B80" s="241"/>
      <c r="C80" s="241"/>
      <c r="D80" s="8"/>
      <c r="E80" s="8"/>
      <c r="F80" s="8"/>
      <c r="G80" s="8"/>
      <c r="H80" s="8"/>
      <c r="I80" s="8"/>
      <c r="J80" s="8"/>
      <c r="K80" s="8"/>
      <c r="L80" s="8"/>
      <c r="M80" s="367"/>
      <c r="N80" s="367"/>
      <c r="O80" s="367"/>
      <c r="P80" s="367"/>
    </row>
    <row r="81" spans="1:16" ht="34.15" customHeight="1">
      <c r="A81" s="271"/>
      <c r="B81" s="241"/>
      <c r="C81" s="369"/>
      <c r="D81" s="369"/>
      <c r="E81" s="369"/>
      <c r="F81" s="369"/>
      <c r="G81" s="369"/>
      <c r="H81" s="369"/>
      <c r="I81" s="8"/>
      <c r="J81" s="8"/>
      <c r="K81" s="8"/>
      <c r="L81" s="8"/>
      <c r="M81" s="367"/>
      <c r="N81" s="367"/>
      <c r="O81" s="367"/>
      <c r="P81" s="367"/>
    </row>
    <row r="82" spans="1:16" ht="15" customHeight="1">
      <c r="B82" s="241"/>
      <c r="C82" s="241"/>
      <c r="D82" s="8"/>
      <c r="E82" s="8"/>
      <c r="F82" s="8"/>
      <c r="G82" s="8"/>
      <c r="H82" s="8"/>
      <c r="I82" s="8"/>
      <c r="J82" s="8"/>
      <c r="K82" s="8"/>
      <c r="L82" s="8"/>
      <c r="M82" s="367"/>
      <c r="N82" s="367"/>
      <c r="O82" s="367"/>
      <c r="P82" s="367"/>
    </row>
    <row r="83" spans="1:16" ht="138" customHeight="1">
      <c r="B83" s="241"/>
      <c r="C83" s="369"/>
      <c r="D83" s="369"/>
      <c r="E83" s="369"/>
      <c r="F83" s="369"/>
      <c r="G83" s="369"/>
      <c r="H83" s="369"/>
      <c r="I83" s="8"/>
      <c r="J83" s="8"/>
      <c r="K83" s="8"/>
      <c r="L83" s="8"/>
      <c r="M83" s="367"/>
      <c r="N83" s="367"/>
      <c r="O83" s="367"/>
      <c r="P83" s="367"/>
    </row>
    <row r="84" spans="1:16" ht="17.45" customHeight="1">
      <c r="B84" s="241"/>
      <c r="C84" s="274"/>
      <c r="D84" s="274"/>
      <c r="E84" s="274"/>
      <c r="F84" s="274"/>
      <c r="G84" s="274"/>
      <c r="H84" s="274"/>
      <c r="I84" s="8"/>
      <c r="J84" s="8"/>
      <c r="K84" s="8"/>
      <c r="L84" s="8"/>
      <c r="M84" s="276"/>
      <c r="N84" s="276"/>
      <c r="O84" s="276"/>
      <c r="P84" s="276"/>
    </row>
    <row r="85" spans="1:16" ht="15" customHeight="1">
      <c r="B85" s="241"/>
      <c r="C85" s="8"/>
      <c r="D85" s="8"/>
      <c r="E85" s="8"/>
      <c r="F85" s="8"/>
      <c r="G85" s="8"/>
      <c r="H85" s="8"/>
      <c r="I85" s="8"/>
      <c r="J85" s="8"/>
      <c r="K85" s="8"/>
      <c r="L85" s="8"/>
      <c r="M85" s="367"/>
      <c r="N85" s="367"/>
      <c r="O85" s="367"/>
      <c r="P85" s="367"/>
    </row>
    <row r="86" spans="1:16" ht="3" customHeight="1">
      <c r="B86" s="241"/>
      <c r="C86" s="8"/>
      <c r="D86" s="8"/>
      <c r="E86" s="8"/>
      <c r="F86" s="8"/>
      <c r="G86" s="8"/>
      <c r="H86" s="8"/>
      <c r="I86" s="8"/>
      <c r="J86" s="8"/>
      <c r="K86" s="8"/>
      <c r="L86" s="8"/>
      <c r="M86" s="367"/>
      <c r="N86" s="367"/>
      <c r="O86" s="367"/>
      <c r="P86" s="367"/>
    </row>
    <row r="87" spans="1:16">
      <c r="B87" s="241"/>
      <c r="C87" s="241"/>
      <c r="D87" s="8"/>
      <c r="E87" s="8"/>
      <c r="F87" s="8"/>
      <c r="G87" s="8"/>
      <c r="H87" s="8"/>
      <c r="I87" s="8"/>
      <c r="J87" s="8"/>
      <c r="K87" s="8"/>
      <c r="L87" s="8"/>
      <c r="M87" s="367"/>
      <c r="N87" s="367"/>
      <c r="O87" s="367"/>
      <c r="P87" s="367"/>
    </row>
    <row r="88" spans="1:16" ht="3" customHeight="1">
      <c r="B88" s="241"/>
      <c r="C88" s="8"/>
      <c r="D88" s="8"/>
      <c r="E88" s="8"/>
      <c r="F88" s="8"/>
      <c r="G88" s="8"/>
      <c r="H88" s="8"/>
      <c r="I88" s="8"/>
      <c r="J88" s="8"/>
      <c r="K88" s="8"/>
      <c r="L88" s="8"/>
      <c r="M88" s="367"/>
      <c r="N88" s="367"/>
      <c r="O88" s="367"/>
      <c r="P88" s="367"/>
    </row>
    <row r="89" spans="1:16">
      <c r="B89" s="241"/>
      <c r="C89" s="46"/>
      <c r="D89" s="8"/>
      <c r="E89" s="8"/>
      <c r="F89" s="8"/>
      <c r="G89" s="8"/>
      <c r="H89" s="8"/>
      <c r="I89" s="8"/>
      <c r="J89" s="8"/>
      <c r="K89" s="8"/>
      <c r="L89" s="8"/>
      <c r="M89" s="367"/>
      <c r="N89" s="367"/>
      <c r="O89" s="367"/>
      <c r="P89" s="367"/>
    </row>
    <row r="90" spans="1:16" ht="3" customHeight="1">
      <c r="B90" s="241"/>
      <c r="C90" s="46"/>
      <c r="D90" s="8"/>
      <c r="E90" s="8"/>
      <c r="F90" s="8"/>
      <c r="G90" s="8"/>
      <c r="H90" s="8"/>
      <c r="I90" s="8"/>
      <c r="J90" s="8"/>
      <c r="K90" s="8"/>
      <c r="L90" s="8"/>
      <c r="M90" s="367"/>
      <c r="N90" s="367"/>
      <c r="O90" s="367"/>
      <c r="P90" s="367"/>
    </row>
    <row r="91" spans="1:16">
      <c r="B91" s="241"/>
      <c r="C91" s="46"/>
      <c r="D91" s="8"/>
      <c r="E91" s="8"/>
      <c r="F91" s="8"/>
      <c r="G91" s="8"/>
      <c r="H91" s="8"/>
      <c r="I91" s="8"/>
      <c r="J91" s="8"/>
      <c r="K91" s="8"/>
      <c r="L91" s="8"/>
      <c r="M91" s="367"/>
      <c r="N91" s="367"/>
      <c r="O91" s="367"/>
      <c r="P91" s="367"/>
    </row>
    <row r="92" spans="1:16" ht="3" customHeight="1">
      <c r="B92" s="241"/>
      <c r="C92" s="46"/>
      <c r="D92" s="8"/>
      <c r="E92" s="8"/>
      <c r="F92" s="8"/>
      <c r="G92" s="8"/>
      <c r="H92" s="8"/>
      <c r="I92" s="8"/>
      <c r="J92" s="8"/>
      <c r="K92" s="8"/>
      <c r="L92" s="8"/>
      <c r="M92" s="367"/>
      <c r="N92" s="367"/>
      <c r="O92" s="367"/>
      <c r="P92" s="367"/>
    </row>
    <row r="93" spans="1:16">
      <c r="B93" s="241"/>
      <c r="C93" s="46"/>
      <c r="D93" s="8"/>
      <c r="E93" s="8"/>
      <c r="F93" s="8"/>
      <c r="G93" s="8"/>
      <c r="H93" s="8"/>
      <c r="I93" s="8"/>
      <c r="J93" s="8"/>
      <c r="K93" s="8"/>
      <c r="L93" s="8"/>
      <c r="M93" s="367"/>
      <c r="N93" s="367"/>
      <c r="O93" s="367"/>
      <c r="P93" s="367"/>
    </row>
    <row r="94" spans="1:16" ht="3" customHeight="1">
      <c r="B94" s="241"/>
      <c r="C94" s="46"/>
      <c r="D94" s="8"/>
      <c r="E94" s="8"/>
      <c r="F94" s="8"/>
      <c r="G94" s="8"/>
      <c r="H94" s="8"/>
      <c r="I94" s="8"/>
      <c r="J94" s="8"/>
      <c r="K94" s="8"/>
      <c r="L94" s="8"/>
      <c r="M94" s="367"/>
      <c r="N94" s="367"/>
      <c r="O94" s="367"/>
      <c r="P94" s="367"/>
    </row>
    <row r="95" spans="1:16">
      <c r="B95" s="241"/>
      <c r="C95" s="46"/>
      <c r="D95" s="8"/>
      <c r="E95" s="8"/>
      <c r="F95" s="8"/>
      <c r="G95" s="8"/>
      <c r="H95" s="8"/>
      <c r="I95" s="8"/>
      <c r="J95" s="8"/>
      <c r="K95" s="8"/>
      <c r="L95" s="8"/>
      <c r="M95" s="367"/>
      <c r="N95" s="367"/>
      <c r="O95" s="367"/>
      <c r="P95" s="367"/>
    </row>
    <row r="96" spans="1:16" ht="3" customHeight="1">
      <c r="B96" s="241"/>
      <c r="C96" s="46"/>
      <c r="D96" s="8"/>
      <c r="E96" s="8"/>
      <c r="F96" s="8"/>
      <c r="G96" s="8"/>
      <c r="H96" s="8"/>
      <c r="I96" s="8"/>
      <c r="J96" s="8"/>
      <c r="K96" s="8"/>
      <c r="L96" s="8"/>
      <c r="M96" s="367"/>
      <c r="N96" s="367"/>
      <c r="O96" s="367"/>
      <c r="P96" s="367"/>
    </row>
    <row r="97" spans="2:16">
      <c r="B97" s="241"/>
      <c r="C97" s="368"/>
      <c r="D97" s="368"/>
      <c r="E97" s="368"/>
      <c r="F97" s="368"/>
      <c r="G97" s="368"/>
      <c r="H97" s="8"/>
      <c r="I97" s="8"/>
      <c r="J97" s="8"/>
      <c r="K97" s="8"/>
      <c r="L97" s="8"/>
      <c r="M97" s="367"/>
      <c r="N97" s="367"/>
      <c r="O97" s="367"/>
      <c r="P97" s="367"/>
    </row>
    <row r="98" spans="2:16" ht="3" customHeight="1">
      <c r="B98" s="241"/>
      <c r="C98" s="273"/>
      <c r="D98" s="273"/>
      <c r="E98" s="273"/>
      <c r="F98" s="273"/>
      <c r="G98" s="273"/>
      <c r="H98" s="8"/>
      <c r="I98" s="8"/>
      <c r="J98" s="8"/>
      <c r="K98" s="8"/>
      <c r="L98" s="8"/>
      <c r="M98" s="367"/>
      <c r="N98" s="367"/>
      <c r="O98" s="367"/>
      <c r="P98" s="367"/>
    </row>
    <row r="99" spans="2:16">
      <c r="B99" s="241"/>
      <c r="C99" s="263"/>
      <c r="D99" s="8"/>
      <c r="E99" s="8"/>
      <c r="F99" s="8"/>
      <c r="G99" s="8"/>
      <c r="H99" s="8"/>
      <c r="I99" s="8"/>
      <c r="J99" s="8"/>
      <c r="K99" s="8"/>
      <c r="L99" s="8"/>
      <c r="M99" s="367"/>
      <c r="N99" s="367"/>
      <c r="O99" s="367"/>
      <c r="P99" s="367"/>
    </row>
    <row r="100" spans="2:16" ht="3" customHeight="1">
      <c r="B100" s="241"/>
      <c r="C100" s="263"/>
      <c r="D100" s="8"/>
      <c r="E100" s="8"/>
      <c r="F100" s="8"/>
      <c r="G100" s="8"/>
      <c r="H100" s="8"/>
      <c r="I100" s="8"/>
      <c r="J100" s="8"/>
      <c r="K100" s="8"/>
      <c r="L100" s="8"/>
      <c r="M100" s="367"/>
      <c r="N100" s="367"/>
      <c r="O100" s="367"/>
      <c r="P100" s="367"/>
    </row>
    <row r="101" spans="2:16">
      <c r="B101" s="241"/>
      <c r="C101" s="263"/>
      <c r="D101" s="8"/>
      <c r="E101" s="8"/>
      <c r="F101" s="8"/>
      <c r="G101" s="8"/>
      <c r="H101" s="8"/>
      <c r="I101" s="8"/>
      <c r="J101" s="8"/>
      <c r="K101" s="8"/>
      <c r="L101" s="8"/>
      <c r="M101" s="367"/>
      <c r="N101" s="367"/>
      <c r="O101" s="367"/>
      <c r="P101" s="367"/>
    </row>
    <row r="102" spans="2:16" ht="3" customHeight="1">
      <c r="B102" s="241"/>
      <c r="C102" s="263"/>
      <c r="D102" s="8"/>
      <c r="E102" s="8"/>
      <c r="F102" s="8"/>
      <c r="G102" s="8"/>
      <c r="H102" s="8"/>
      <c r="I102" s="8"/>
      <c r="J102" s="8"/>
      <c r="K102" s="8"/>
      <c r="L102" s="8"/>
      <c r="M102" s="367"/>
      <c r="N102" s="367"/>
      <c r="O102" s="367"/>
      <c r="P102" s="367"/>
    </row>
    <row r="103" spans="2:16">
      <c r="B103" s="241"/>
      <c r="C103" s="263"/>
      <c r="D103" s="8"/>
      <c r="E103" s="8"/>
      <c r="F103" s="8"/>
      <c r="G103" s="8"/>
      <c r="H103" s="8"/>
      <c r="I103" s="8"/>
      <c r="J103" s="8"/>
      <c r="K103" s="8"/>
      <c r="L103" s="8"/>
      <c r="M103" s="367"/>
      <c r="N103" s="367"/>
      <c r="O103" s="367"/>
      <c r="P103" s="367"/>
    </row>
    <row r="104" spans="2:16" ht="3" customHeight="1">
      <c r="B104" s="241"/>
      <c r="C104" s="263"/>
      <c r="D104" s="8"/>
      <c r="E104" s="8"/>
      <c r="F104" s="8"/>
      <c r="G104" s="8"/>
      <c r="H104" s="8"/>
      <c r="I104" s="8"/>
      <c r="J104" s="8"/>
      <c r="K104" s="8"/>
      <c r="L104" s="8"/>
      <c r="M104" s="367"/>
      <c r="N104" s="367"/>
      <c r="O104" s="367"/>
      <c r="P104" s="367"/>
    </row>
    <row r="105" spans="2:16">
      <c r="B105" s="241"/>
      <c r="C105" s="263"/>
      <c r="D105" s="8"/>
      <c r="E105" s="8"/>
      <c r="F105" s="8"/>
      <c r="G105" s="8"/>
      <c r="H105" s="8"/>
      <c r="I105" s="8"/>
      <c r="J105" s="8"/>
      <c r="K105" s="8"/>
      <c r="L105" s="8"/>
      <c r="M105" s="367"/>
      <c r="N105" s="367"/>
      <c r="O105" s="367"/>
      <c r="P105" s="367"/>
    </row>
    <row r="106" spans="2:16" ht="3" customHeight="1">
      <c r="B106" s="241"/>
      <c r="C106" s="263"/>
      <c r="D106" s="8"/>
      <c r="E106" s="8"/>
      <c r="F106" s="8"/>
      <c r="G106" s="8"/>
      <c r="H106" s="8"/>
      <c r="I106" s="8"/>
      <c r="J106" s="8"/>
      <c r="K106" s="8"/>
      <c r="L106" s="8"/>
      <c r="M106" s="367"/>
      <c r="N106" s="367"/>
      <c r="O106" s="367"/>
      <c r="P106" s="367"/>
    </row>
    <row r="107" spans="2:16">
      <c r="B107" s="241"/>
      <c r="C107" s="368"/>
      <c r="D107" s="368"/>
      <c r="E107" s="368"/>
      <c r="F107" s="368"/>
      <c r="G107" s="368"/>
      <c r="H107" s="8"/>
      <c r="I107" s="8"/>
      <c r="J107" s="8"/>
      <c r="K107" s="8"/>
      <c r="L107" s="8"/>
      <c r="M107" s="367"/>
      <c r="N107" s="367"/>
      <c r="O107" s="367"/>
      <c r="P107" s="367"/>
    </row>
    <row r="108" spans="2:16" ht="3" customHeight="1">
      <c r="B108" s="241"/>
      <c r="C108" s="273"/>
      <c r="D108" s="273"/>
      <c r="E108" s="273"/>
      <c r="F108" s="273"/>
      <c r="G108" s="273"/>
      <c r="H108" s="8"/>
      <c r="I108" s="8"/>
      <c r="J108" s="8"/>
      <c r="K108" s="8"/>
      <c r="L108" s="8"/>
      <c r="M108" s="367"/>
      <c r="N108" s="367"/>
      <c r="O108" s="367"/>
      <c r="P108" s="367"/>
    </row>
    <row r="109" spans="2:16">
      <c r="B109" s="8"/>
      <c r="C109" s="263"/>
      <c r="D109" s="8"/>
      <c r="E109" s="8"/>
      <c r="F109" s="8"/>
      <c r="G109" s="8"/>
      <c r="H109" s="8"/>
      <c r="I109" s="8"/>
      <c r="J109" s="8"/>
      <c r="K109" s="8"/>
      <c r="L109" s="8"/>
      <c r="M109" s="367"/>
      <c r="N109" s="367"/>
      <c r="O109" s="367"/>
      <c r="P109" s="367"/>
    </row>
    <row r="110" spans="2:16" ht="3" customHeight="1">
      <c r="B110" s="8"/>
      <c r="C110" s="263"/>
      <c r="D110" s="8"/>
      <c r="E110" s="8"/>
      <c r="F110" s="8"/>
      <c r="G110" s="8"/>
      <c r="H110" s="8"/>
      <c r="I110" s="8"/>
      <c r="J110" s="8"/>
      <c r="K110" s="8"/>
      <c r="L110" s="8"/>
      <c r="M110" s="367"/>
      <c r="N110" s="367"/>
      <c r="O110" s="367"/>
      <c r="P110" s="367"/>
    </row>
    <row r="111" spans="2:16">
      <c r="B111" s="8"/>
      <c r="C111" s="263"/>
      <c r="D111" s="8"/>
      <c r="E111" s="8"/>
      <c r="F111" s="8"/>
      <c r="G111" s="8"/>
      <c r="H111" s="8"/>
      <c r="I111" s="8"/>
      <c r="J111" s="8"/>
      <c r="K111" s="8"/>
      <c r="L111" s="8"/>
      <c r="M111" s="367"/>
      <c r="N111" s="367"/>
      <c r="O111" s="367"/>
      <c r="P111" s="367"/>
    </row>
    <row r="112" spans="2:16" ht="3" customHeight="1">
      <c r="B112" s="8"/>
      <c r="C112" s="263"/>
      <c r="D112" s="8"/>
      <c r="E112" s="8"/>
      <c r="F112" s="8"/>
      <c r="G112" s="8"/>
      <c r="H112" s="8"/>
      <c r="I112" s="8"/>
      <c r="J112" s="8"/>
      <c r="K112" s="8"/>
      <c r="L112" s="8"/>
      <c r="M112" s="367"/>
      <c r="N112" s="367"/>
      <c r="O112" s="367"/>
      <c r="P112" s="367"/>
    </row>
    <row r="113" spans="2:16">
      <c r="B113" s="8"/>
      <c r="C113" s="263"/>
      <c r="D113" s="8"/>
      <c r="E113" s="8"/>
      <c r="F113" s="8"/>
      <c r="G113" s="8"/>
      <c r="H113" s="8"/>
      <c r="I113" s="8"/>
      <c r="J113" s="8"/>
      <c r="K113" s="8"/>
      <c r="L113" s="8"/>
      <c r="M113" s="367"/>
      <c r="N113" s="367"/>
      <c r="O113" s="367"/>
      <c r="P113" s="367"/>
    </row>
    <row r="114" spans="2:16">
      <c r="B114" s="241"/>
      <c r="C114" s="8"/>
      <c r="D114" s="8"/>
      <c r="E114" s="8"/>
      <c r="F114" s="8"/>
      <c r="G114" s="8"/>
      <c r="H114" s="8"/>
      <c r="I114" s="8"/>
      <c r="J114" s="8"/>
      <c r="K114" s="8"/>
      <c r="L114" s="8"/>
      <c r="M114" s="8"/>
      <c r="N114" s="8"/>
      <c r="O114" s="8"/>
      <c r="P114" s="8"/>
    </row>
    <row r="115" spans="2:16">
      <c r="B115" s="8"/>
      <c r="C115" s="8"/>
      <c r="D115" s="8"/>
      <c r="E115" s="8"/>
      <c r="F115" s="8"/>
      <c r="G115" s="8"/>
      <c r="H115" s="8"/>
      <c r="I115" s="8"/>
      <c r="J115" s="8"/>
      <c r="K115" s="8"/>
      <c r="L115" s="8"/>
      <c r="M115" s="8"/>
      <c r="N115" s="8"/>
      <c r="O115" s="8"/>
      <c r="P115" s="8"/>
    </row>
    <row r="116" spans="2:16">
      <c r="B116" s="8"/>
      <c r="C116" s="8"/>
      <c r="D116" s="8"/>
      <c r="E116" s="8"/>
      <c r="F116" s="8"/>
      <c r="G116" s="8"/>
      <c r="H116" s="8"/>
      <c r="I116" s="8"/>
      <c r="J116" s="8"/>
      <c r="K116" s="8"/>
      <c r="L116" s="8"/>
      <c r="M116" s="8"/>
      <c r="N116" s="8"/>
      <c r="O116" s="8"/>
      <c r="P116" s="8"/>
    </row>
  </sheetData>
  <mergeCells count="36">
    <mergeCell ref="M85:P113"/>
    <mergeCell ref="C97:G97"/>
    <mergeCell ref="C107:G107"/>
    <mergeCell ref="E70:F70"/>
    <mergeCell ref="H70:J70"/>
    <mergeCell ref="K70:L70"/>
    <mergeCell ref="N70:O70"/>
    <mergeCell ref="M75:P83"/>
    <mergeCell ref="C77:H77"/>
    <mergeCell ref="C79:H79"/>
    <mergeCell ref="C81:H81"/>
    <mergeCell ref="C83:H83"/>
    <mergeCell ref="C19:H19"/>
    <mergeCell ref="C21:H21"/>
    <mergeCell ref="M27:P55"/>
    <mergeCell ref="B59:P59"/>
    <mergeCell ref="E68:F68"/>
    <mergeCell ref="H68:J68"/>
    <mergeCell ref="K68:L68"/>
    <mergeCell ref="N68:O68"/>
    <mergeCell ref="C23:H23"/>
    <mergeCell ref="C24:H24"/>
    <mergeCell ref="C25:H25"/>
    <mergeCell ref="M17:P23"/>
    <mergeCell ref="B1:P1"/>
    <mergeCell ref="E10:F10"/>
    <mergeCell ref="H10:J10"/>
    <mergeCell ref="K10:L10"/>
    <mergeCell ref="N10:O10"/>
    <mergeCell ref="M4:N4"/>
    <mergeCell ref="E12:F12"/>
    <mergeCell ref="H12:J12"/>
    <mergeCell ref="K12:L12"/>
    <mergeCell ref="N12:O12"/>
    <mergeCell ref="E6:H6"/>
    <mergeCell ref="M6:N6"/>
  </mergeCells>
  <pageMargins left="0.25" right="0.25" top="0.25" bottom="0.25" header="0" footer="0"/>
  <pageSetup scale="67" fitToHeight="0" orientation="portrait" r:id="rId1"/>
  <headerFooter>
    <oddFooter>&amp;LINTERNAL</oddFooter>
    <evenFooter>&amp;LINTERNAL</evenFooter>
    <firstFooter>&amp;LINTERNAL</firstFooter>
  </headerFooter>
</worksheet>
</file>

<file path=xl/worksheets/sheet6.xml><?xml version="1.0" encoding="utf-8"?>
<worksheet xmlns="http://schemas.openxmlformats.org/spreadsheetml/2006/main" xmlns:r="http://schemas.openxmlformats.org/officeDocument/2006/relationships">
  <sheetPr>
    <pageSetUpPr fitToPage="1"/>
  </sheetPr>
  <dimension ref="A1:V116"/>
  <sheetViews>
    <sheetView topLeftCell="A20" workbookViewId="0">
      <selection activeCell="K23" sqref="K23"/>
    </sheetView>
  </sheetViews>
  <sheetFormatPr defaultRowHeight="15"/>
  <cols>
    <col min="1" max="1" width="1.7109375" style="8" customWidth="1"/>
    <col min="2" max="2" width="18.7109375" bestFit="1" customWidth="1"/>
    <col min="9" max="9" width="8.28515625" customWidth="1"/>
    <col min="13" max="13" width="12.7109375" bestFit="1" customWidth="1"/>
    <col min="14" max="14" width="9.7109375" bestFit="1" customWidth="1"/>
    <col min="17" max="17" width="1.7109375" customWidth="1"/>
  </cols>
  <sheetData>
    <row r="1" spans="1:22" ht="18.75">
      <c r="B1" s="400" t="s">
        <v>165</v>
      </c>
      <c r="C1" s="400"/>
      <c r="D1" s="400"/>
      <c r="E1" s="400"/>
      <c r="F1" s="400"/>
      <c r="G1" s="400"/>
      <c r="H1" s="400"/>
      <c r="I1" s="400"/>
      <c r="J1" s="400"/>
      <c r="K1" s="400"/>
      <c r="L1" s="400"/>
      <c r="M1" s="400"/>
      <c r="N1" s="400"/>
      <c r="O1" s="400"/>
      <c r="P1" s="400"/>
    </row>
    <row r="2" spans="1:22" ht="15.75" thickBot="1"/>
    <row r="3" spans="1:22" ht="6" customHeight="1" thickBot="1">
      <c r="A3" s="238"/>
      <c r="B3" s="239"/>
      <c r="C3" s="239"/>
      <c r="D3" s="239"/>
      <c r="E3" s="239"/>
      <c r="F3" s="239"/>
      <c r="G3" s="239"/>
      <c r="H3" s="239"/>
      <c r="I3" s="239"/>
      <c r="J3" s="239"/>
      <c r="K3" s="239"/>
      <c r="L3" s="239"/>
      <c r="M3" s="239"/>
      <c r="N3" s="239"/>
      <c r="O3" s="239"/>
      <c r="P3" s="239"/>
      <c r="Q3" s="240"/>
    </row>
    <row r="4" spans="1:22" ht="22.15" customHeight="1">
      <c r="A4" s="6"/>
      <c r="B4" s="241" t="s">
        <v>166</v>
      </c>
      <c r="C4" s="8"/>
      <c r="D4" s="8"/>
      <c r="E4" s="242" t="s">
        <v>226</v>
      </c>
      <c r="F4" s="243"/>
      <c r="G4" s="243"/>
      <c r="H4" s="244"/>
      <c r="I4" s="8"/>
      <c r="J4" s="241" t="s">
        <v>167</v>
      </c>
      <c r="K4" s="8"/>
      <c r="L4" s="8"/>
      <c r="M4" s="331" t="s">
        <v>230</v>
      </c>
      <c r="N4" s="332"/>
      <c r="O4" s="243" t="s">
        <v>168</v>
      </c>
      <c r="P4" s="244"/>
      <c r="Q4" s="10"/>
    </row>
    <row r="5" spans="1:22" ht="3" customHeight="1">
      <c r="A5" s="6"/>
      <c r="B5" s="241"/>
      <c r="C5" s="8"/>
      <c r="D5" s="8"/>
      <c r="E5" s="8"/>
      <c r="F5" s="8"/>
      <c r="G5" s="8"/>
      <c r="H5" s="8"/>
      <c r="I5" s="8"/>
      <c r="J5" s="241"/>
      <c r="K5" s="8"/>
      <c r="L5" s="8"/>
      <c r="M5" s="245"/>
      <c r="N5" s="8"/>
      <c r="O5" s="8"/>
      <c r="P5" s="8"/>
      <c r="Q5" s="10"/>
    </row>
    <row r="6" spans="1:22" ht="22.15" customHeight="1">
      <c r="A6" s="6"/>
      <c r="B6" s="241" t="s">
        <v>169</v>
      </c>
      <c r="C6" s="8"/>
      <c r="D6" s="8"/>
      <c r="E6" s="401" t="s">
        <v>228</v>
      </c>
      <c r="F6" s="401"/>
      <c r="G6" s="401"/>
      <c r="H6" s="402"/>
      <c r="I6" s="8"/>
      <c r="J6" s="241" t="s">
        <v>170</v>
      </c>
      <c r="K6" s="8"/>
      <c r="L6" s="8"/>
      <c r="M6" s="333">
        <v>41761.32916666667</v>
      </c>
      <c r="N6" s="334"/>
      <c r="O6" s="243" t="s">
        <v>168</v>
      </c>
      <c r="P6" s="244"/>
      <c r="Q6" s="10"/>
    </row>
    <row r="7" spans="1:22" ht="3" customHeight="1">
      <c r="A7" s="6"/>
      <c r="B7" s="241"/>
      <c r="C7" s="8"/>
      <c r="D7" s="8"/>
      <c r="E7" s="245"/>
      <c r="F7" s="245"/>
      <c r="G7" s="8"/>
      <c r="H7" s="8"/>
      <c r="I7" s="8"/>
      <c r="J7" s="241"/>
      <c r="K7" s="8"/>
      <c r="L7" s="8"/>
      <c r="M7" s="245"/>
      <c r="N7" s="8"/>
      <c r="O7" s="8"/>
      <c r="P7" s="8"/>
      <c r="Q7" s="10"/>
    </row>
    <row r="8" spans="1:22" ht="22.15" customHeight="1">
      <c r="A8" s="6"/>
      <c r="B8" s="241" t="s">
        <v>171</v>
      </c>
      <c r="C8" s="8"/>
      <c r="D8" s="8"/>
      <c r="E8" s="242" t="s">
        <v>229</v>
      </c>
      <c r="F8" s="246"/>
      <c r="G8" s="243"/>
      <c r="H8" s="244"/>
      <c r="I8" s="8"/>
      <c r="J8" s="241" t="s">
        <v>172</v>
      </c>
      <c r="K8" s="8"/>
      <c r="L8" s="8"/>
      <c r="M8" s="242" t="s">
        <v>227</v>
      </c>
      <c r="N8" s="243"/>
      <c r="O8" s="243" t="s">
        <v>168</v>
      </c>
      <c r="P8" s="244"/>
      <c r="Q8" s="10"/>
    </row>
    <row r="9" spans="1:22" ht="3" customHeight="1">
      <c r="A9" s="6"/>
      <c r="B9" s="241"/>
      <c r="C9" s="8"/>
      <c r="D9" s="8"/>
      <c r="E9" s="8"/>
      <c r="F9" s="8"/>
      <c r="G9" s="8"/>
      <c r="H9" s="8"/>
      <c r="I9" s="8"/>
      <c r="J9" s="8"/>
      <c r="K9" s="8"/>
      <c r="L9" s="8"/>
      <c r="M9" s="8"/>
      <c r="N9" s="8"/>
      <c r="O9" s="8"/>
      <c r="P9" s="8"/>
      <c r="Q9" s="10"/>
    </row>
    <row r="10" spans="1:22" ht="15.75" customHeight="1">
      <c r="A10" s="6"/>
      <c r="B10" s="241"/>
      <c r="C10" s="8"/>
      <c r="D10" s="8"/>
      <c r="E10" s="395" t="s">
        <v>173</v>
      </c>
      <c r="F10" s="394"/>
      <c r="G10" s="247" t="s">
        <v>168</v>
      </c>
      <c r="H10" s="395" t="s">
        <v>174</v>
      </c>
      <c r="I10" s="396"/>
      <c r="J10" s="397"/>
      <c r="K10" s="398" t="s">
        <v>175</v>
      </c>
      <c r="L10" s="399"/>
      <c r="M10" s="247"/>
      <c r="N10" s="398"/>
      <c r="O10" s="399"/>
      <c r="P10" s="247"/>
      <c r="Q10" s="10"/>
      <c r="U10" t="s">
        <v>168</v>
      </c>
    </row>
    <row r="11" spans="1:22" ht="3" customHeight="1">
      <c r="A11" s="6"/>
      <c r="B11" s="241"/>
      <c r="C11" s="8"/>
      <c r="D11" s="8"/>
      <c r="E11" s="8"/>
      <c r="F11" s="8"/>
      <c r="G11" s="8"/>
      <c r="H11" s="8"/>
      <c r="I11" s="8"/>
      <c r="J11" s="8"/>
      <c r="K11" s="8"/>
      <c r="L11" s="8"/>
      <c r="M11" s="8"/>
      <c r="N11" s="8"/>
      <c r="O11" s="8"/>
      <c r="P11" s="8"/>
      <c r="Q11" s="10"/>
    </row>
    <row r="12" spans="1:22" ht="15.75" customHeight="1">
      <c r="A12" s="6"/>
      <c r="B12" s="241"/>
      <c r="C12" s="8"/>
      <c r="D12" s="8"/>
      <c r="E12" s="393">
        <v>41766</v>
      </c>
      <c r="F12" s="394"/>
      <c r="G12" s="247" t="s">
        <v>168</v>
      </c>
      <c r="H12" s="395" t="s">
        <v>176</v>
      </c>
      <c r="I12" s="396"/>
      <c r="J12" s="397"/>
      <c r="K12" s="398" t="s">
        <v>175</v>
      </c>
      <c r="L12" s="399"/>
      <c r="M12" s="247"/>
      <c r="N12" s="398" t="s">
        <v>177</v>
      </c>
      <c r="O12" s="399"/>
      <c r="P12" s="247" t="s">
        <v>175</v>
      </c>
      <c r="Q12" s="10"/>
    </row>
    <row r="13" spans="1:22" ht="6" customHeight="1" thickBot="1">
      <c r="A13" s="61"/>
      <c r="B13" s="248"/>
      <c r="C13" s="63"/>
      <c r="D13" s="63"/>
      <c r="E13" s="249"/>
      <c r="F13" s="249"/>
      <c r="G13" s="250"/>
      <c r="H13" s="249"/>
      <c r="I13" s="249"/>
      <c r="J13" s="250"/>
      <c r="K13" s="249"/>
      <c r="L13" s="249"/>
      <c r="M13" s="250"/>
      <c r="N13" s="249"/>
      <c r="O13" s="249"/>
      <c r="P13" s="251"/>
      <c r="Q13" s="252"/>
    </row>
    <row r="14" spans="1:22">
      <c r="B14" s="253"/>
    </row>
    <row r="15" spans="1:22">
      <c r="I15" s="254" t="s">
        <v>178</v>
      </c>
      <c r="J15" s="255"/>
      <c r="K15" s="256" t="s">
        <v>179</v>
      </c>
      <c r="L15" s="256" t="s">
        <v>180</v>
      </c>
    </row>
    <row r="16" spans="1:22" ht="15.75" thickBot="1">
      <c r="I16" s="257"/>
      <c r="J16" s="255"/>
      <c r="K16" s="255"/>
      <c r="V16" t="s">
        <v>168</v>
      </c>
    </row>
    <row r="17" spans="1:16" ht="15" customHeight="1">
      <c r="B17" s="253" t="s">
        <v>181</v>
      </c>
      <c r="G17" t="s">
        <v>168</v>
      </c>
      <c r="I17" s="278"/>
      <c r="K17" s="279"/>
      <c r="M17" s="384" t="s">
        <v>182</v>
      </c>
      <c r="N17" s="385"/>
      <c r="O17" s="385"/>
      <c r="P17" s="386"/>
    </row>
    <row r="18" spans="1:16" ht="15" customHeight="1">
      <c r="B18" s="280">
        <v>1</v>
      </c>
      <c r="C18" s="281" t="s">
        <v>183</v>
      </c>
      <c r="D18" s="282"/>
      <c r="E18" s="282"/>
      <c r="F18" s="282"/>
      <c r="G18" s="282"/>
      <c r="H18" s="282"/>
      <c r="I18" s="282"/>
      <c r="J18" s="282"/>
      <c r="K18" s="282"/>
      <c r="L18" s="284"/>
      <c r="M18" s="387"/>
      <c r="N18" s="369"/>
      <c r="O18" s="369"/>
      <c r="P18" s="388"/>
    </row>
    <row r="19" spans="1:16" ht="113.25" customHeight="1">
      <c r="B19" s="277" t="s">
        <v>211</v>
      </c>
      <c r="C19" s="392" t="s">
        <v>184</v>
      </c>
      <c r="D19" s="392"/>
      <c r="E19" s="392"/>
      <c r="F19" s="392"/>
      <c r="G19" s="392"/>
      <c r="H19" s="392"/>
      <c r="I19" s="287" t="str">
        <f>IF(AND(CollMon!$S$29="v",CollMon!$S$12="v"),"p","")</f>
        <v/>
      </c>
      <c r="J19" s="285"/>
      <c r="K19" s="287" t="str">
        <f>IF(AND(CollMon!$S$29="v",CollMon!$S$12="v"),"","p")</f>
        <v>p</v>
      </c>
      <c r="L19" s="286"/>
      <c r="M19" s="387"/>
      <c r="N19" s="369"/>
      <c r="O19" s="369"/>
      <c r="P19" s="388"/>
    </row>
    <row r="20" spans="1:16" ht="15" customHeight="1">
      <c r="B20" s="280">
        <v>2</v>
      </c>
      <c r="C20" s="281" t="s">
        <v>185</v>
      </c>
      <c r="D20" s="282"/>
      <c r="E20" s="282"/>
      <c r="F20" s="282"/>
      <c r="G20" s="282"/>
      <c r="H20" s="282"/>
      <c r="I20" s="283"/>
      <c r="J20" s="282"/>
      <c r="K20" s="283"/>
      <c r="L20" s="284"/>
      <c r="M20" s="387"/>
      <c r="N20" s="369"/>
      <c r="O20" s="369"/>
      <c r="P20" s="388"/>
    </row>
    <row r="21" spans="1:16" ht="90.6" customHeight="1">
      <c r="B21" s="277" t="s">
        <v>209</v>
      </c>
      <c r="C21" s="392" t="s">
        <v>186</v>
      </c>
      <c r="D21" s="392"/>
      <c r="E21" s="392"/>
      <c r="F21" s="392"/>
      <c r="G21" s="392"/>
      <c r="H21" s="392"/>
      <c r="I21" s="288"/>
      <c r="J21" s="285"/>
      <c r="K21" s="288" t="str">
        <f>IF(CollMon!$S$12="v","","p")</f>
        <v>p</v>
      </c>
      <c r="L21" s="286"/>
      <c r="M21" s="387"/>
      <c r="N21" s="369"/>
      <c r="O21" s="369"/>
      <c r="P21" s="388"/>
    </row>
    <row r="22" spans="1:16" ht="15" customHeight="1">
      <c r="B22" s="280">
        <v>3</v>
      </c>
      <c r="C22" s="281" t="s">
        <v>187</v>
      </c>
      <c r="D22" s="282"/>
      <c r="E22" s="282"/>
      <c r="F22" s="282"/>
      <c r="G22" s="282"/>
      <c r="H22" s="282"/>
      <c r="I22" s="283"/>
      <c r="J22" s="282"/>
      <c r="K22" s="283"/>
      <c r="L22" s="284"/>
      <c r="M22" s="387"/>
      <c r="N22" s="369"/>
      <c r="O22" s="369"/>
      <c r="P22" s="388"/>
    </row>
    <row r="23" spans="1:16" ht="49.5" customHeight="1">
      <c r="B23" s="277" t="s">
        <v>215</v>
      </c>
      <c r="C23" s="382" t="s">
        <v>213</v>
      </c>
      <c r="D23" s="382"/>
      <c r="E23" s="382"/>
      <c r="F23" s="382"/>
      <c r="G23" s="382"/>
      <c r="H23" s="382"/>
      <c r="I23" s="288" t="str">
        <f>IF(AND(CollMon!$S$42="v",CollMon!$S$43="v"),"p","")</f>
        <v/>
      </c>
      <c r="J23" s="8"/>
      <c r="K23" s="288" t="str">
        <f>IF(AND(CollMon!$S$42="v",CollMon!$S$43="v"),"","p")</f>
        <v>p</v>
      </c>
      <c r="L23" s="8"/>
      <c r="M23" s="389"/>
      <c r="N23" s="390"/>
      <c r="O23" s="390"/>
      <c r="P23" s="391"/>
    </row>
    <row r="24" spans="1:16" ht="67.5" customHeight="1">
      <c r="B24" s="277" t="s">
        <v>217</v>
      </c>
      <c r="C24" s="382" t="s">
        <v>212</v>
      </c>
      <c r="D24" s="382"/>
      <c r="E24" s="382"/>
      <c r="F24" s="382"/>
      <c r="G24" s="382"/>
      <c r="H24" s="382"/>
      <c r="I24" s="288" t="str">
        <f>IF(AND(CollMon!$S$11="v",CollMon!$S$17="v",CollMon!$S$20="v"),"p","")</f>
        <v/>
      </c>
      <c r="J24" s="8"/>
      <c r="K24" s="288" t="str">
        <f>IF(AND(CollMon!$S$11="v",CollMon!$S$17="v",CollMon!$S$20="v"),"","p")</f>
        <v>p</v>
      </c>
      <c r="L24" s="8"/>
      <c r="M24" s="274"/>
      <c r="N24" s="274"/>
      <c r="O24" s="274"/>
      <c r="P24" s="274"/>
    </row>
    <row r="25" spans="1:16" ht="30.75" customHeight="1">
      <c r="B25" s="277" t="s">
        <v>216</v>
      </c>
      <c r="C25" s="382" t="s">
        <v>214</v>
      </c>
      <c r="D25" s="382"/>
      <c r="E25" s="382"/>
      <c r="F25" s="382"/>
      <c r="G25" s="382"/>
      <c r="H25" s="382"/>
      <c r="I25" s="288" t="str">
        <f>IF(CollMon!$S$44="v","p","")</f>
        <v/>
      </c>
      <c r="J25" s="8"/>
      <c r="K25" s="288" t="str">
        <f>IF(CollMon!$S$44="v","","p")</f>
        <v>p</v>
      </c>
      <c r="L25" s="8"/>
      <c r="M25" s="274"/>
      <c r="N25" s="274"/>
      <c r="O25" s="274"/>
      <c r="P25" s="274"/>
    </row>
    <row r="26" spans="1:16" ht="17.45" customHeight="1" thickBot="1">
      <c r="B26" s="253"/>
      <c r="C26" s="275"/>
      <c r="D26" s="275"/>
      <c r="E26" s="275"/>
      <c r="F26" s="275"/>
      <c r="G26" s="275"/>
      <c r="H26" s="275"/>
      <c r="I26" s="8"/>
      <c r="K26" s="8"/>
      <c r="M26" s="276"/>
      <c r="N26" s="276"/>
      <c r="O26" s="276"/>
      <c r="P26" s="276"/>
    </row>
    <row r="27" spans="1:16" ht="15" customHeight="1" thickBot="1">
      <c r="B27" s="253" t="s">
        <v>188</v>
      </c>
      <c r="I27" s="262"/>
      <c r="K27" s="259" t="s">
        <v>179</v>
      </c>
      <c r="M27" s="373" t="s">
        <v>189</v>
      </c>
      <c r="N27" s="374"/>
      <c r="O27" s="374"/>
      <c r="P27" s="375"/>
    </row>
    <row r="28" spans="1:16" ht="3" customHeight="1">
      <c r="B28" s="253"/>
      <c r="M28" s="376"/>
      <c r="N28" s="377"/>
      <c r="O28" s="377"/>
      <c r="P28" s="378"/>
    </row>
    <row r="29" spans="1:16">
      <c r="B29" s="280">
        <v>1</v>
      </c>
      <c r="C29" s="281" t="s">
        <v>190</v>
      </c>
      <c r="D29" s="282"/>
      <c r="E29" s="282"/>
      <c r="F29" s="282"/>
      <c r="G29" s="282"/>
      <c r="H29" s="282"/>
      <c r="I29" s="282"/>
      <c r="J29" s="282"/>
      <c r="K29" s="282"/>
      <c r="L29" s="284"/>
      <c r="M29" s="376"/>
      <c r="N29" s="377"/>
      <c r="O29" s="377"/>
      <c r="P29" s="378"/>
    </row>
    <row r="30" spans="1:16" ht="3" customHeight="1">
      <c r="B30" s="253"/>
      <c r="M30" s="376"/>
      <c r="N30" s="377"/>
      <c r="O30" s="377"/>
      <c r="P30" s="378"/>
    </row>
    <row r="31" spans="1:16" s="286" customFormat="1" ht="25.5">
      <c r="A31" s="285"/>
      <c r="B31" s="277" t="s">
        <v>210</v>
      </c>
      <c r="C31" s="289" t="s">
        <v>191</v>
      </c>
      <c r="D31" s="286" t="s">
        <v>192</v>
      </c>
      <c r="I31" s="288" t="str">
        <f>IF(CollMon!$S$29="v","p","")</f>
        <v/>
      </c>
      <c r="J31" s="285"/>
      <c r="K31" s="288" t="str">
        <f>IF(CollMon!$S$29="v","","p")</f>
        <v>p</v>
      </c>
      <c r="M31" s="376"/>
      <c r="N31" s="377"/>
      <c r="O31" s="377"/>
      <c r="P31" s="378"/>
    </row>
    <row r="32" spans="1:16" s="286" customFormat="1" ht="3" customHeight="1">
      <c r="A32" s="285"/>
      <c r="B32" s="277"/>
      <c r="C32" s="289"/>
      <c r="I32" s="288"/>
      <c r="J32" s="285"/>
      <c r="K32" s="288"/>
      <c r="M32" s="376"/>
      <c r="N32" s="377"/>
      <c r="O32" s="377"/>
      <c r="P32" s="378"/>
    </row>
    <row r="33" spans="1:16" s="286" customFormat="1" ht="25.5">
      <c r="A33" s="285"/>
      <c r="B33" s="277" t="s">
        <v>217</v>
      </c>
      <c r="C33" s="289" t="s">
        <v>193</v>
      </c>
      <c r="D33" s="286" t="s">
        <v>194</v>
      </c>
      <c r="I33" s="288" t="str">
        <f>IF(AND(CollMon!$S$11="v",CollMon!$S$17="v",CollMon!$S$20="v"),"p","")</f>
        <v/>
      </c>
      <c r="J33" s="285"/>
      <c r="K33" s="288" t="str">
        <f>IF(AND(CollMon!$S$11="v",CollMon!$S$17="v",CollMon!$S$20="v"),"","p")</f>
        <v>p</v>
      </c>
      <c r="M33" s="376"/>
      <c r="N33" s="377"/>
      <c r="O33" s="377"/>
      <c r="P33" s="378"/>
    </row>
    <row r="34" spans="1:16" s="286" customFormat="1" ht="3" customHeight="1">
      <c r="A34" s="285"/>
      <c r="B34" s="277"/>
      <c r="C34" s="289"/>
      <c r="I34" s="288"/>
      <c r="J34" s="285"/>
      <c r="K34" s="288"/>
      <c r="M34" s="376"/>
      <c r="N34" s="377"/>
      <c r="O34" s="377"/>
      <c r="P34" s="378"/>
    </row>
    <row r="35" spans="1:16" s="286" customFormat="1" ht="25.5">
      <c r="A35" s="285"/>
      <c r="B35" s="277" t="s">
        <v>218</v>
      </c>
      <c r="C35" s="289" t="s">
        <v>195</v>
      </c>
      <c r="D35" s="286" t="s">
        <v>196</v>
      </c>
      <c r="I35" s="288" t="str">
        <f>IF(CollMon!$S$23="v","p","")</f>
        <v/>
      </c>
      <c r="J35" s="285"/>
      <c r="K35" s="288" t="str">
        <f>IF(CollMon!$S$23="v","","p")</f>
        <v>p</v>
      </c>
      <c r="M35" s="376"/>
      <c r="N35" s="377"/>
      <c r="O35" s="377"/>
      <c r="P35" s="378"/>
    </row>
    <row r="36" spans="1:16" s="286" customFormat="1" ht="3" customHeight="1">
      <c r="A36" s="285"/>
      <c r="B36" s="277"/>
      <c r="C36" s="289"/>
      <c r="I36" s="288"/>
      <c r="J36" s="285"/>
      <c r="K36" s="288"/>
      <c r="M36" s="376"/>
      <c r="N36" s="377"/>
      <c r="O36" s="377"/>
      <c r="P36" s="378"/>
    </row>
    <row r="37" spans="1:16" s="286" customFormat="1" ht="25.5">
      <c r="A37" s="285"/>
      <c r="B37" s="277" t="s">
        <v>218</v>
      </c>
      <c r="C37" s="289" t="s">
        <v>197</v>
      </c>
      <c r="D37" s="286" t="s">
        <v>198</v>
      </c>
      <c r="I37" s="288" t="str">
        <f>IF(CollMon!$S$25="v","p","")</f>
        <v/>
      </c>
      <c r="J37" s="285"/>
      <c r="K37" s="288" t="str">
        <f>IF(CollMon!$S$25="v","","p")</f>
        <v>p</v>
      </c>
      <c r="M37" s="376"/>
      <c r="N37" s="377"/>
      <c r="O37" s="377"/>
      <c r="P37" s="378"/>
    </row>
    <row r="38" spans="1:16" s="286" customFormat="1" ht="3" customHeight="1">
      <c r="A38" s="285"/>
      <c r="B38" s="277"/>
      <c r="C38" s="289"/>
      <c r="I38" s="285"/>
      <c r="J38" s="285"/>
      <c r="K38" s="285"/>
      <c r="M38" s="376"/>
      <c r="N38" s="377"/>
      <c r="O38" s="377"/>
      <c r="P38" s="378"/>
    </row>
    <row r="39" spans="1:16" s="286" customFormat="1" ht="15" customHeight="1">
      <c r="A39" s="285"/>
      <c r="B39" s="280">
        <v>2</v>
      </c>
      <c r="C39" s="290" t="s">
        <v>199</v>
      </c>
      <c r="D39" s="291"/>
      <c r="E39" s="291"/>
      <c r="F39" s="291"/>
      <c r="G39" s="291"/>
      <c r="H39" s="291"/>
      <c r="I39" s="291"/>
      <c r="J39" s="291"/>
      <c r="K39" s="291"/>
      <c r="L39" s="292"/>
      <c r="M39" s="376"/>
      <c r="N39" s="377"/>
      <c r="O39" s="377"/>
      <c r="P39" s="378"/>
    </row>
    <row r="40" spans="1:16" s="286" customFormat="1" ht="3" customHeight="1">
      <c r="A40" s="285"/>
      <c r="B40" s="277"/>
      <c r="C40" s="293"/>
      <c r="D40" s="293"/>
      <c r="E40" s="293"/>
      <c r="F40" s="293"/>
      <c r="G40" s="293"/>
      <c r="M40" s="376"/>
      <c r="N40" s="377"/>
      <c r="O40" s="377"/>
      <c r="P40" s="378"/>
    </row>
    <row r="41" spans="1:16" s="286" customFormat="1" ht="25.5">
      <c r="A41" s="285"/>
      <c r="B41" s="277" t="s">
        <v>221</v>
      </c>
      <c r="C41" s="294" t="s">
        <v>191</v>
      </c>
      <c r="D41" s="286" t="s">
        <v>200</v>
      </c>
      <c r="I41" s="288" t="str">
        <f>IF(CollMon!$S$22="v","p","")</f>
        <v/>
      </c>
      <c r="K41" s="288" t="str">
        <f>IF(CollMon!$S$22="v","","p")</f>
        <v>p</v>
      </c>
      <c r="M41" s="376"/>
      <c r="N41" s="377"/>
      <c r="O41" s="377"/>
      <c r="P41" s="378"/>
    </row>
    <row r="42" spans="1:16" s="286" customFormat="1" ht="3" customHeight="1">
      <c r="A42" s="285"/>
      <c r="B42" s="277"/>
      <c r="C42" s="294"/>
      <c r="I42" s="288"/>
      <c r="K42" s="288"/>
      <c r="M42" s="376"/>
      <c r="N42" s="377"/>
      <c r="O42" s="377"/>
      <c r="P42" s="378"/>
    </row>
    <row r="43" spans="1:16" s="286" customFormat="1" ht="25.5">
      <c r="A43" s="285"/>
      <c r="B43" s="277" t="s">
        <v>224</v>
      </c>
      <c r="C43" s="294" t="s">
        <v>193</v>
      </c>
      <c r="D43" s="286" t="s">
        <v>201</v>
      </c>
      <c r="I43" s="288" t="str">
        <f>IF(CollMon!$S$26="v","p","")</f>
        <v/>
      </c>
      <c r="K43" s="288" t="str">
        <f>IF(CollMon!$S$26="v","","p")</f>
        <v>p</v>
      </c>
      <c r="M43" s="376"/>
      <c r="N43" s="377"/>
      <c r="O43" s="377"/>
      <c r="P43" s="378"/>
    </row>
    <row r="44" spans="1:16" s="286" customFormat="1" ht="3" customHeight="1">
      <c r="A44" s="285"/>
      <c r="B44" s="277"/>
      <c r="C44" s="294"/>
      <c r="I44" s="288"/>
      <c r="K44" s="288"/>
      <c r="M44" s="376"/>
      <c r="N44" s="377"/>
      <c r="O44" s="377"/>
      <c r="P44" s="378"/>
    </row>
    <row r="45" spans="1:16" s="286" customFormat="1" ht="25.5">
      <c r="A45" s="285"/>
      <c r="B45" s="277" t="s">
        <v>223</v>
      </c>
      <c r="C45" s="294" t="s">
        <v>195</v>
      </c>
      <c r="D45" s="286" t="s">
        <v>202</v>
      </c>
      <c r="I45" s="288" t="str">
        <f>IF(AND(CollMon!$S$15="v",CollMon!$S$16="v"),"p","")</f>
        <v/>
      </c>
      <c r="K45" s="288" t="str">
        <f>IF(AND(CollMon!$S$15="v",CollMon!$S$16="v"),"","p")</f>
        <v>p</v>
      </c>
      <c r="M45" s="376"/>
      <c r="N45" s="377"/>
      <c r="O45" s="377"/>
      <c r="P45" s="378"/>
    </row>
    <row r="46" spans="1:16" s="286" customFormat="1" ht="3" customHeight="1">
      <c r="A46" s="285"/>
      <c r="B46" s="277"/>
      <c r="C46" s="294"/>
      <c r="I46" s="288"/>
      <c r="K46" s="288"/>
      <c r="M46" s="376"/>
      <c r="N46" s="377"/>
      <c r="O46" s="377"/>
      <c r="P46" s="378"/>
    </row>
    <row r="47" spans="1:16" s="286" customFormat="1" ht="25.5">
      <c r="A47" s="285"/>
      <c r="B47" s="277" t="s">
        <v>219</v>
      </c>
      <c r="C47" s="294" t="s">
        <v>197</v>
      </c>
      <c r="D47" s="286" t="s">
        <v>203</v>
      </c>
      <c r="I47" s="288" t="str">
        <f>IF(CollMon!$S$30="v","p","")</f>
        <v/>
      </c>
      <c r="K47" s="288" t="str">
        <f>IF(CollMon!$S$30="v","","p")</f>
        <v>p</v>
      </c>
      <c r="M47" s="376"/>
      <c r="N47" s="377"/>
      <c r="O47" s="377"/>
      <c r="P47" s="378"/>
    </row>
    <row r="48" spans="1:16" s="286" customFormat="1" ht="3" customHeight="1">
      <c r="A48" s="285"/>
      <c r="B48" s="277"/>
      <c r="C48" s="294"/>
      <c r="M48" s="376"/>
      <c r="N48" s="377"/>
      <c r="O48" s="377"/>
      <c r="P48" s="378"/>
    </row>
    <row r="49" spans="1:18" s="286" customFormat="1" ht="15" customHeight="1">
      <c r="A49" s="285"/>
      <c r="B49" s="280">
        <v>3</v>
      </c>
      <c r="C49" s="290" t="s">
        <v>204</v>
      </c>
      <c r="D49" s="291"/>
      <c r="E49" s="291"/>
      <c r="F49" s="291"/>
      <c r="G49" s="291"/>
      <c r="H49" s="291"/>
      <c r="I49" s="291"/>
      <c r="J49" s="291"/>
      <c r="K49" s="291"/>
      <c r="L49" s="292"/>
      <c r="M49" s="376"/>
      <c r="N49" s="377"/>
      <c r="O49" s="377"/>
      <c r="P49" s="378"/>
    </row>
    <row r="50" spans="1:18" s="286" customFormat="1" ht="3" customHeight="1">
      <c r="A50" s="285"/>
      <c r="B50" s="277"/>
      <c r="C50" s="293"/>
      <c r="D50" s="293"/>
      <c r="E50" s="293"/>
      <c r="F50" s="293"/>
      <c r="G50" s="293"/>
      <c r="M50" s="376"/>
      <c r="N50" s="377"/>
      <c r="O50" s="377"/>
      <c r="P50" s="378"/>
    </row>
    <row r="51" spans="1:18" s="286" customFormat="1" ht="25.5">
      <c r="A51" s="285"/>
      <c r="B51" s="277" t="s">
        <v>220</v>
      </c>
      <c r="C51" s="294" t="s">
        <v>191</v>
      </c>
      <c r="D51" s="286" t="s">
        <v>205</v>
      </c>
      <c r="I51" s="288" t="str">
        <f>IF(AND(CollMon!$S$22="v",CollMon!$S$25="v"),"p","")</f>
        <v/>
      </c>
      <c r="K51" s="288" t="str">
        <f>IF(AND(CollMon!$S$22="v",CollMon!$S$25="v"),"","p")</f>
        <v>p</v>
      </c>
      <c r="M51" s="376"/>
      <c r="N51" s="377"/>
      <c r="O51" s="377"/>
      <c r="P51" s="378"/>
    </row>
    <row r="52" spans="1:18" s="286" customFormat="1" ht="3" customHeight="1">
      <c r="A52" s="285"/>
      <c r="B52" s="277"/>
      <c r="C52" s="294"/>
      <c r="I52" s="288"/>
      <c r="K52" s="288"/>
      <c r="M52" s="376"/>
      <c r="N52" s="377"/>
      <c r="O52" s="377"/>
      <c r="P52" s="378"/>
    </row>
    <row r="53" spans="1:18" s="286" customFormat="1" ht="25.5">
      <c r="A53" s="285"/>
      <c r="B53" s="277" t="s">
        <v>220</v>
      </c>
      <c r="C53" s="294" t="s">
        <v>193</v>
      </c>
      <c r="D53" s="286" t="s">
        <v>206</v>
      </c>
      <c r="I53" s="288" t="str">
        <f>IF(AND(CollMon!$S$22="v",CollMon!$S$25="v"),"p","")</f>
        <v/>
      </c>
      <c r="K53" s="288" t="str">
        <f>IF(AND(CollMon!$S$22="v",CollMon!$S$25="v"),"","p")</f>
        <v>p</v>
      </c>
      <c r="M53" s="376"/>
      <c r="N53" s="377"/>
      <c r="O53" s="377"/>
      <c r="P53" s="378"/>
    </row>
    <row r="54" spans="1:18" s="286" customFormat="1" ht="3" customHeight="1">
      <c r="A54" s="285"/>
      <c r="B54" s="277"/>
      <c r="C54" s="294"/>
      <c r="I54" s="288"/>
      <c r="K54" s="288"/>
      <c r="M54" s="376"/>
      <c r="N54" s="377"/>
      <c r="O54" s="377"/>
      <c r="P54" s="378"/>
    </row>
    <row r="55" spans="1:18" s="286" customFormat="1" ht="26.25" thickBot="1">
      <c r="A55" s="285"/>
      <c r="B55" s="277" t="s">
        <v>222</v>
      </c>
      <c r="C55" s="294" t="s">
        <v>197</v>
      </c>
      <c r="D55" s="286" t="s">
        <v>207</v>
      </c>
      <c r="I55" s="288" t="str">
        <f>IF(CollMon!$S$34="v","p","")</f>
        <v/>
      </c>
      <c r="K55" s="288" t="str">
        <f>IF(CollMon!$S$34="v","","p")</f>
        <v>p</v>
      </c>
      <c r="M55" s="379"/>
      <c r="N55" s="380"/>
      <c r="O55" s="380"/>
      <c r="P55" s="381"/>
    </row>
    <row r="56" spans="1:18" ht="15.75" thickBot="1">
      <c r="B56" s="253" t="s">
        <v>208</v>
      </c>
      <c r="I56" s="258"/>
      <c r="K56" s="259" t="s">
        <v>179</v>
      </c>
    </row>
    <row r="58" spans="1:18" ht="38.450000000000003" customHeight="1"/>
    <row r="59" spans="1:18" ht="18.75">
      <c r="B59" s="383"/>
      <c r="C59" s="383"/>
      <c r="D59" s="383"/>
      <c r="E59" s="383"/>
      <c r="F59" s="383"/>
      <c r="G59" s="383"/>
      <c r="H59" s="383"/>
      <c r="I59" s="383"/>
      <c r="J59" s="383"/>
      <c r="K59" s="383"/>
      <c r="L59" s="383"/>
      <c r="M59" s="383"/>
      <c r="N59" s="383"/>
      <c r="O59" s="383"/>
      <c r="P59" s="383"/>
    </row>
    <row r="60" spans="1:18" ht="15.75" thickBot="1">
      <c r="B60" s="8"/>
      <c r="C60" s="8"/>
      <c r="D60" s="8"/>
      <c r="E60" s="8"/>
      <c r="F60" s="8"/>
      <c r="G60" s="8"/>
      <c r="H60" s="8"/>
      <c r="I60" s="8"/>
      <c r="J60" s="8"/>
      <c r="K60" s="8"/>
      <c r="L60" s="8"/>
      <c r="M60" s="8"/>
      <c r="N60" s="8"/>
      <c r="O60" s="8"/>
      <c r="P60" s="8"/>
      <c r="Q60" s="8"/>
      <c r="R60" s="8"/>
    </row>
    <row r="61" spans="1:18" ht="6" customHeight="1">
      <c r="A61" s="238"/>
      <c r="B61" s="8"/>
      <c r="C61" s="8"/>
      <c r="D61" s="8"/>
      <c r="E61" s="8"/>
      <c r="F61" s="8"/>
      <c r="G61" s="8"/>
      <c r="H61" s="8"/>
      <c r="I61" s="8"/>
      <c r="J61" s="8"/>
      <c r="K61" s="8"/>
      <c r="L61" s="8"/>
      <c r="M61" s="8"/>
      <c r="N61" s="8"/>
      <c r="O61" s="8"/>
      <c r="P61" s="8"/>
      <c r="Q61" s="8"/>
      <c r="R61" s="8"/>
    </row>
    <row r="62" spans="1:18" ht="22.15" customHeight="1">
      <c r="A62" s="6"/>
      <c r="B62" s="241"/>
      <c r="C62" s="8"/>
      <c r="D62" s="8"/>
      <c r="E62" s="8"/>
      <c r="F62" s="8"/>
      <c r="G62" s="8"/>
      <c r="H62" s="8"/>
      <c r="I62" s="8"/>
      <c r="J62" s="241"/>
      <c r="K62" s="8"/>
      <c r="L62" s="8"/>
      <c r="M62" s="8"/>
      <c r="N62" s="8"/>
      <c r="O62" s="8"/>
      <c r="P62" s="8"/>
      <c r="Q62" s="8"/>
      <c r="R62" s="8"/>
    </row>
    <row r="63" spans="1:18" ht="3" customHeight="1">
      <c r="A63" s="6"/>
      <c r="B63" s="241"/>
      <c r="C63" s="8"/>
      <c r="D63" s="8"/>
      <c r="E63" s="8"/>
      <c r="F63" s="8"/>
      <c r="G63" s="8"/>
      <c r="H63" s="8"/>
      <c r="I63" s="8"/>
      <c r="J63" s="241"/>
      <c r="K63" s="8"/>
      <c r="L63" s="8"/>
      <c r="M63" s="8"/>
      <c r="N63" s="8"/>
      <c r="O63" s="8"/>
      <c r="P63" s="8"/>
      <c r="Q63" s="8"/>
      <c r="R63" s="8"/>
    </row>
    <row r="64" spans="1:18" ht="22.15" customHeight="1">
      <c r="A64" s="6"/>
      <c r="B64" s="241"/>
      <c r="C64" s="8"/>
      <c r="D64" s="8"/>
      <c r="E64" s="8"/>
      <c r="F64" s="8"/>
      <c r="G64" s="8"/>
      <c r="H64" s="8"/>
      <c r="I64" s="8"/>
      <c r="J64" s="241"/>
      <c r="K64" s="8"/>
      <c r="L64" s="8"/>
      <c r="M64" s="8"/>
      <c r="N64" s="8"/>
      <c r="O64" s="8"/>
      <c r="P64" s="8"/>
      <c r="Q64" s="8"/>
      <c r="R64" s="8"/>
    </row>
    <row r="65" spans="1:22" ht="3" customHeight="1">
      <c r="A65" s="6"/>
      <c r="B65" s="241"/>
      <c r="C65" s="8"/>
      <c r="D65" s="8"/>
      <c r="E65" s="8"/>
      <c r="F65" s="8"/>
      <c r="G65" s="8"/>
      <c r="H65" s="8"/>
      <c r="I65" s="8"/>
      <c r="J65" s="241"/>
      <c r="K65" s="8"/>
      <c r="L65" s="8"/>
      <c r="M65" s="8"/>
      <c r="N65" s="8"/>
      <c r="O65" s="8"/>
      <c r="P65" s="8"/>
      <c r="Q65" s="8"/>
      <c r="R65" s="8"/>
    </row>
    <row r="66" spans="1:22" ht="22.15" customHeight="1">
      <c r="A66" s="6"/>
      <c r="B66" s="241"/>
      <c r="C66" s="8"/>
      <c r="D66" s="8"/>
      <c r="E66" s="8"/>
      <c r="F66" s="8"/>
      <c r="G66" s="8"/>
      <c r="H66" s="8"/>
      <c r="I66" s="8"/>
      <c r="J66" s="241"/>
      <c r="K66" s="8"/>
      <c r="L66" s="8"/>
      <c r="M66" s="8"/>
      <c r="N66" s="8"/>
      <c r="O66" s="8"/>
      <c r="P66" s="8"/>
      <c r="Q66" s="8"/>
      <c r="R66" s="8"/>
    </row>
    <row r="67" spans="1:22" ht="3" customHeight="1">
      <c r="A67" s="6"/>
      <c r="B67" s="241"/>
      <c r="C67" s="8"/>
      <c r="D67" s="8"/>
      <c r="E67" s="8"/>
      <c r="F67" s="8"/>
      <c r="G67" s="8"/>
      <c r="H67" s="8"/>
      <c r="I67" s="8"/>
      <c r="J67" s="8"/>
      <c r="K67" s="8"/>
      <c r="L67" s="8"/>
      <c r="M67" s="8"/>
      <c r="N67" s="8"/>
      <c r="O67" s="8"/>
      <c r="P67" s="8"/>
      <c r="Q67" s="8"/>
      <c r="R67" s="8"/>
    </row>
    <row r="68" spans="1:22" ht="15.75" customHeight="1">
      <c r="A68" s="6"/>
      <c r="B68" s="241"/>
      <c r="C68" s="8"/>
      <c r="D68" s="8"/>
      <c r="E68" s="370"/>
      <c r="F68" s="371"/>
      <c r="G68" s="264"/>
      <c r="H68" s="370"/>
      <c r="I68" s="370"/>
      <c r="J68" s="370"/>
      <c r="K68" s="372"/>
      <c r="L68" s="372"/>
      <c r="M68" s="264"/>
      <c r="N68" s="372"/>
      <c r="O68" s="372"/>
      <c r="P68" s="264"/>
      <c r="Q68" s="8"/>
      <c r="R68" s="8"/>
      <c r="U68" t="s">
        <v>168</v>
      </c>
    </row>
    <row r="69" spans="1:22" ht="3" customHeight="1">
      <c r="A69" s="6"/>
      <c r="B69" s="241"/>
      <c r="C69" s="8"/>
      <c r="D69" s="8"/>
      <c r="E69" s="8"/>
      <c r="F69" s="8"/>
      <c r="G69" s="8"/>
      <c r="H69" s="8"/>
      <c r="I69" s="8"/>
      <c r="J69" s="8"/>
      <c r="K69" s="8"/>
      <c r="L69" s="8"/>
      <c r="M69" s="8"/>
      <c r="N69" s="8"/>
      <c r="O69" s="8"/>
      <c r="P69" s="8"/>
      <c r="Q69" s="8"/>
      <c r="R69" s="8"/>
    </row>
    <row r="70" spans="1:22" ht="15.75" customHeight="1">
      <c r="A70" s="6"/>
      <c r="B70" s="241"/>
      <c r="C70" s="8"/>
      <c r="D70" s="8"/>
      <c r="E70" s="370"/>
      <c r="F70" s="371"/>
      <c r="G70" s="264"/>
      <c r="H70" s="370"/>
      <c r="I70" s="370"/>
      <c r="J70" s="370"/>
      <c r="K70" s="372"/>
      <c r="L70" s="372"/>
      <c r="M70" s="264"/>
      <c r="N70" s="372"/>
      <c r="O70" s="372"/>
      <c r="P70" s="264"/>
      <c r="Q70" s="8"/>
      <c r="R70" s="8"/>
    </row>
    <row r="71" spans="1:22" ht="6" customHeight="1" thickBot="1">
      <c r="A71" s="61"/>
      <c r="B71" s="241"/>
      <c r="C71" s="8"/>
      <c r="D71" s="8"/>
      <c r="E71" s="265"/>
      <c r="F71" s="265"/>
      <c r="G71" s="264"/>
      <c r="H71" s="265"/>
      <c r="I71" s="265"/>
      <c r="J71" s="264"/>
      <c r="K71" s="265"/>
      <c r="L71" s="265"/>
      <c r="M71" s="264"/>
      <c r="N71" s="265"/>
      <c r="O71" s="265"/>
      <c r="P71" s="266"/>
      <c r="Q71" s="8"/>
      <c r="R71" s="8"/>
    </row>
    <row r="72" spans="1:22">
      <c r="B72" s="241"/>
      <c r="C72" s="8"/>
      <c r="D72" s="8"/>
      <c r="E72" s="8"/>
      <c r="F72" s="8"/>
      <c r="G72" s="8"/>
      <c r="H72" s="8"/>
      <c r="I72" s="8"/>
      <c r="J72" s="8"/>
      <c r="K72" s="8"/>
      <c r="L72" s="8"/>
      <c r="M72" s="8"/>
      <c r="N72" s="8"/>
      <c r="O72" s="8"/>
      <c r="P72" s="8"/>
      <c r="Q72" s="8"/>
      <c r="R72" s="8"/>
    </row>
    <row r="73" spans="1:22">
      <c r="B73" s="8"/>
      <c r="C73" s="8"/>
      <c r="D73" s="8"/>
      <c r="E73" s="8"/>
      <c r="F73" s="8"/>
      <c r="G73" s="8"/>
      <c r="H73" s="8"/>
      <c r="I73" s="267"/>
      <c r="J73" s="268"/>
      <c r="K73" s="269"/>
      <c r="L73" s="269"/>
      <c r="M73" s="8"/>
      <c r="N73" s="8"/>
      <c r="O73" s="8"/>
      <c r="P73" s="8"/>
    </row>
    <row r="74" spans="1:22">
      <c r="B74" s="8"/>
      <c r="C74" s="8"/>
      <c r="D74" s="8"/>
      <c r="E74" s="8"/>
      <c r="F74" s="8"/>
      <c r="G74" s="8"/>
      <c r="H74" s="8"/>
      <c r="I74" s="270"/>
      <c r="J74" s="268"/>
      <c r="K74" s="268"/>
      <c r="L74" s="8"/>
      <c r="M74" s="8"/>
      <c r="N74" s="8"/>
      <c r="O74" s="8"/>
      <c r="P74" s="8"/>
      <c r="V74" t="s">
        <v>168</v>
      </c>
    </row>
    <row r="75" spans="1:22" ht="15" customHeight="1">
      <c r="B75" s="241"/>
      <c r="C75" s="8"/>
      <c r="D75" s="8"/>
      <c r="E75" s="8"/>
      <c r="F75" s="8"/>
      <c r="G75" s="8"/>
      <c r="H75" s="8"/>
      <c r="I75" s="8"/>
      <c r="J75" s="8"/>
      <c r="K75" s="8"/>
      <c r="L75" s="8"/>
      <c r="M75" s="367"/>
      <c r="N75" s="367"/>
      <c r="O75" s="367"/>
      <c r="P75" s="367"/>
    </row>
    <row r="76" spans="1:22" ht="15" customHeight="1">
      <c r="B76" s="241"/>
      <c r="C76" s="241"/>
      <c r="D76" s="8"/>
      <c r="E76" s="8"/>
      <c r="F76" s="8"/>
      <c r="G76" s="8"/>
      <c r="H76" s="8"/>
      <c r="I76" s="8"/>
      <c r="J76" s="8"/>
      <c r="K76" s="8"/>
      <c r="L76" s="8"/>
      <c r="M76" s="367"/>
      <c r="N76" s="367"/>
      <c r="O76" s="367"/>
      <c r="P76" s="367"/>
    </row>
    <row r="77" spans="1:22" ht="99" customHeight="1">
      <c r="B77" s="241"/>
      <c r="C77" s="369"/>
      <c r="D77" s="369"/>
      <c r="E77" s="369"/>
      <c r="F77" s="369"/>
      <c r="G77" s="369"/>
      <c r="H77" s="369"/>
      <c r="I77" s="8"/>
      <c r="J77" s="8"/>
      <c r="K77" s="8"/>
      <c r="L77" s="8"/>
      <c r="M77" s="367"/>
      <c r="N77" s="367"/>
      <c r="O77" s="367"/>
      <c r="P77" s="367"/>
    </row>
    <row r="78" spans="1:22" ht="15" customHeight="1">
      <c r="B78" s="241"/>
      <c r="C78" s="241"/>
      <c r="D78" s="8"/>
      <c r="E78" s="8"/>
      <c r="F78" s="8"/>
      <c r="G78" s="8"/>
      <c r="H78" s="8"/>
      <c r="I78" s="8"/>
      <c r="J78" s="8"/>
      <c r="K78" s="8"/>
      <c r="L78" s="8"/>
      <c r="M78" s="367"/>
      <c r="N78" s="367"/>
      <c r="O78" s="367"/>
      <c r="P78" s="367"/>
    </row>
    <row r="79" spans="1:22" ht="90.6" customHeight="1">
      <c r="B79" s="241"/>
      <c r="C79" s="369"/>
      <c r="D79" s="369"/>
      <c r="E79" s="369"/>
      <c r="F79" s="369"/>
      <c r="G79" s="369"/>
      <c r="H79" s="369"/>
      <c r="I79" s="8"/>
      <c r="J79" s="8"/>
      <c r="K79" s="8"/>
      <c r="L79" s="8"/>
      <c r="M79" s="367"/>
      <c r="N79" s="367"/>
      <c r="O79" s="367"/>
      <c r="P79" s="367"/>
    </row>
    <row r="80" spans="1:22" ht="15" customHeight="1">
      <c r="A80" s="271"/>
      <c r="B80" s="241"/>
      <c r="C80" s="241"/>
      <c r="D80" s="8"/>
      <c r="E80" s="8"/>
      <c r="F80" s="8"/>
      <c r="G80" s="8"/>
      <c r="H80" s="8"/>
      <c r="I80" s="8"/>
      <c r="J80" s="8"/>
      <c r="K80" s="8"/>
      <c r="L80" s="8"/>
      <c r="M80" s="367"/>
      <c r="N80" s="367"/>
      <c r="O80" s="367"/>
      <c r="P80" s="367"/>
    </row>
    <row r="81" spans="1:16" ht="34.15" customHeight="1">
      <c r="A81" s="271"/>
      <c r="B81" s="241"/>
      <c r="C81" s="369"/>
      <c r="D81" s="369"/>
      <c r="E81" s="369"/>
      <c r="F81" s="369"/>
      <c r="G81" s="369"/>
      <c r="H81" s="369"/>
      <c r="I81" s="8"/>
      <c r="J81" s="8"/>
      <c r="K81" s="8"/>
      <c r="L81" s="8"/>
      <c r="M81" s="367"/>
      <c r="N81" s="367"/>
      <c r="O81" s="367"/>
      <c r="P81" s="367"/>
    </row>
    <row r="82" spans="1:16" ht="15" customHeight="1">
      <c r="B82" s="241"/>
      <c r="C82" s="241"/>
      <c r="D82" s="8"/>
      <c r="E82" s="8"/>
      <c r="F82" s="8"/>
      <c r="G82" s="8"/>
      <c r="H82" s="8"/>
      <c r="I82" s="8"/>
      <c r="J82" s="8"/>
      <c r="K82" s="8"/>
      <c r="L82" s="8"/>
      <c r="M82" s="367"/>
      <c r="N82" s="367"/>
      <c r="O82" s="367"/>
      <c r="P82" s="367"/>
    </row>
    <row r="83" spans="1:16" ht="138" customHeight="1">
      <c r="B83" s="241"/>
      <c r="C83" s="369"/>
      <c r="D83" s="369"/>
      <c r="E83" s="369"/>
      <c r="F83" s="369"/>
      <c r="G83" s="369"/>
      <c r="H83" s="369"/>
      <c r="I83" s="8"/>
      <c r="J83" s="8"/>
      <c r="K83" s="8"/>
      <c r="L83" s="8"/>
      <c r="M83" s="367"/>
      <c r="N83" s="367"/>
      <c r="O83" s="367"/>
      <c r="P83" s="367"/>
    </row>
    <row r="84" spans="1:16" ht="17.45" customHeight="1">
      <c r="B84" s="241"/>
      <c r="C84" s="274"/>
      <c r="D84" s="274"/>
      <c r="E84" s="274"/>
      <c r="F84" s="274"/>
      <c r="G84" s="274"/>
      <c r="H84" s="274"/>
      <c r="I84" s="8"/>
      <c r="J84" s="8"/>
      <c r="K84" s="8"/>
      <c r="L84" s="8"/>
      <c r="M84" s="276"/>
      <c r="N84" s="276"/>
      <c r="O84" s="276"/>
      <c r="P84" s="276"/>
    </row>
    <row r="85" spans="1:16" ht="15" customHeight="1">
      <c r="B85" s="241"/>
      <c r="C85" s="8"/>
      <c r="D85" s="8"/>
      <c r="E85" s="8"/>
      <c r="F85" s="8"/>
      <c r="G85" s="8"/>
      <c r="H85" s="8"/>
      <c r="I85" s="8"/>
      <c r="J85" s="8"/>
      <c r="K85" s="8"/>
      <c r="L85" s="8"/>
      <c r="M85" s="367"/>
      <c r="N85" s="367"/>
      <c r="O85" s="367"/>
      <c r="P85" s="367"/>
    </row>
    <row r="86" spans="1:16" ht="3" customHeight="1">
      <c r="B86" s="241"/>
      <c r="C86" s="8"/>
      <c r="D86" s="8"/>
      <c r="E86" s="8"/>
      <c r="F86" s="8"/>
      <c r="G86" s="8"/>
      <c r="H86" s="8"/>
      <c r="I86" s="8"/>
      <c r="J86" s="8"/>
      <c r="K86" s="8"/>
      <c r="L86" s="8"/>
      <c r="M86" s="367"/>
      <c r="N86" s="367"/>
      <c r="O86" s="367"/>
      <c r="P86" s="367"/>
    </row>
    <row r="87" spans="1:16">
      <c r="B87" s="241"/>
      <c r="C87" s="241"/>
      <c r="D87" s="8"/>
      <c r="E87" s="8"/>
      <c r="F87" s="8"/>
      <c r="G87" s="8"/>
      <c r="H87" s="8"/>
      <c r="I87" s="8"/>
      <c r="J87" s="8"/>
      <c r="K87" s="8"/>
      <c r="L87" s="8"/>
      <c r="M87" s="367"/>
      <c r="N87" s="367"/>
      <c r="O87" s="367"/>
      <c r="P87" s="367"/>
    </row>
    <row r="88" spans="1:16" ht="3" customHeight="1">
      <c r="B88" s="241"/>
      <c r="C88" s="8"/>
      <c r="D88" s="8"/>
      <c r="E88" s="8"/>
      <c r="F88" s="8"/>
      <c r="G88" s="8"/>
      <c r="H88" s="8"/>
      <c r="I88" s="8"/>
      <c r="J88" s="8"/>
      <c r="K88" s="8"/>
      <c r="L88" s="8"/>
      <c r="M88" s="367"/>
      <c r="N88" s="367"/>
      <c r="O88" s="367"/>
      <c r="P88" s="367"/>
    </row>
    <row r="89" spans="1:16">
      <c r="B89" s="241"/>
      <c r="C89" s="46"/>
      <c r="D89" s="8"/>
      <c r="E89" s="8"/>
      <c r="F89" s="8"/>
      <c r="G89" s="8"/>
      <c r="H89" s="8"/>
      <c r="I89" s="8"/>
      <c r="J89" s="8"/>
      <c r="K89" s="8"/>
      <c r="L89" s="8"/>
      <c r="M89" s="367"/>
      <c r="N89" s="367"/>
      <c r="O89" s="367"/>
      <c r="P89" s="367"/>
    </row>
    <row r="90" spans="1:16" ht="3" customHeight="1">
      <c r="B90" s="241"/>
      <c r="C90" s="46"/>
      <c r="D90" s="8"/>
      <c r="E90" s="8"/>
      <c r="F90" s="8"/>
      <c r="G90" s="8"/>
      <c r="H90" s="8"/>
      <c r="I90" s="8"/>
      <c r="J90" s="8"/>
      <c r="K90" s="8"/>
      <c r="L90" s="8"/>
      <c r="M90" s="367"/>
      <c r="N90" s="367"/>
      <c r="O90" s="367"/>
      <c r="P90" s="367"/>
    </row>
    <row r="91" spans="1:16">
      <c r="B91" s="241"/>
      <c r="C91" s="46"/>
      <c r="D91" s="8"/>
      <c r="E91" s="8"/>
      <c r="F91" s="8"/>
      <c r="G91" s="8"/>
      <c r="H91" s="8"/>
      <c r="I91" s="8"/>
      <c r="J91" s="8"/>
      <c r="K91" s="8"/>
      <c r="L91" s="8"/>
      <c r="M91" s="367"/>
      <c r="N91" s="367"/>
      <c r="O91" s="367"/>
      <c r="P91" s="367"/>
    </row>
    <row r="92" spans="1:16" ht="3" customHeight="1">
      <c r="B92" s="241"/>
      <c r="C92" s="46"/>
      <c r="D92" s="8"/>
      <c r="E92" s="8"/>
      <c r="F92" s="8"/>
      <c r="G92" s="8"/>
      <c r="H92" s="8"/>
      <c r="I92" s="8"/>
      <c r="J92" s="8"/>
      <c r="K92" s="8"/>
      <c r="L92" s="8"/>
      <c r="M92" s="367"/>
      <c r="N92" s="367"/>
      <c r="O92" s="367"/>
      <c r="P92" s="367"/>
    </row>
    <row r="93" spans="1:16">
      <c r="B93" s="241"/>
      <c r="C93" s="46"/>
      <c r="D93" s="8"/>
      <c r="E93" s="8"/>
      <c r="F93" s="8"/>
      <c r="G93" s="8"/>
      <c r="H93" s="8"/>
      <c r="I93" s="8"/>
      <c r="J93" s="8"/>
      <c r="K93" s="8"/>
      <c r="L93" s="8"/>
      <c r="M93" s="367"/>
      <c r="N93" s="367"/>
      <c r="O93" s="367"/>
      <c r="P93" s="367"/>
    </row>
    <row r="94" spans="1:16" ht="3" customHeight="1">
      <c r="B94" s="241"/>
      <c r="C94" s="46"/>
      <c r="D94" s="8"/>
      <c r="E94" s="8"/>
      <c r="F94" s="8"/>
      <c r="G94" s="8"/>
      <c r="H94" s="8"/>
      <c r="I94" s="8"/>
      <c r="J94" s="8"/>
      <c r="K94" s="8"/>
      <c r="L94" s="8"/>
      <c r="M94" s="367"/>
      <c r="N94" s="367"/>
      <c r="O94" s="367"/>
      <c r="P94" s="367"/>
    </row>
    <row r="95" spans="1:16">
      <c r="B95" s="241"/>
      <c r="C95" s="46"/>
      <c r="D95" s="8"/>
      <c r="E95" s="8"/>
      <c r="F95" s="8"/>
      <c r="G95" s="8"/>
      <c r="H95" s="8"/>
      <c r="I95" s="8"/>
      <c r="J95" s="8"/>
      <c r="K95" s="8"/>
      <c r="L95" s="8"/>
      <c r="M95" s="367"/>
      <c r="N95" s="367"/>
      <c r="O95" s="367"/>
      <c r="P95" s="367"/>
    </row>
    <row r="96" spans="1:16" ht="3" customHeight="1">
      <c r="B96" s="241"/>
      <c r="C96" s="46"/>
      <c r="D96" s="8"/>
      <c r="E96" s="8"/>
      <c r="F96" s="8"/>
      <c r="G96" s="8"/>
      <c r="H96" s="8"/>
      <c r="I96" s="8"/>
      <c r="J96" s="8"/>
      <c r="K96" s="8"/>
      <c r="L96" s="8"/>
      <c r="M96" s="367"/>
      <c r="N96" s="367"/>
      <c r="O96" s="367"/>
      <c r="P96" s="367"/>
    </row>
    <row r="97" spans="2:16">
      <c r="B97" s="241"/>
      <c r="C97" s="368"/>
      <c r="D97" s="368"/>
      <c r="E97" s="368"/>
      <c r="F97" s="368"/>
      <c r="G97" s="368"/>
      <c r="H97" s="8"/>
      <c r="I97" s="8"/>
      <c r="J97" s="8"/>
      <c r="K97" s="8"/>
      <c r="L97" s="8"/>
      <c r="M97" s="367"/>
      <c r="N97" s="367"/>
      <c r="O97" s="367"/>
      <c r="P97" s="367"/>
    </row>
    <row r="98" spans="2:16" ht="3" customHeight="1">
      <c r="B98" s="241"/>
      <c r="C98" s="273"/>
      <c r="D98" s="273"/>
      <c r="E98" s="273"/>
      <c r="F98" s="273"/>
      <c r="G98" s="273"/>
      <c r="H98" s="8"/>
      <c r="I98" s="8"/>
      <c r="J98" s="8"/>
      <c r="K98" s="8"/>
      <c r="L98" s="8"/>
      <c r="M98" s="367"/>
      <c r="N98" s="367"/>
      <c r="O98" s="367"/>
      <c r="P98" s="367"/>
    </row>
    <row r="99" spans="2:16">
      <c r="B99" s="241"/>
      <c r="C99" s="263"/>
      <c r="D99" s="8"/>
      <c r="E99" s="8"/>
      <c r="F99" s="8"/>
      <c r="G99" s="8"/>
      <c r="H99" s="8"/>
      <c r="I99" s="8"/>
      <c r="J99" s="8"/>
      <c r="K99" s="8"/>
      <c r="L99" s="8"/>
      <c r="M99" s="367"/>
      <c r="N99" s="367"/>
      <c r="O99" s="367"/>
      <c r="P99" s="367"/>
    </row>
    <row r="100" spans="2:16" ht="3" customHeight="1">
      <c r="B100" s="241"/>
      <c r="C100" s="263"/>
      <c r="D100" s="8"/>
      <c r="E100" s="8"/>
      <c r="F100" s="8"/>
      <c r="G100" s="8"/>
      <c r="H100" s="8"/>
      <c r="I100" s="8"/>
      <c r="J100" s="8"/>
      <c r="K100" s="8"/>
      <c r="L100" s="8"/>
      <c r="M100" s="367"/>
      <c r="N100" s="367"/>
      <c r="O100" s="367"/>
      <c r="P100" s="367"/>
    </row>
    <row r="101" spans="2:16">
      <c r="B101" s="241"/>
      <c r="C101" s="263"/>
      <c r="D101" s="8"/>
      <c r="E101" s="8"/>
      <c r="F101" s="8"/>
      <c r="G101" s="8"/>
      <c r="H101" s="8"/>
      <c r="I101" s="8"/>
      <c r="J101" s="8"/>
      <c r="K101" s="8"/>
      <c r="L101" s="8"/>
      <c r="M101" s="367"/>
      <c r="N101" s="367"/>
      <c r="O101" s="367"/>
      <c r="P101" s="367"/>
    </row>
    <row r="102" spans="2:16" ht="3" customHeight="1">
      <c r="B102" s="241"/>
      <c r="C102" s="263"/>
      <c r="D102" s="8"/>
      <c r="E102" s="8"/>
      <c r="F102" s="8"/>
      <c r="G102" s="8"/>
      <c r="H102" s="8"/>
      <c r="I102" s="8"/>
      <c r="J102" s="8"/>
      <c r="K102" s="8"/>
      <c r="L102" s="8"/>
      <c r="M102" s="367"/>
      <c r="N102" s="367"/>
      <c r="O102" s="367"/>
      <c r="P102" s="367"/>
    </row>
    <row r="103" spans="2:16">
      <c r="B103" s="241"/>
      <c r="C103" s="263"/>
      <c r="D103" s="8"/>
      <c r="E103" s="8"/>
      <c r="F103" s="8"/>
      <c r="G103" s="8"/>
      <c r="H103" s="8"/>
      <c r="I103" s="8"/>
      <c r="J103" s="8"/>
      <c r="K103" s="8"/>
      <c r="L103" s="8"/>
      <c r="M103" s="367"/>
      <c r="N103" s="367"/>
      <c r="O103" s="367"/>
      <c r="P103" s="367"/>
    </row>
    <row r="104" spans="2:16" ht="3" customHeight="1">
      <c r="B104" s="241"/>
      <c r="C104" s="263"/>
      <c r="D104" s="8"/>
      <c r="E104" s="8"/>
      <c r="F104" s="8"/>
      <c r="G104" s="8"/>
      <c r="H104" s="8"/>
      <c r="I104" s="8"/>
      <c r="J104" s="8"/>
      <c r="K104" s="8"/>
      <c r="L104" s="8"/>
      <c r="M104" s="367"/>
      <c r="N104" s="367"/>
      <c r="O104" s="367"/>
      <c r="P104" s="367"/>
    </row>
    <row r="105" spans="2:16">
      <c r="B105" s="241"/>
      <c r="C105" s="263"/>
      <c r="D105" s="8"/>
      <c r="E105" s="8"/>
      <c r="F105" s="8"/>
      <c r="G105" s="8"/>
      <c r="H105" s="8"/>
      <c r="I105" s="8"/>
      <c r="J105" s="8"/>
      <c r="K105" s="8"/>
      <c r="L105" s="8"/>
      <c r="M105" s="367"/>
      <c r="N105" s="367"/>
      <c r="O105" s="367"/>
      <c r="P105" s="367"/>
    </row>
    <row r="106" spans="2:16" ht="3" customHeight="1">
      <c r="B106" s="241"/>
      <c r="C106" s="263"/>
      <c r="D106" s="8"/>
      <c r="E106" s="8"/>
      <c r="F106" s="8"/>
      <c r="G106" s="8"/>
      <c r="H106" s="8"/>
      <c r="I106" s="8"/>
      <c r="J106" s="8"/>
      <c r="K106" s="8"/>
      <c r="L106" s="8"/>
      <c r="M106" s="367"/>
      <c r="N106" s="367"/>
      <c r="O106" s="367"/>
      <c r="P106" s="367"/>
    </row>
    <row r="107" spans="2:16">
      <c r="B107" s="241"/>
      <c r="C107" s="368"/>
      <c r="D107" s="368"/>
      <c r="E107" s="368"/>
      <c r="F107" s="368"/>
      <c r="G107" s="368"/>
      <c r="H107" s="8"/>
      <c r="I107" s="8"/>
      <c r="J107" s="8"/>
      <c r="K107" s="8"/>
      <c r="L107" s="8"/>
      <c r="M107" s="367"/>
      <c r="N107" s="367"/>
      <c r="O107" s="367"/>
      <c r="P107" s="367"/>
    </row>
    <row r="108" spans="2:16" ht="3" customHeight="1">
      <c r="B108" s="241"/>
      <c r="C108" s="273"/>
      <c r="D108" s="273"/>
      <c r="E108" s="273"/>
      <c r="F108" s="273"/>
      <c r="G108" s="273"/>
      <c r="H108" s="8"/>
      <c r="I108" s="8"/>
      <c r="J108" s="8"/>
      <c r="K108" s="8"/>
      <c r="L108" s="8"/>
      <c r="M108" s="367"/>
      <c r="N108" s="367"/>
      <c r="O108" s="367"/>
      <c r="P108" s="367"/>
    </row>
    <row r="109" spans="2:16">
      <c r="B109" s="8"/>
      <c r="C109" s="263"/>
      <c r="D109" s="8"/>
      <c r="E109" s="8"/>
      <c r="F109" s="8"/>
      <c r="G109" s="8"/>
      <c r="H109" s="8"/>
      <c r="I109" s="8"/>
      <c r="J109" s="8"/>
      <c r="K109" s="8"/>
      <c r="L109" s="8"/>
      <c r="M109" s="367"/>
      <c r="N109" s="367"/>
      <c r="O109" s="367"/>
      <c r="P109" s="367"/>
    </row>
    <row r="110" spans="2:16" ht="3" customHeight="1">
      <c r="B110" s="8"/>
      <c r="C110" s="263"/>
      <c r="D110" s="8"/>
      <c r="E110" s="8"/>
      <c r="F110" s="8"/>
      <c r="G110" s="8"/>
      <c r="H110" s="8"/>
      <c r="I110" s="8"/>
      <c r="J110" s="8"/>
      <c r="K110" s="8"/>
      <c r="L110" s="8"/>
      <c r="M110" s="367"/>
      <c r="N110" s="367"/>
      <c r="O110" s="367"/>
      <c r="P110" s="367"/>
    </row>
    <row r="111" spans="2:16">
      <c r="B111" s="8"/>
      <c r="C111" s="263"/>
      <c r="D111" s="8"/>
      <c r="E111" s="8"/>
      <c r="F111" s="8"/>
      <c r="G111" s="8"/>
      <c r="H111" s="8"/>
      <c r="I111" s="8"/>
      <c r="J111" s="8"/>
      <c r="K111" s="8"/>
      <c r="L111" s="8"/>
      <c r="M111" s="367"/>
      <c r="N111" s="367"/>
      <c r="O111" s="367"/>
      <c r="P111" s="367"/>
    </row>
    <row r="112" spans="2:16" ht="3" customHeight="1">
      <c r="B112" s="8"/>
      <c r="C112" s="263"/>
      <c r="D112" s="8"/>
      <c r="E112" s="8"/>
      <c r="F112" s="8"/>
      <c r="G112" s="8"/>
      <c r="H112" s="8"/>
      <c r="I112" s="8"/>
      <c r="J112" s="8"/>
      <c r="K112" s="8"/>
      <c r="L112" s="8"/>
      <c r="M112" s="367"/>
      <c r="N112" s="367"/>
      <c r="O112" s="367"/>
      <c r="P112" s="367"/>
    </row>
    <row r="113" spans="2:16">
      <c r="B113" s="8"/>
      <c r="C113" s="263"/>
      <c r="D113" s="8"/>
      <c r="E113" s="8"/>
      <c r="F113" s="8"/>
      <c r="G113" s="8"/>
      <c r="H113" s="8"/>
      <c r="I113" s="8"/>
      <c r="J113" s="8"/>
      <c r="K113" s="8"/>
      <c r="L113" s="8"/>
      <c r="M113" s="367"/>
      <c r="N113" s="367"/>
      <c r="O113" s="367"/>
      <c r="P113" s="367"/>
    </row>
    <row r="114" spans="2:16">
      <c r="B114" s="241"/>
      <c r="C114" s="8"/>
      <c r="D114" s="8"/>
      <c r="E114" s="8"/>
      <c r="F114" s="8"/>
      <c r="G114" s="8"/>
      <c r="H114" s="8"/>
      <c r="I114" s="8"/>
      <c r="J114" s="8"/>
      <c r="K114" s="8"/>
      <c r="L114" s="8"/>
      <c r="M114" s="8"/>
      <c r="N114" s="8"/>
      <c r="O114" s="8"/>
      <c r="P114" s="8"/>
    </row>
    <row r="115" spans="2:16">
      <c r="B115" s="8"/>
      <c r="C115" s="8"/>
      <c r="D115" s="8"/>
      <c r="E115" s="8"/>
      <c r="F115" s="8"/>
      <c r="G115" s="8"/>
      <c r="H115" s="8"/>
      <c r="I115" s="8"/>
      <c r="J115" s="8"/>
      <c r="K115" s="8"/>
      <c r="L115" s="8"/>
      <c r="M115" s="8"/>
      <c r="N115" s="8"/>
      <c r="O115" s="8"/>
      <c r="P115" s="8"/>
    </row>
    <row r="116" spans="2:16">
      <c r="B116" s="8"/>
      <c r="C116" s="8"/>
      <c r="D116" s="8"/>
      <c r="E116" s="8"/>
      <c r="F116" s="8"/>
      <c r="G116" s="8"/>
      <c r="H116" s="8"/>
      <c r="I116" s="8"/>
      <c r="J116" s="8"/>
      <c r="K116" s="8"/>
      <c r="L116" s="8"/>
      <c r="M116" s="8"/>
      <c r="N116" s="8"/>
      <c r="O116" s="8"/>
      <c r="P116" s="8"/>
    </row>
  </sheetData>
  <mergeCells count="36">
    <mergeCell ref="M85:P113"/>
    <mergeCell ref="C97:G97"/>
    <mergeCell ref="C107:G107"/>
    <mergeCell ref="E70:F70"/>
    <mergeCell ref="H70:J70"/>
    <mergeCell ref="K70:L70"/>
    <mergeCell ref="N70:O70"/>
    <mergeCell ref="M75:P83"/>
    <mergeCell ref="C77:H77"/>
    <mergeCell ref="C79:H79"/>
    <mergeCell ref="C81:H81"/>
    <mergeCell ref="C83:H83"/>
    <mergeCell ref="C21:H21"/>
    <mergeCell ref="C23:H23"/>
    <mergeCell ref="M27:P55"/>
    <mergeCell ref="B59:P59"/>
    <mergeCell ref="E68:F68"/>
    <mergeCell ref="H68:J68"/>
    <mergeCell ref="K68:L68"/>
    <mergeCell ref="N68:O68"/>
    <mergeCell ref="N12:O12"/>
    <mergeCell ref="E6:H6"/>
    <mergeCell ref="C24:H24"/>
    <mergeCell ref="C25:H25"/>
    <mergeCell ref="B1:P1"/>
    <mergeCell ref="E10:F10"/>
    <mergeCell ref="H10:J10"/>
    <mergeCell ref="K10:L10"/>
    <mergeCell ref="N10:O10"/>
    <mergeCell ref="E12:F12"/>
    <mergeCell ref="H12:J12"/>
    <mergeCell ref="K12:L12"/>
    <mergeCell ref="M4:N4"/>
    <mergeCell ref="M6:N6"/>
    <mergeCell ref="M17:P23"/>
    <mergeCell ref="C19:H19"/>
  </mergeCells>
  <pageMargins left="0.25" right="0.25" top="0.25" bottom="0.25" header="0" footer="0"/>
  <pageSetup scale="67" fitToHeight="0" orientation="portrait" r:id="rId1"/>
  <headerFooter>
    <oddFooter>&amp;LINTERNAL</oddFooter>
    <evenFooter>&amp;LINTERNAL</evenFooter>
    <firstFooter>&amp;LINTERNAL</firstFooter>
  </headerFooter>
</worksheet>
</file>

<file path=xl/worksheets/sheet7.xml><?xml version="1.0" encoding="utf-8"?>
<worksheet xmlns="http://schemas.openxmlformats.org/spreadsheetml/2006/main" xmlns:r="http://schemas.openxmlformats.org/officeDocument/2006/relationships">
  <sheetPr>
    <pageSetUpPr fitToPage="1"/>
  </sheetPr>
  <dimension ref="A1:V116"/>
  <sheetViews>
    <sheetView workbookViewId="0">
      <selection activeCell="B1" sqref="B1:P56"/>
    </sheetView>
  </sheetViews>
  <sheetFormatPr defaultRowHeight="15"/>
  <cols>
    <col min="1" max="1" width="1.7109375" style="8" customWidth="1"/>
    <col min="2" max="2" width="18.7109375" bestFit="1" customWidth="1"/>
    <col min="9" max="9" width="8.28515625" customWidth="1"/>
    <col min="13" max="13" width="12.7109375" bestFit="1" customWidth="1"/>
    <col min="14" max="14" width="9.7109375" bestFit="1" customWidth="1"/>
    <col min="17" max="17" width="1.7109375" customWidth="1"/>
  </cols>
  <sheetData>
    <row r="1" spans="1:22" ht="18.75">
      <c r="B1" s="400" t="s">
        <v>165</v>
      </c>
      <c r="C1" s="400"/>
      <c r="D1" s="400"/>
      <c r="E1" s="400"/>
      <c r="F1" s="400"/>
      <c r="G1" s="400"/>
      <c r="H1" s="400"/>
      <c r="I1" s="400"/>
      <c r="J1" s="400"/>
      <c r="K1" s="400"/>
      <c r="L1" s="400"/>
      <c r="M1" s="400"/>
      <c r="N1" s="400"/>
      <c r="O1" s="400"/>
      <c r="P1" s="400"/>
    </row>
    <row r="2" spans="1:22" ht="15.75" thickBot="1"/>
    <row r="3" spans="1:22" ht="6" customHeight="1" thickBot="1">
      <c r="A3" s="238"/>
      <c r="B3" s="239"/>
      <c r="C3" s="239"/>
      <c r="D3" s="239"/>
      <c r="E3" s="239"/>
      <c r="F3" s="239"/>
      <c r="G3" s="239"/>
      <c r="H3" s="239"/>
      <c r="I3" s="239"/>
      <c r="J3" s="239"/>
      <c r="K3" s="239"/>
      <c r="L3" s="239"/>
      <c r="M3" s="239"/>
      <c r="N3" s="239"/>
      <c r="O3" s="239"/>
      <c r="P3" s="239"/>
      <c r="Q3" s="240"/>
    </row>
    <row r="4" spans="1:22" ht="22.15" customHeight="1">
      <c r="A4" s="6"/>
      <c r="B4" s="241" t="s">
        <v>166</v>
      </c>
      <c r="C4" s="8"/>
      <c r="D4" s="8"/>
      <c r="E4" s="242" t="s">
        <v>226</v>
      </c>
      <c r="F4" s="243"/>
      <c r="G4" s="243"/>
      <c r="H4" s="244"/>
      <c r="I4" s="8"/>
      <c r="J4" s="241" t="s">
        <v>167</v>
      </c>
      <c r="K4" s="8"/>
      <c r="L4" s="8"/>
      <c r="M4" s="331" t="s">
        <v>231</v>
      </c>
      <c r="N4" s="332"/>
      <c r="O4" s="243" t="s">
        <v>168</v>
      </c>
      <c r="P4" s="244"/>
      <c r="Q4" s="10"/>
    </row>
    <row r="5" spans="1:22" ht="3" customHeight="1">
      <c r="A5" s="6"/>
      <c r="B5" s="241"/>
      <c r="C5" s="8"/>
      <c r="D5" s="8"/>
      <c r="E5" s="8"/>
      <c r="F5" s="8"/>
      <c r="G5" s="8"/>
      <c r="H5" s="8"/>
      <c r="I5" s="8"/>
      <c r="J5" s="241"/>
      <c r="K5" s="8"/>
      <c r="L5" s="8"/>
      <c r="M5" s="245"/>
      <c r="N5" s="8"/>
      <c r="O5" s="8"/>
      <c r="P5" s="8"/>
      <c r="Q5" s="10"/>
    </row>
    <row r="6" spans="1:22" ht="22.15" customHeight="1">
      <c r="A6" s="6"/>
      <c r="B6" s="241" t="s">
        <v>169</v>
      </c>
      <c r="C6" s="8"/>
      <c r="D6" s="8"/>
      <c r="E6" s="401" t="s">
        <v>228</v>
      </c>
      <c r="F6" s="401"/>
      <c r="G6" s="401"/>
      <c r="H6" s="402"/>
      <c r="I6" s="8"/>
      <c r="J6" s="241" t="s">
        <v>170</v>
      </c>
      <c r="K6" s="8"/>
      <c r="L6" s="8"/>
      <c r="M6" s="333">
        <v>41768.6</v>
      </c>
      <c r="N6" s="334"/>
      <c r="O6" s="243" t="s">
        <v>168</v>
      </c>
      <c r="P6" s="244"/>
      <c r="Q6" s="10"/>
    </row>
    <row r="7" spans="1:22" ht="3" customHeight="1">
      <c r="A7" s="6"/>
      <c r="B7" s="241"/>
      <c r="C7" s="8"/>
      <c r="D7" s="8"/>
      <c r="E7" s="245"/>
      <c r="F7" s="245"/>
      <c r="G7" s="8"/>
      <c r="H7" s="8"/>
      <c r="I7" s="8"/>
      <c r="J7" s="241"/>
      <c r="K7" s="8"/>
      <c r="L7" s="8"/>
      <c r="M7" s="245"/>
      <c r="N7" s="8"/>
      <c r="O7" s="8"/>
      <c r="P7" s="8"/>
      <c r="Q7" s="10"/>
    </row>
    <row r="8" spans="1:22" ht="22.15" customHeight="1">
      <c r="A8" s="6"/>
      <c r="B8" s="241" t="s">
        <v>171</v>
      </c>
      <c r="C8" s="8"/>
      <c r="D8" s="8"/>
      <c r="E8" s="242" t="s">
        <v>229</v>
      </c>
      <c r="F8" s="246"/>
      <c r="G8" s="243"/>
      <c r="H8" s="244"/>
      <c r="I8" s="8"/>
      <c r="J8" s="241" t="s">
        <v>172</v>
      </c>
      <c r="K8" s="8"/>
      <c r="L8" s="8"/>
      <c r="M8" s="242" t="s">
        <v>227</v>
      </c>
      <c r="N8" s="243"/>
      <c r="O8" s="243" t="s">
        <v>168</v>
      </c>
      <c r="P8" s="244"/>
      <c r="Q8" s="10"/>
    </row>
    <row r="9" spans="1:22" ht="3" customHeight="1">
      <c r="A9" s="6"/>
      <c r="B9" s="241"/>
      <c r="C9" s="8"/>
      <c r="D9" s="8"/>
      <c r="E9" s="8"/>
      <c r="F9" s="8"/>
      <c r="G9" s="8"/>
      <c r="H9" s="8"/>
      <c r="I9" s="8"/>
      <c r="J9" s="8"/>
      <c r="K9" s="8"/>
      <c r="L9" s="8"/>
      <c r="M9" s="8"/>
      <c r="N9" s="8"/>
      <c r="O9" s="8"/>
      <c r="P9" s="8"/>
      <c r="Q9" s="10"/>
    </row>
    <row r="10" spans="1:22" ht="15.75" customHeight="1">
      <c r="A10" s="6"/>
      <c r="B10" s="241"/>
      <c r="C10" s="8"/>
      <c r="D10" s="8"/>
      <c r="E10" s="395" t="s">
        <v>173</v>
      </c>
      <c r="F10" s="394"/>
      <c r="G10" s="247" t="s">
        <v>168</v>
      </c>
      <c r="H10" s="395" t="s">
        <v>174</v>
      </c>
      <c r="I10" s="396"/>
      <c r="J10" s="397"/>
      <c r="K10" s="398" t="s">
        <v>175</v>
      </c>
      <c r="L10" s="399"/>
      <c r="M10" s="247"/>
      <c r="N10" s="398"/>
      <c r="O10" s="399"/>
      <c r="P10" s="247"/>
      <c r="Q10" s="10"/>
      <c r="U10" t="s">
        <v>168</v>
      </c>
    </row>
    <row r="11" spans="1:22" ht="3" customHeight="1">
      <c r="A11" s="6"/>
      <c r="B11" s="241"/>
      <c r="C11" s="8"/>
      <c r="D11" s="8"/>
      <c r="E11" s="8"/>
      <c r="F11" s="8"/>
      <c r="G11" s="8"/>
      <c r="H11" s="8"/>
      <c r="I11" s="8"/>
      <c r="J11" s="8"/>
      <c r="K11" s="8"/>
      <c r="L11" s="8"/>
      <c r="M11" s="8"/>
      <c r="N11" s="8"/>
      <c r="O11" s="8"/>
      <c r="P11" s="8"/>
      <c r="Q11" s="10"/>
    </row>
    <row r="12" spans="1:22" ht="15.75" customHeight="1">
      <c r="A12" s="6"/>
      <c r="B12" s="241"/>
      <c r="C12" s="8"/>
      <c r="D12" s="8"/>
      <c r="E12" s="393">
        <v>41773</v>
      </c>
      <c r="F12" s="394"/>
      <c r="G12" s="247" t="s">
        <v>168</v>
      </c>
      <c r="H12" s="395" t="s">
        <v>176</v>
      </c>
      <c r="I12" s="396"/>
      <c r="J12" s="397"/>
      <c r="K12" s="398" t="s">
        <v>175</v>
      </c>
      <c r="L12" s="399"/>
      <c r="M12" s="247"/>
      <c r="N12" s="398" t="s">
        <v>177</v>
      </c>
      <c r="O12" s="399"/>
      <c r="P12" s="247" t="s">
        <v>175</v>
      </c>
      <c r="Q12" s="10"/>
    </row>
    <row r="13" spans="1:22" ht="6" customHeight="1" thickBot="1">
      <c r="A13" s="61"/>
      <c r="B13" s="248"/>
      <c r="C13" s="63"/>
      <c r="D13" s="63"/>
      <c r="E13" s="249"/>
      <c r="F13" s="249"/>
      <c r="G13" s="250"/>
      <c r="H13" s="249"/>
      <c r="I13" s="249"/>
      <c r="J13" s="250"/>
      <c r="K13" s="249"/>
      <c r="L13" s="249"/>
      <c r="M13" s="250"/>
      <c r="N13" s="249"/>
      <c r="O13" s="249"/>
      <c r="P13" s="251"/>
      <c r="Q13" s="252"/>
    </row>
    <row r="14" spans="1:22">
      <c r="B14" s="253"/>
    </row>
    <row r="15" spans="1:22">
      <c r="I15" s="254" t="s">
        <v>178</v>
      </c>
      <c r="J15" s="255"/>
      <c r="K15" s="256" t="s">
        <v>179</v>
      </c>
      <c r="L15" s="256" t="s">
        <v>180</v>
      </c>
    </row>
    <row r="16" spans="1:22" ht="15.75" thickBot="1">
      <c r="I16" s="257"/>
      <c r="J16" s="255"/>
      <c r="K16" s="255"/>
      <c r="V16" t="s">
        <v>168</v>
      </c>
    </row>
    <row r="17" spans="1:16" ht="15" customHeight="1">
      <c r="B17" s="253" t="s">
        <v>181</v>
      </c>
      <c r="G17" t="s">
        <v>168</v>
      </c>
      <c r="I17" s="278"/>
      <c r="K17" s="279"/>
      <c r="M17" s="384" t="s">
        <v>182</v>
      </c>
      <c r="N17" s="385"/>
      <c r="O17" s="385"/>
      <c r="P17" s="386"/>
    </row>
    <row r="18" spans="1:16" ht="15" customHeight="1">
      <c r="B18" s="280">
        <v>1</v>
      </c>
      <c r="C18" s="281" t="s">
        <v>183</v>
      </c>
      <c r="D18" s="282"/>
      <c r="E18" s="282"/>
      <c r="F18" s="282"/>
      <c r="G18" s="282"/>
      <c r="H18" s="282"/>
      <c r="I18" s="282"/>
      <c r="J18" s="282"/>
      <c r="K18" s="282"/>
      <c r="L18" s="284"/>
      <c r="M18" s="387"/>
      <c r="N18" s="369"/>
      <c r="O18" s="369"/>
      <c r="P18" s="388"/>
    </row>
    <row r="19" spans="1:16" ht="113.25" customHeight="1">
      <c r="B19" s="277" t="s">
        <v>211</v>
      </c>
      <c r="C19" s="392" t="s">
        <v>184</v>
      </c>
      <c r="D19" s="392"/>
      <c r="E19" s="392"/>
      <c r="F19" s="392"/>
      <c r="G19" s="392"/>
      <c r="H19" s="392"/>
      <c r="I19" s="287"/>
      <c r="J19" s="285"/>
      <c r="K19" s="287" t="str">
        <f>IF(AND(CollMon!$S$29="v",CollMon!$S$12="v"),"","p")</f>
        <v>p</v>
      </c>
      <c r="L19" s="286"/>
      <c r="M19" s="387"/>
      <c r="N19" s="369"/>
      <c r="O19" s="369"/>
      <c r="P19" s="388"/>
    </row>
    <row r="20" spans="1:16" ht="15" customHeight="1">
      <c r="B20" s="280">
        <v>2</v>
      </c>
      <c r="C20" s="281" t="s">
        <v>185</v>
      </c>
      <c r="D20" s="282"/>
      <c r="E20" s="282"/>
      <c r="F20" s="282"/>
      <c r="G20" s="282"/>
      <c r="H20" s="282"/>
      <c r="I20" s="283"/>
      <c r="J20" s="282"/>
      <c r="K20" s="283"/>
      <c r="L20" s="284"/>
      <c r="M20" s="387"/>
      <c r="N20" s="369"/>
      <c r="O20" s="369"/>
      <c r="P20" s="388"/>
    </row>
    <row r="21" spans="1:16" ht="90.6" customHeight="1">
      <c r="B21" s="277" t="s">
        <v>209</v>
      </c>
      <c r="C21" s="392" t="s">
        <v>186</v>
      </c>
      <c r="D21" s="392"/>
      <c r="E21" s="392"/>
      <c r="F21" s="392"/>
      <c r="G21" s="392"/>
      <c r="H21" s="392"/>
      <c r="I21" s="288" t="str">
        <f>IF(CollMon!$S$12="v","p","")</f>
        <v/>
      </c>
      <c r="J21" s="285"/>
      <c r="K21" s="288" t="str">
        <f>IF(CollMon!$S$12="v","","p")</f>
        <v>p</v>
      </c>
      <c r="L21" s="286"/>
      <c r="M21" s="387"/>
      <c r="N21" s="369"/>
      <c r="O21" s="369"/>
      <c r="P21" s="388"/>
    </row>
    <row r="22" spans="1:16" ht="15" customHeight="1">
      <c r="B22" s="280">
        <v>3</v>
      </c>
      <c r="C22" s="281" t="s">
        <v>187</v>
      </c>
      <c r="D22" s="282"/>
      <c r="E22" s="282"/>
      <c r="F22" s="282"/>
      <c r="G22" s="282"/>
      <c r="H22" s="282"/>
      <c r="I22" s="283"/>
      <c r="J22" s="282"/>
      <c r="K22" s="283"/>
      <c r="L22" s="284"/>
      <c r="M22" s="387"/>
      <c r="N22" s="369"/>
      <c r="O22" s="369"/>
      <c r="P22" s="388"/>
    </row>
    <row r="23" spans="1:16" ht="49.5" customHeight="1">
      <c r="B23" s="277" t="s">
        <v>215</v>
      </c>
      <c r="C23" s="382" t="s">
        <v>213</v>
      </c>
      <c r="D23" s="382"/>
      <c r="E23" s="382"/>
      <c r="F23" s="382"/>
      <c r="G23" s="382"/>
      <c r="H23" s="382"/>
      <c r="I23" s="288" t="str">
        <f>IF(AND(CollMon!$S$42="v",CollMon!$S$43="v"),"p","")</f>
        <v/>
      </c>
      <c r="J23" s="8"/>
      <c r="K23" s="288" t="str">
        <f>IF(AND(CollMon!$S$42="v",CollMon!$S$43="v"),"","p")</f>
        <v>p</v>
      </c>
      <c r="L23" s="8"/>
      <c r="M23" s="389"/>
      <c r="N23" s="390"/>
      <c r="O23" s="390"/>
      <c r="P23" s="391"/>
    </row>
    <row r="24" spans="1:16" ht="67.5" customHeight="1">
      <c r="B24" s="277" t="s">
        <v>217</v>
      </c>
      <c r="C24" s="382" t="s">
        <v>212</v>
      </c>
      <c r="D24" s="382"/>
      <c r="E24" s="382"/>
      <c r="F24" s="382"/>
      <c r="G24" s="382"/>
      <c r="H24" s="382"/>
      <c r="I24" s="288" t="str">
        <f>IF(AND(CollMon!$S$11="v",CollMon!$S$17="v",CollMon!$S$20="v"),"p","")</f>
        <v/>
      </c>
      <c r="J24" s="8"/>
      <c r="K24" s="288" t="str">
        <f>IF(AND(CollMon!$S$11="v",CollMon!$S$17="v",CollMon!$S$20="v"),"","p")</f>
        <v>p</v>
      </c>
      <c r="L24" s="8"/>
      <c r="M24" s="274"/>
      <c r="N24" s="274"/>
      <c r="O24" s="274"/>
      <c r="P24" s="274"/>
    </row>
    <row r="25" spans="1:16" ht="30.75" customHeight="1">
      <c r="B25" s="277" t="s">
        <v>216</v>
      </c>
      <c r="C25" s="382" t="s">
        <v>214</v>
      </c>
      <c r="D25" s="382"/>
      <c r="E25" s="382"/>
      <c r="F25" s="382"/>
      <c r="G25" s="382"/>
      <c r="H25" s="382"/>
      <c r="I25" s="288" t="str">
        <f>IF(CollMon!$S$44="v","p","")</f>
        <v/>
      </c>
      <c r="J25" s="8"/>
      <c r="K25" s="288" t="str">
        <f>IF(CollMon!$S$44="v","","p")</f>
        <v>p</v>
      </c>
      <c r="L25" s="8"/>
      <c r="M25" s="274"/>
      <c r="N25" s="274"/>
      <c r="O25" s="274"/>
      <c r="P25" s="274"/>
    </row>
    <row r="26" spans="1:16" ht="17.45" customHeight="1" thickBot="1">
      <c r="B26" s="253"/>
      <c r="C26" s="275"/>
      <c r="D26" s="275"/>
      <c r="E26" s="275"/>
      <c r="F26" s="275"/>
      <c r="G26" s="275"/>
      <c r="H26" s="275"/>
      <c r="I26" s="8"/>
      <c r="K26" s="8"/>
      <c r="M26" s="276"/>
      <c r="N26" s="276"/>
      <c r="O26" s="276"/>
      <c r="P26" s="276"/>
    </row>
    <row r="27" spans="1:16" ht="15" customHeight="1" thickBot="1">
      <c r="B27" s="253" t="s">
        <v>188</v>
      </c>
      <c r="I27" s="262"/>
      <c r="K27" s="259" t="s">
        <v>179</v>
      </c>
      <c r="M27" s="373" t="s">
        <v>189</v>
      </c>
      <c r="N27" s="374"/>
      <c r="O27" s="374"/>
      <c r="P27" s="375"/>
    </row>
    <row r="28" spans="1:16" ht="3" customHeight="1">
      <c r="B28" s="253"/>
      <c r="M28" s="376"/>
      <c r="N28" s="377"/>
      <c r="O28" s="377"/>
      <c r="P28" s="378"/>
    </row>
    <row r="29" spans="1:16">
      <c r="B29" s="280">
        <v>1</v>
      </c>
      <c r="C29" s="281" t="s">
        <v>190</v>
      </c>
      <c r="D29" s="282"/>
      <c r="E29" s="282"/>
      <c r="F29" s="282"/>
      <c r="G29" s="282"/>
      <c r="H29" s="282"/>
      <c r="I29" s="282"/>
      <c r="J29" s="282"/>
      <c r="K29" s="282"/>
      <c r="L29" s="284"/>
      <c r="M29" s="376"/>
      <c r="N29" s="377"/>
      <c r="O29" s="377"/>
      <c r="P29" s="378"/>
    </row>
    <row r="30" spans="1:16" ht="3" customHeight="1">
      <c r="B30" s="253"/>
      <c r="M30" s="376"/>
      <c r="N30" s="377"/>
      <c r="O30" s="377"/>
      <c r="P30" s="378"/>
    </row>
    <row r="31" spans="1:16" s="286" customFormat="1" ht="25.5">
      <c r="A31" s="285"/>
      <c r="B31" s="277" t="s">
        <v>210</v>
      </c>
      <c r="C31" s="289" t="s">
        <v>191</v>
      </c>
      <c r="D31" s="286" t="s">
        <v>192</v>
      </c>
      <c r="I31" s="288" t="str">
        <f>IF(CollMon!$U$29="v","p","")</f>
        <v/>
      </c>
      <c r="J31" s="285"/>
      <c r="K31" s="288" t="str">
        <f>IF(CollMon!$U$29="v","","p")</f>
        <v>p</v>
      </c>
      <c r="M31" s="376"/>
      <c r="N31" s="377"/>
      <c r="O31" s="377"/>
      <c r="P31" s="378"/>
    </row>
    <row r="32" spans="1:16" s="286" customFormat="1" ht="3" customHeight="1">
      <c r="A32" s="285"/>
      <c r="B32" s="277"/>
      <c r="C32" s="289"/>
      <c r="I32" s="288"/>
      <c r="J32" s="285"/>
      <c r="K32" s="288"/>
      <c r="M32" s="376"/>
      <c r="N32" s="377"/>
      <c r="O32" s="377"/>
      <c r="P32" s="378"/>
    </row>
    <row r="33" spans="1:16" s="286" customFormat="1" ht="25.5">
      <c r="A33" s="285"/>
      <c r="B33" s="277" t="s">
        <v>217</v>
      </c>
      <c r="C33" s="289" t="s">
        <v>193</v>
      </c>
      <c r="D33" s="286" t="s">
        <v>194</v>
      </c>
      <c r="I33" s="288" t="str">
        <f>IF(AND(CollMon!$U$11="v",CollMon!$U$17="v",CollMon!$U$20="v"),"p","")</f>
        <v/>
      </c>
      <c r="J33" s="285"/>
      <c r="K33" s="288" t="str">
        <f>IF(AND(CollMon!$U$11="v",CollMon!$U$17="v",CollMon!$U$20="v"),"","p")</f>
        <v>p</v>
      </c>
      <c r="M33" s="376"/>
      <c r="N33" s="377"/>
      <c r="O33" s="377"/>
      <c r="P33" s="378"/>
    </row>
    <row r="34" spans="1:16" s="286" customFormat="1" ht="3" customHeight="1">
      <c r="A34" s="285"/>
      <c r="B34" s="277"/>
      <c r="C34" s="289"/>
      <c r="I34" s="288"/>
      <c r="J34" s="285"/>
      <c r="K34" s="288"/>
      <c r="M34" s="376"/>
      <c r="N34" s="377"/>
      <c r="O34" s="377"/>
      <c r="P34" s="378"/>
    </row>
    <row r="35" spans="1:16" s="286" customFormat="1" ht="25.5">
      <c r="A35" s="285"/>
      <c r="B35" s="277" t="s">
        <v>218</v>
      </c>
      <c r="C35" s="289" t="s">
        <v>195</v>
      </c>
      <c r="D35" s="286" t="s">
        <v>196</v>
      </c>
      <c r="I35" s="288" t="str">
        <f>IF(CollMon!$U$23="v","p","")</f>
        <v/>
      </c>
      <c r="J35" s="285"/>
      <c r="K35" s="288" t="str">
        <f>IF(CollMon!$U$23="v","","p")</f>
        <v>p</v>
      </c>
      <c r="M35" s="376"/>
      <c r="N35" s="377"/>
      <c r="O35" s="377"/>
      <c r="P35" s="378"/>
    </row>
    <row r="36" spans="1:16" s="286" customFormat="1" ht="3" customHeight="1">
      <c r="A36" s="285"/>
      <c r="B36" s="277"/>
      <c r="C36" s="289"/>
      <c r="I36" s="288"/>
      <c r="J36" s="285"/>
      <c r="K36" s="288"/>
      <c r="M36" s="376"/>
      <c r="N36" s="377"/>
      <c r="O36" s="377"/>
      <c r="P36" s="378"/>
    </row>
    <row r="37" spans="1:16" s="286" customFormat="1" ht="25.5">
      <c r="A37" s="285"/>
      <c r="B37" s="277" t="s">
        <v>218</v>
      </c>
      <c r="C37" s="289" t="s">
        <v>197</v>
      </c>
      <c r="D37" s="286" t="s">
        <v>198</v>
      </c>
      <c r="I37" s="288" t="str">
        <f>IF(CollMon!$U$25="v","p","")</f>
        <v/>
      </c>
      <c r="J37" s="285"/>
      <c r="K37" s="288" t="str">
        <f>IF(CollMon!$U$25="v","","p")</f>
        <v>p</v>
      </c>
      <c r="M37" s="376"/>
      <c r="N37" s="377"/>
      <c r="O37" s="377"/>
      <c r="P37" s="378"/>
    </row>
    <row r="38" spans="1:16" s="286" customFormat="1" ht="3" customHeight="1">
      <c r="A38" s="285"/>
      <c r="B38" s="277"/>
      <c r="C38" s="289"/>
      <c r="I38" s="285"/>
      <c r="J38" s="285"/>
      <c r="K38" s="285"/>
      <c r="M38" s="376"/>
      <c r="N38" s="377"/>
      <c r="O38" s="377"/>
      <c r="P38" s="378"/>
    </row>
    <row r="39" spans="1:16" s="286" customFormat="1" ht="15" customHeight="1">
      <c r="A39" s="285"/>
      <c r="B39" s="280">
        <v>2</v>
      </c>
      <c r="C39" s="290" t="s">
        <v>199</v>
      </c>
      <c r="D39" s="291"/>
      <c r="E39" s="291"/>
      <c r="F39" s="291"/>
      <c r="G39" s="291"/>
      <c r="H39" s="291"/>
      <c r="I39" s="291"/>
      <c r="J39" s="291"/>
      <c r="K39" s="291"/>
      <c r="L39" s="292"/>
      <c r="M39" s="376"/>
      <c r="N39" s="377"/>
      <c r="O39" s="377"/>
      <c r="P39" s="378"/>
    </row>
    <row r="40" spans="1:16" s="286" customFormat="1" ht="3" customHeight="1">
      <c r="A40" s="285"/>
      <c r="B40" s="277"/>
      <c r="C40" s="293"/>
      <c r="D40" s="293"/>
      <c r="E40" s="293"/>
      <c r="F40" s="293"/>
      <c r="G40" s="293"/>
      <c r="M40" s="376"/>
      <c r="N40" s="377"/>
      <c r="O40" s="377"/>
      <c r="P40" s="378"/>
    </row>
    <row r="41" spans="1:16" s="286" customFormat="1" ht="25.5">
      <c r="A41" s="285"/>
      <c r="B41" s="277" t="s">
        <v>221</v>
      </c>
      <c r="C41" s="294" t="s">
        <v>191</v>
      </c>
      <c r="D41" s="286" t="s">
        <v>200</v>
      </c>
      <c r="I41" s="288" t="str">
        <f>IF(CollMon!$U$22="v","p","")</f>
        <v/>
      </c>
      <c r="K41" s="288" t="str">
        <f>IF(CollMon!$U$22="v","","p")</f>
        <v>p</v>
      </c>
      <c r="M41" s="376"/>
      <c r="N41" s="377"/>
      <c r="O41" s="377"/>
      <c r="P41" s="378"/>
    </row>
    <row r="42" spans="1:16" s="286" customFormat="1" ht="3" customHeight="1">
      <c r="A42" s="285"/>
      <c r="B42" s="277"/>
      <c r="C42" s="294"/>
      <c r="I42" s="288"/>
      <c r="K42" s="288"/>
      <c r="M42" s="376"/>
      <c r="N42" s="377"/>
      <c r="O42" s="377"/>
      <c r="P42" s="378"/>
    </row>
    <row r="43" spans="1:16" s="286" customFormat="1" ht="25.5">
      <c r="A43" s="285"/>
      <c r="B43" s="277" t="s">
        <v>224</v>
      </c>
      <c r="C43" s="294" t="s">
        <v>193</v>
      </c>
      <c r="D43" s="286" t="s">
        <v>201</v>
      </c>
      <c r="I43" s="288" t="str">
        <f>IF(CollMon!$U$26="v","p","")</f>
        <v/>
      </c>
      <c r="K43" s="288" t="str">
        <f>IF(CollMon!$U$26="v","","p")</f>
        <v>p</v>
      </c>
      <c r="M43" s="376"/>
      <c r="N43" s="377"/>
      <c r="O43" s="377"/>
      <c r="P43" s="378"/>
    </row>
    <row r="44" spans="1:16" s="286" customFormat="1" ht="3" customHeight="1">
      <c r="A44" s="285"/>
      <c r="B44" s="277"/>
      <c r="C44" s="294"/>
      <c r="I44" s="288"/>
      <c r="K44" s="288"/>
      <c r="M44" s="376"/>
      <c r="N44" s="377"/>
      <c r="O44" s="377"/>
      <c r="P44" s="378"/>
    </row>
    <row r="45" spans="1:16" s="286" customFormat="1" ht="25.5">
      <c r="A45" s="285"/>
      <c r="B45" s="277" t="s">
        <v>223</v>
      </c>
      <c r="C45" s="294" t="s">
        <v>195</v>
      </c>
      <c r="D45" s="286" t="s">
        <v>202</v>
      </c>
      <c r="I45" s="288" t="str">
        <f>IF(AND(CollMon!$U$15="v",CollMon!$U$16="v"),"p","")</f>
        <v/>
      </c>
      <c r="K45" s="288" t="str">
        <f>IF(AND(CollMon!$U$15="v",CollMon!$U$16="v"),"","p")</f>
        <v>p</v>
      </c>
      <c r="M45" s="376"/>
      <c r="N45" s="377"/>
      <c r="O45" s="377"/>
      <c r="P45" s="378"/>
    </row>
    <row r="46" spans="1:16" s="286" customFormat="1" ht="3" customHeight="1">
      <c r="A46" s="285"/>
      <c r="B46" s="277"/>
      <c r="C46" s="294"/>
      <c r="I46" s="288"/>
      <c r="K46" s="288"/>
      <c r="M46" s="376"/>
      <c r="N46" s="377"/>
      <c r="O46" s="377"/>
      <c r="P46" s="378"/>
    </row>
    <row r="47" spans="1:16" s="286" customFormat="1" ht="25.5">
      <c r="A47" s="285"/>
      <c r="B47" s="277" t="s">
        <v>219</v>
      </c>
      <c r="C47" s="294" t="s">
        <v>197</v>
      </c>
      <c r="D47" s="286" t="s">
        <v>203</v>
      </c>
      <c r="I47" s="288" t="str">
        <f>IF(CollMon!$U$30="v","p","")</f>
        <v/>
      </c>
      <c r="K47" s="288" t="str">
        <f>IF(CollMon!$U$30="v","","p")</f>
        <v>p</v>
      </c>
      <c r="M47" s="376"/>
      <c r="N47" s="377"/>
      <c r="O47" s="377"/>
      <c r="P47" s="378"/>
    </row>
    <row r="48" spans="1:16" s="286" customFormat="1" ht="3" customHeight="1">
      <c r="A48" s="285"/>
      <c r="B48" s="277"/>
      <c r="C48" s="294"/>
      <c r="M48" s="376"/>
      <c r="N48" s="377"/>
      <c r="O48" s="377"/>
      <c r="P48" s="378"/>
    </row>
    <row r="49" spans="1:18" s="286" customFormat="1" ht="15" customHeight="1">
      <c r="A49" s="285"/>
      <c r="B49" s="280">
        <v>3</v>
      </c>
      <c r="C49" s="290" t="s">
        <v>204</v>
      </c>
      <c r="D49" s="291"/>
      <c r="E49" s="291"/>
      <c r="F49" s="291"/>
      <c r="G49" s="291"/>
      <c r="H49" s="291"/>
      <c r="I49" s="291"/>
      <c r="J49" s="291"/>
      <c r="K49" s="291"/>
      <c r="L49" s="292"/>
      <c r="M49" s="376"/>
      <c r="N49" s="377"/>
      <c r="O49" s="377"/>
      <c r="P49" s="378"/>
    </row>
    <row r="50" spans="1:18" s="286" customFormat="1" ht="3" customHeight="1">
      <c r="A50" s="285"/>
      <c r="B50" s="277"/>
      <c r="C50" s="293"/>
      <c r="D50" s="293"/>
      <c r="E50" s="293"/>
      <c r="F50" s="293"/>
      <c r="G50" s="293"/>
      <c r="M50" s="376"/>
      <c r="N50" s="377"/>
      <c r="O50" s="377"/>
      <c r="P50" s="378"/>
    </row>
    <row r="51" spans="1:18" s="286" customFormat="1" ht="25.5">
      <c r="A51" s="285"/>
      <c r="B51" s="277" t="s">
        <v>220</v>
      </c>
      <c r="C51" s="294" t="s">
        <v>191</v>
      </c>
      <c r="D51" s="286" t="s">
        <v>205</v>
      </c>
      <c r="I51" s="288" t="str">
        <f>IF(AND(CollMon!$U$22="v",CollMon!$U$25="v"),"p","")</f>
        <v/>
      </c>
      <c r="K51" s="288" t="str">
        <f>IF(AND(CollMon!$U$22="v",CollMon!$U$25="v"),"","p")</f>
        <v>p</v>
      </c>
      <c r="M51" s="376"/>
      <c r="N51" s="377"/>
      <c r="O51" s="377"/>
      <c r="P51" s="378"/>
    </row>
    <row r="52" spans="1:18" s="286" customFormat="1" ht="3" customHeight="1">
      <c r="A52" s="285"/>
      <c r="B52" s="277"/>
      <c r="C52" s="294"/>
      <c r="I52" s="288"/>
      <c r="K52" s="288"/>
      <c r="M52" s="376"/>
      <c r="N52" s="377"/>
      <c r="O52" s="377"/>
      <c r="P52" s="378"/>
    </row>
    <row r="53" spans="1:18" s="286" customFormat="1" ht="25.5">
      <c r="A53" s="285"/>
      <c r="B53" s="277" t="s">
        <v>220</v>
      </c>
      <c r="C53" s="294" t="s">
        <v>193</v>
      </c>
      <c r="D53" s="286" t="s">
        <v>206</v>
      </c>
      <c r="I53" s="288" t="str">
        <f>IF(AND(CollMon!$U$22="v",CollMon!$U$25="v"),"p","")</f>
        <v/>
      </c>
      <c r="K53" s="288" t="str">
        <f>IF(AND(CollMon!$U$22="v",CollMon!$U$25="v"),"","p")</f>
        <v>p</v>
      </c>
      <c r="M53" s="376"/>
      <c r="N53" s="377"/>
      <c r="O53" s="377"/>
      <c r="P53" s="378"/>
    </row>
    <row r="54" spans="1:18" s="286" customFormat="1" ht="3" customHeight="1">
      <c r="A54" s="285"/>
      <c r="B54" s="277"/>
      <c r="C54" s="294"/>
      <c r="I54" s="288"/>
      <c r="K54" s="288"/>
      <c r="M54" s="376"/>
      <c r="N54" s="377"/>
      <c r="O54" s="377"/>
      <c r="P54" s="378"/>
    </row>
    <row r="55" spans="1:18" s="286" customFormat="1" ht="26.25" thickBot="1">
      <c r="A55" s="285"/>
      <c r="B55" s="277" t="s">
        <v>222</v>
      </c>
      <c r="C55" s="294" t="s">
        <v>197</v>
      </c>
      <c r="D55" s="286" t="s">
        <v>207</v>
      </c>
      <c r="I55" s="288" t="str">
        <f>IF(CollMon!$U$34="v","p","")</f>
        <v/>
      </c>
      <c r="K55" s="288" t="str">
        <f>IF(CollMon!$U$34="v","","p")</f>
        <v>p</v>
      </c>
      <c r="M55" s="379"/>
      <c r="N55" s="380"/>
      <c r="O55" s="380"/>
      <c r="P55" s="381"/>
    </row>
    <row r="56" spans="1:18" ht="15.75" thickBot="1">
      <c r="B56" s="253" t="s">
        <v>208</v>
      </c>
      <c r="I56" s="258" t="s">
        <v>178</v>
      </c>
      <c r="K56" s="259"/>
    </row>
    <row r="58" spans="1:18" ht="38.450000000000003" customHeight="1"/>
    <row r="59" spans="1:18" ht="18.75">
      <c r="B59" s="383"/>
      <c r="C59" s="383"/>
      <c r="D59" s="383"/>
      <c r="E59" s="383"/>
      <c r="F59" s="383"/>
      <c r="G59" s="383"/>
      <c r="H59" s="383"/>
      <c r="I59" s="383"/>
      <c r="J59" s="383"/>
      <c r="K59" s="383"/>
      <c r="L59" s="383"/>
      <c r="M59" s="383"/>
      <c r="N59" s="383"/>
      <c r="O59" s="383"/>
      <c r="P59" s="383"/>
    </row>
    <row r="60" spans="1:18" ht="15.75" thickBot="1">
      <c r="B60" s="8"/>
      <c r="C60" s="8"/>
      <c r="D60" s="8"/>
      <c r="E60" s="8"/>
      <c r="F60" s="8"/>
      <c r="G60" s="8"/>
      <c r="H60" s="8"/>
      <c r="I60" s="8"/>
      <c r="J60" s="8"/>
      <c r="K60" s="8"/>
      <c r="L60" s="8"/>
      <c r="M60" s="8"/>
      <c r="N60" s="8"/>
      <c r="O60" s="8"/>
      <c r="P60" s="8"/>
      <c r="Q60" s="8"/>
      <c r="R60" s="8"/>
    </row>
    <row r="61" spans="1:18" ht="6" customHeight="1">
      <c r="A61" s="238"/>
      <c r="B61" s="8"/>
      <c r="C61" s="8"/>
      <c r="D61" s="8"/>
      <c r="E61" s="8"/>
      <c r="F61" s="8"/>
      <c r="G61" s="8"/>
      <c r="H61" s="8"/>
      <c r="I61" s="8"/>
      <c r="J61" s="8"/>
      <c r="K61" s="8"/>
      <c r="L61" s="8"/>
      <c r="M61" s="8"/>
      <c r="N61" s="8"/>
      <c r="O61" s="8"/>
      <c r="P61" s="8"/>
      <c r="Q61" s="8"/>
      <c r="R61" s="8"/>
    </row>
    <row r="62" spans="1:18" ht="22.15" customHeight="1">
      <c r="A62" s="6"/>
      <c r="B62" s="241"/>
      <c r="C62" s="8"/>
      <c r="D62" s="8"/>
      <c r="E62" s="8"/>
      <c r="F62" s="8"/>
      <c r="G62" s="8"/>
      <c r="H62" s="8"/>
      <c r="I62" s="8"/>
      <c r="J62" s="241"/>
      <c r="K62" s="8"/>
      <c r="L62" s="8"/>
      <c r="M62" s="8"/>
      <c r="N62" s="8"/>
      <c r="O62" s="8"/>
      <c r="P62" s="8"/>
      <c r="Q62" s="8"/>
      <c r="R62" s="8"/>
    </row>
    <row r="63" spans="1:18" ht="3" customHeight="1">
      <c r="A63" s="6"/>
      <c r="B63" s="241"/>
      <c r="C63" s="8"/>
      <c r="D63" s="8"/>
      <c r="E63" s="8"/>
      <c r="F63" s="8"/>
      <c r="G63" s="8"/>
      <c r="H63" s="8"/>
      <c r="I63" s="8"/>
      <c r="J63" s="241"/>
      <c r="K63" s="8"/>
      <c r="L63" s="8"/>
      <c r="M63" s="8"/>
      <c r="N63" s="8"/>
      <c r="O63" s="8"/>
      <c r="P63" s="8"/>
      <c r="Q63" s="8"/>
      <c r="R63" s="8"/>
    </row>
    <row r="64" spans="1:18" ht="22.15" customHeight="1">
      <c r="A64" s="6"/>
      <c r="B64" s="241"/>
      <c r="C64" s="8"/>
      <c r="D64" s="8"/>
      <c r="E64" s="8"/>
      <c r="F64" s="8"/>
      <c r="G64" s="8"/>
      <c r="H64" s="8"/>
      <c r="I64" s="8"/>
      <c r="J64" s="241"/>
      <c r="K64" s="8"/>
      <c r="L64" s="8"/>
      <c r="M64" s="8"/>
      <c r="N64" s="8"/>
      <c r="O64" s="8"/>
      <c r="P64" s="8"/>
      <c r="Q64" s="8"/>
      <c r="R64" s="8"/>
    </row>
    <row r="65" spans="1:22" ht="3" customHeight="1">
      <c r="A65" s="6"/>
      <c r="B65" s="241"/>
      <c r="C65" s="8"/>
      <c r="D65" s="8"/>
      <c r="E65" s="8"/>
      <c r="F65" s="8"/>
      <c r="G65" s="8"/>
      <c r="H65" s="8"/>
      <c r="I65" s="8"/>
      <c r="J65" s="241"/>
      <c r="K65" s="8"/>
      <c r="L65" s="8"/>
      <c r="M65" s="8"/>
      <c r="N65" s="8"/>
      <c r="O65" s="8"/>
      <c r="P65" s="8"/>
      <c r="Q65" s="8"/>
      <c r="R65" s="8"/>
    </row>
    <row r="66" spans="1:22" ht="22.15" customHeight="1">
      <c r="A66" s="6"/>
      <c r="B66" s="241"/>
      <c r="C66" s="8"/>
      <c r="D66" s="8"/>
      <c r="E66" s="8"/>
      <c r="F66" s="8"/>
      <c r="G66" s="8"/>
      <c r="H66" s="8"/>
      <c r="I66" s="8"/>
      <c r="J66" s="241"/>
      <c r="K66" s="8"/>
      <c r="L66" s="8"/>
      <c r="M66" s="8"/>
      <c r="N66" s="8"/>
      <c r="O66" s="8"/>
      <c r="P66" s="8"/>
      <c r="Q66" s="8"/>
      <c r="R66" s="8"/>
    </row>
    <row r="67" spans="1:22" ht="3" customHeight="1">
      <c r="A67" s="6"/>
      <c r="B67" s="241"/>
      <c r="C67" s="8"/>
      <c r="D67" s="8"/>
      <c r="E67" s="8"/>
      <c r="F67" s="8"/>
      <c r="G67" s="8"/>
      <c r="H67" s="8"/>
      <c r="I67" s="8"/>
      <c r="J67" s="8"/>
      <c r="K67" s="8"/>
      <c r="L67" s="8"/>
      <c r="M67" s="8"/>
      <c r="N67" s="8"/>
      <c r="O67" s="8"/>
      <c r="P67" s="8"/>
      <c r="Q67" s="8"/>
      <c r="R67" s="8"/>
    </row>
    <row r="68" spans="1:22" ht="15.75" customHeight="1">
      <c r="A68" s="6"/>
      <c r="B68" s="241"/>
      <c r="C68" s="8"/>
      <c r="D68" s="8"/>
      <c r="E68" s="370"/>
      <c r="F68" s="371"/>
      <c r="G68" s="264"/>
      <c r="H68" s="370"/>
      <c r="I68" s="370"/>
      <c r="J68" s="370"/>
      <c r="K68" s="372"/>
      <c r="L68" s="372"/>
      <c r="M68" s="264"/>
      <c r="N68" s="372"/>
      <c r="O68" s="372"/>
      <c r="P68" s="264"/>
      <c r="Q68" s="8"/>
      <c r="R68" s="8"/>
      <c r="U68" t="s">
        <v>168</v>
      </c>
    </row>
    <row r="69" spans="1:22" ht="3" customHeight="1">
      <c r="A69" s="6"/>
      <c r="B69" s="241"/>
      <c r="C69" s="8"/>
      <c r="D69" s="8"/>
      <c r="E69" s="8"/>
      <c r="F69" s="8"/>
      <c r="G69" s="8"/>
      <c r="H69" s="8"/>
      <c r="I69" s="8"/>
      <c r="J69" s="8"/>
      <c r="K69" s="8"/>
      <c r="L69" s="8"/>
      <c r="M69" s="8"/>
      <c r="N69" s="8"/>
      <c r="O69" s="8"/>
      <c r="P69" s="8"/>
      <c r="Q69" s="8"/>
      <c r="R69" s="8"/>
    </row>
    <row r="70" spans="1:22" ht="15.75" customHeight="1">
      <c r="A70" s="6"/>
      <c r="B70" s="241"/>
      <c r="C70" s="8"/>
      <c r="D70" s="8"/>
      <c r="E70" s="370"/>
      <c r="F70" s="371"/>
      <c r="G70" s="264"/>
      <c r="H70" s="370"/>
      <c r="I70" s="370"/>
      <c r="J70" s="370"/>
      <c r="K70" s="372"/>
      <c r="L70" s="372"/>
      <c r="M70" s="264"/>
      <c r="N70" s="372"/>
      <c r="O70" s="372"/>
      <c r="P70" s="264"/>
      <c r="Q70" s="8"/>
      <c r="R70" s="8"/>
    </row>
    <row r="71" spans="1:22" ht="6" customHeight="1" thickBot="1">
      <c r="A71" s="61"/>
      <c r="B71" s="241"/>
      <c r="C71" s="8"/>
      <c r="D71" s="8"/>
      <c r="E71" s="265"/>
      <c r="F71" s="265"/>
      <c r="G71" s="264"/>
      <c r="H71" s="265"/>
      <c r="I71" s="265"/>
      <c r="J71" s="264"/>
      <c r="K71" s="265"/>
      <c r="L71" s="265"/>
      <c r="M71" s="264"/>
      <c r="N71" s="265"/>
      <c r="O71" s="265"/>
      <c r="P71" s="266"/>
      <c r="Q71" s="8"/>
      <c r="R71" s="8"/>
    </row>
    <row r="72" spans="1:22">
      <c r="B72" s="241"/>
      <c r="C72" s="8"/>
      <c r="D72" s="8"/>
      <c r="E72" s="8"/>
      <c r="F72" s="8"/>
      <c r="G72" s="8"/>
      <c r="H72" s="8"/>
      <c r="I72" s="8"/>
      <c r="J72" s="8"/>
      <c r="K72" s="8"/>
      <c r="L72" s="8"/>
      <c r="M72" s="8"/>
      <c r="N72" s="8"/>
      <c r="O72" s="8"/>
      <c r="P72" s="8"/>
      <c r="Q72" s="8"/>
      <c r="R72" s="8"/>
    </row>
    <row r="73" spans="1:22">
      <c r="B73" s="8"/>
      <c r="C73" s="8"/>
      <c r="D73" s="8"/>
      <c r="E73" s="8"/>
      <c r="F73" s="8"/>
      <c r="G73" s="8"/>
      <c r="H73" s="8"/>
      <c r="I73" s="267"/>
      <c r="J73" s="268"/>
      <c r="K73" s="269"/>
      <c r="L73" s="269"/>
      <c r="M73" s="8"/>
      <c r="N73" s="8"/>
      <c r="O73" s="8"/>
      <c r="P73" s="8"/>
    </row>
    <row r="74" spans="1:22">
      <c r="B74" s="8"/>
      <c r="C74" s="8"/>
      <c r="D74" s="8"/>
      <c r="E74" s="8"/>
      <c r="F74" s="8"/>
      <c r="G74" s="8"/>
      <c r="H74" s="8"/>
      <c r="I74" s="270"/>
      <c r="J74" s="268"/>
      <c r="K74" s="268"/>
      <c r="L74" s="8"/>
      <c r="M74" s="8"/>
      <c r="N74" s="8"/>
      <c r="O74" s="8"/>
      <c r="P74" s="8"/>
      <c r="V74" t="s">
        <v>168</v>
      </c>
    </row>
    <row r="75" spans="1:22" ht="15" customHeight="1">
      <c r="B75" s="241"/>
      <c r="C75" s="8"/>
      <c r="D75" s="8"/>
      <c r="E75" s="8"/>
      <c r="F75" s="8"/>
      <c r="G75" s="8"/>
      <c r="H75" s="8"/>
      <c r="I75" s="8"/>
      <c r="J75" s="8"/>
      <c r="K75" s="8"/>
      <c r="L75" s="8"/>
      <c r="M75" s="367"/>
      <c r="N75" s="367"/>
      <c r="O75" s="367"/>
      <c r="P75" s="367"/>
    </row>
    <row r="76" spans="1:22" ht="15" customHeight="1">
      <c r="B76" s="241"/>
      <c r="C76" s="241"/>
      <c r="D76" s="8"/>
      <c r="E76" s="8"/>
      <c r="F76" s="8"/>
      <c r="G76" s="8"/>
      <c r="H76" s="8"/>
      <c r="I76" s="8"/>
      <c r="J76" s="8"/>
      <c r="K76" s="8"/>
      <c r="L76" s="8"/>
      <c r="M76" s="367"/>
      <c r="N76" s="367"/>
      <c r="O76" s="367"/>
      <c r="P76" s="367"/>
    </row>
    <row r="77" spans="1:22" ht="99" customHeight="1">
      <c r="B77" s="241"/>
      <c r="C77" s="369"/>
      <c r="D77" s="369"/>
      <c r="E77" s="369"/>
      <c r="F77" s="369"/>
      <c r="G77" s="369"/>
      <c r="H77" s="369"/>
      <c r="I77" s="8"/>
      <c r="J77" s="8"/>
      <c r="K77" s="8"/>
      <c r="L77" s="8"/>
      <c r="M77" s="367"/>
      <c r="N77" s="367"/>
      <c r="O77" s="367"/>
      <c r="P77" s="367"/>
    </row>
    <row r="78" spans="1:22" ht="15" customHeight="1">
      <c r="B78" s="241"/>
      <c r="C78" s="241"/>
      <c r="D78" s="8"/>
      <c r="E78" s="8"/>
      <c r="F78" s="8"/>
      <c r="G78" s="8"/>
      <c r="H78" s="8"/>
      <c r="I78" s="8"/>
      <c r="J78" s="8"/>
      <c r="K78" s="8"/>
      <c r="L78" s="8"/>
      <c r="M78" s="367"/>
      <c r="N78" s="367"/>
      <c r="O78" s="367"/>
      <c r="P78" s="367"/>
    </row>
    <row r="79" spans="1:22" ht="90.6" customHeight="1">
      <c r="B79" s="241"/>
      <c r="C79" s="369"/>
      <c r="D79" s="369"/>
      <c r="E79" s="369"/>
      <c r="F79" s="369"/>
      <c r="G79" s="369"/>
      <c r="H79" s="369"/>
      <c r="I79" s="8"/>
      <c r="J79" s="8"/>
      <c r="K79" s="8"/>
      <c r="L79" s="8"/>
      <c r="M79" s="367"/>
      <c r="N79" s="367"/>
      <c r="O79" s="367"/>
      <c r="P79" s="367"/>
    </row>
    <row r="80" spans="1:22" ht="15" customHeight="1">
      <c r="A80" s="271"/>
      <c r="B80" s="241"/>
      <c r="C80" s="241"/>
      <c r="D80" s="8"/>
      <c r="E80" s="8"/>
      <c r="F80" s="8"/>
      <c r="G80" s="8"/>
      <c r="H80" s="8"/>
      <c r="I80" s="8"/>
      <c r="J80" s="8"/>
      <c r="K80" s="8"/>
      <c r="L80" s="8"/>
      <c r="M80" s="367"/>
      <c r="N80" s="367"/>
      <c r="O80" s="367"/>
      <c r="P80" s="367"/>
    </row>
    <row r="81" spans="1:16" ht="34.15" customHeight="1">
      <c r="A81" s="271"/>
      <c r="B81" s="241"/>
      <c r="C81" s="369"/>
      <c r="D81" s="369"/>
      <c r="E81" s="369"/>
      <c r="F81" s="369"/>
      <c r="G81" s="369"/>
      <c r="H81" s="369"/>
      <c r="I81" s="8"/>
      <c r="J81" s="8"/>
      <c r="K81" s="8"/>
      <c r="L81" s="8"/>
      <c r="M81" s="367"/>
      <c r="N81" s="367"/>
      <c r="O81" s="367"/>
      <c r="P81" s="367"/>
    </row>
    <row r="82" spans="1:16" ht="15" customHeight="1">
      <c r="B82" s="241"/>
      <c r="C82" s="241"/>
      <c r="D82" s="8"/>
      <c r="E82" s="8"/>
      <c r="F82" s="8"/>
      <c r="G82" s="8"/>
      <c r="H82" s="8"/>
      <c r="I82" s="8"/>
      <c r="J82" s="8"/>
      <c r="K82" s="8"/>
      <c r="L82" s="8"/>
      <c r="M82" s="367"/>
      <c r="N82" s="367"/>
      <c r="O82" s="367"/>
      <c r="P82" s="367"/>
    </row>
    <row r="83" spans="1:16" ht="138" customHeight="1">
      <c r="B83" s="241"/>
      <c r="C83" s="369"/>
      <c r="D83" s="369"/>
      <c r="E83" s="369"/>
      <c r="F83" s="369"/>
      <c r="G83" s="369"/>
      <c r="H83" s="369"/>
      <c r="I83" s="8"/>
      <c r="J83" s="8"/>
      <c r="K83" s="8"/>
      <c r="L83" s="8"/>
      <c r="M83" s="367"/>
      <c r="N83" s="367"/>
      <c r="O83" s="367"/>
      <c r="P83" s="367"/>
    </row>
    <row r="84" spans="1:16" ht="17.45" customHeight="1">
      <c r="B84" s="241"/>
      <c r="C84" s="274"/>
      <c r="D84" s="274"/>
      <c r="E84" s="274"/>
      <c r="F84" s="274"/>
      <c r="G84" s="274"/>
      <c r="H84" s="274"/>
      <c r="I84" s="8"/>
      <c r="J84" s="8"/>
      <c r="K84" s="8"/>
      <c r="L84" s="8"/>
      <c r="M84" s="276"/>
      <c r="N84" s="276"/>
      <c r="O84" s="276"/>
      <c r="P84" s="276"/>
    </row>
    <row r="85" spans="1:16" ht="15" customHeight="1">
      <c r="B85" s="241"/>
      <c r="C85" s="8"/>
      <c r="D85" s="8"/>
      <c r="E85" s="8"/>
      <c r="F85" s="8"/>
      <c r="G85" s="8"/>
      <c r="H85" s="8"/>
      <c r="I85" s="8"/>
      <c r="J85" s="8"/>
      <c r="K85" s="8"/>
      <c r="L85" s="8"/>
      <c r="M85" s="367"/>
      <c r="N85" s="367"/>
      <c r="O85" s="367"/>
      <c r="P85" s="367"/>
    </row>
    <row r="86" spans="1:16" ht="3" customHeight="1">
      <c r="B86" s="241"/>
      <c r="C86" s="8"/>
      <c r="D86" s="8"/>
      <c r="E86" s="8"/>
      <c r="F86" s="8"/>
      <c r="G86" s="8"/>
      <c r="H86" s="8"/>
      <c r="I86" s="8"/>
      <c r="J86" s="8"/>
      <c r="K86" s="8"/>
      <c r="L86" s="8"/>
      <c r="M86" s="367"/>
      <c r="N86" s="367"/>
      <c r="O86" s="367"/>
      <c r="P86" s="367"/>
    </row>
    <row r="87" spans="1:16">
      <c r="B87" s="241"/>
      <c r="C87" s="241"/>
      <c r="D87" s="8"/>
      <c r="E87" s="8"/>
      <c r="F87" s="8"/>
      <c r="G87" s="8"/>
      <c r="H87" s="8"/>
      <c r="I87" s="8"/>
      <c r="J87" s="8"/>
      <c r="K87" s="8"/>
      <c r="L87" s="8"/>
      <c r="M87" s="367"/>
      <c r="N87" s="367"/>
      <c r="O87" s="367"/>
      <c r="P87" s="367"/>
    </row>
    <row r="88" spans="1:16" ht="3" customHeight="1">
      <c r="B88" s="241"/>
      <c r="C88" s="8"/>
      <c r="D88" s="8"/>
      <c r="E88" s="8"/>
      <c r="F88" s="8"/>
      <c r="G88" s="8"/>
      <c r="H88" s="8"/>
      <c r="I88" s="8"/>
      <c r="J88" s="8"/>
      <c r="K88" s="8"/>
      <c r="L88" s="8"/>
      <c r="M88" s="367"/>
      <c r="N88" s="367"/>
      <c r="O88" s="367"/>
      <c r="P88" s="367"/>
    </row>
    <row r="89" spans="1:16">
      <c r="B89" s="241"/>
      <c r="C89" s="46"/>
      <c r="D89" s="8"/>
      <c r="E89" s="8"/>
      <c r="F89" s="8"/>
      <c r="G89" s="8"/>
      <c r="H89" s="8"/>
      <c r="I89" s="8"/>
      <c r="J89" s="8"/>
      <c r="K89" s="8"/>
      <c r="L89" s="8"/>
      <c r="M89" s="367"/>
      <c r="N89" s="367"/>
      <c r="O89" s="367"/>
      <c r="P89" s="367"/>
    </row>
    <row r="90" spans="1:16" ht="3" customHeight="1">
      <c r="B90" s="241"/>
      <c r="C90" s="46"/>
      <c r="D90" s="8"/>
      <c r="E90" s="8"/>
      <c r="F90" s="8"/>
      <c r="G90" s="8"/>
      <c r="H90" s="8"/>
      <c r="I90" s="8"/>
      <c r="J90" s="8"/>
      <c r="K90" s="8"/>
      <c r="L90" s="8"/>
      <c r="M90" s="367"/>
      <c r="N90" s="367"/>
      <c r="O90" s="367"/>
      <c r="P90" s="367"/>
    </row>
    <row r="91" spans="1:16">
      <c r="B91" s="241"/>
      <c r="C91" s="46"/>
      <c r="D91" s="8"/>
      <c r="E91" s="8"/>
      <c r="F91" s="8"/>
      <c r="G91" s="8"/>
      <c r="H91" s="8"/>
      <c r="I91" s="8"/>
      <c r="J91" s="8"/>
      <c r="K91" s="8"/>
      <c r="L91" s="8"/>
      <c r="M91" s="367"/>
      <c r="N91" s="367"/>
      <c r="O91" s="367"/>
      <c r="P91" s="367"/>
    </row>
    <row r="92" spans="1:16" ht="3" customHeight="1">
      <c r="B92" s="241"/>
      <c r="C92" s="46"/>
      <c r="D92" s="8"/>
      <c r="E92" s="8"/>
      <c r="F92" s="8"/>
      <c r="G92" s="8"/>
      <c r="H92" s="8"/>
      <c r="I92" s="8"/>
      <c r="J92" s="8"/>
      <c r="K92" s="8"/>
      <c r="L92" s="8"/>
      <c r="M92" s="367"/>
      <c r="N92" s="367"/>
      <c r="O92" s="367"/>
      <c r="P92" s="367"/>
    </row>
    <row r="93" spans="1:16">
      <c r="B93" s="241"/>
      <c r="C93" s="46"/>
      <c r="D93" s="8"/>
      <c r="E93" s="8"/>
      <c r="F93" s="8"/>
      <c r="G93" s="8"/>
      <c r="H93" s="8"/>
      <c r="I93" s="8"/>
      <c r="J93" s="8"/>
      <c r="K93" s="8"/>
      <c r="L93" s="8"/>
      <c r="M93" s="367"/>
      <c r="N93" s="367"/>
      <c r="O93" s="367"/>
      <c r="P93" s="367"/>
    </row>
    <row r="94" spans="1:16" ht="3" customHeight="1">
      <c r="B94" s="241"/>
      <c r="C94" s="46"/>
      <c r="D94" s="8"/>
      <c r="E94" s="8"/>
      <c r="F94" s="8"/>
      <c r="G94" s="8"/>
      <c r="H94" s="8"/>
      <c r="I94" s="8"/>
      <c r="J94" s="8"/>
      <c r="K94" s="8"/>
      <c r="L94" s="8"/>
      <c r="M94" s="367"/>
      <c r="N94" s="367"/>
      <c r="O94" s="367"/>
      <c r="P94" s="367"/>
    </row>
    <row r="95" spans="1:16">
      <c r="B95" s="241"/>
      <c r="C95" s="46"/>
      <c r="D95" s="8"/>
      <c r="E95" s="8"/>
      <c r="F95" s="8"/>
      <c r="G95" s="8"/>
      <c r="H95" s="8"/>
      <c r="I95" s="8"/>
      <c r="J95" s="8"/>
      <c r="K95" s="8"/>
      <c r="L95" s="8"/>
      <c r="M95" s="367"/>
      <c r="N95" s="367"/>
      <c r="O95" s="367"/>
      <c r="P95" s="367"/>
    </row>
    <row r="96" spans="1:16" ht="3" customHeight="1">
      <c r="B96" s="241"/>
      <c r="C96" s="46"/>
      <c r="D96" s="8"/>
      <c r="E96" s="8"/>
      <c r="F96" s="8"/>
      <c r="G96" s="8"/>
      <c r="H96" s="8"/>
      <c r="I96" s="8"/>
      <c r="J96" s="8"/>
      <c r="K96" s="8"/>
      <c r="L96" s="8"/>
      <c r="M96" s="367"/>
      <c r="N96" s="367"/>
      <c r="O96" s="367"/>
      <c r="P96" s="367"/>
    </row>
    <row r="97" spans="2:16">
      <c r="B97" s="241"/>
      <c r="C97" s="368"/>
      <c r="D97" s="368"/>
      <c r="E97" s="368"/>
      <c r="F97" s="368"/>
      <c r="G97" s="368"/>
      <c r="H97" s="8"/>
      <c r="I97" s="8"/>
      <c r="J97" s="8"/>
      <c r="K97" s="8"/>
      <c r="L97" s="8"/>
      <c r="M97" s="367"/>
      <c r="N97" s="367"/>
      <c r="O97" s="367"/>
      <c r="P97" s="367"/>
    </row>
    <row r="98" spans="2:16" ht="3" customHeight="1">
      <c r="B98" s="241"/>
      <c r="C98" s="273"/>
      <c r="D98" s="273"/>
      <c r="E98" s="273"/>
      <c r="F98" s="273"/>
      <c r="G98" s="273"/>
      <c r="H98" s="8"/>
      <c r="I98" s="8"/>
      <c r="J98" s="8"/>
      <c r="K98" s="8"/>
      <c r="L98" s="8"/>
      <c r="M98" s="367"/>
      <c r="N98" s="367"/>
      <c r="O98" s="367"/>
      <c r="P98" s="367"/>
    </row>
    <row r="99" spans="2:16">
      <c r="B99" s="241"/>
      <c r="C99" s="263"/>
      <c r="D99" s="8"/>
      <c r="E99" s="8"/>
      <c r="F99" s="8"/>
      <c r="G99" s="8"/>
      <c r="H99" s="8"/>
      <c r="I99" s="8"/>
      <c r="J99" s="8"/>
      <c r="K99" s="8"/>
      <c r="L99" s="8"/>
      <c r="M99" s="367"/>
      <c r="N99" s="367"/>
      <c r="O99" s="367"/>
      <c r="P99" s="367"/>
    </row>
    <row r="100" spans="2:16" ht="3" customHeight="1">
      <c r="B100" s="241"/>
      <c r="C100" s="263"/>
      <c r="D100" s="8"/>
      <c r="E100" s="8"/>
      <c r="F100" s="8"/>
      <c r="G100" s="8"/>
      <c r="H100" s="8"/>
      <c r="I100" s="8"/>
      <c r="J100" s="8"/>
      <c r="K100" s="8"/>
      <c r="L100" s="8"/>
      <c r="M100" s="367"/>
      <c r="N100" s="367"/>
      <c r="O100" s="367"/>
      <c r="P100" s="367"/>
    </row>
    <row r="101" spans="2:16">
      <c r="B101" s="241"/>
      <c r="C101" s="263"/>
      <c r="D101" s="8"/>
      <c r="E101" s="8"/>
      <c r="F101" s="8"/>
      <c r="G101" s="8"/>
      <c r="H101" s="8"/>
      <c r="I101" s="8"/>
      <c r="J101" s="8"/>
      <c r="K101" s="8"/>
      <c r="L101" s="8"/>
      <c r="M101" s="367"/>
      <c r="N101" s="367"/>
      <c r="O101" s="367"/>
      <c r="P101" s="367"/>
    </row>
    <row r="102" spans="2:16" ht="3" customHeight="1">
      <c r="B102" s="241"/>
      <c r="C102" s="263"/>
      <c r="D102" s="8"/>
      <c r="E102" s="8"/>
      <c r="F102" s="8"/>
      <c r="G102" s="8"/>
      <c r="H102" s="8"/>
      <c r="I102" s="8"/>
      <c r="J102" s="8"/>
      <c r="K102" s="8"/>
      <c r="L102" s="8"/>
      <c r="M102" s="367"/>
      <c r="N102" s="367"/>
      <c r="O102" s="367"/>
      <c r="P102" s="367"/>
    </row>
    <row r="103" spans="2:16">
      <c r="B103" s="241"/>
      <c r="C103" s="263"/>
      <c r="D103" s="8"/>
      <c r="E103" s="8"/>
      <c r="F103" s="8"/>
      <c r="G103" s="8"/>
      <c r="H103" s="8"/>
      <c r="I103" s="8"/>
      <c r="J103" s="8"/>
      <c r="K103" s="8"/>
      <c r="L103" s="8"/>
      <c r="M103" s="367"/>
      <c r="N103" s="367"/>
      <c r="O103" s="367"/>
      <c r="P103" s="367"/>
    </row>
    <row r="104" spans="2:16" ht="3" customHeight="1">
      <c r="B104" s="241"/>
      <c r="C104" s="263"/>
      <c r="D104" s="8"/>
      <c r="E104" s="8"/>
      <c r="F104" s="8"/>
      <c r="G104" s="8"/>
      <c r="H104" s="8"/>
      <c r="I104" s="8"/>
      <c r="J104" s="8"/>
      <c r="K104" s="8"/>
      <c r="L104" s="8"/>
      <c r="M104" s="367"/>
      <c r="N104" s="367"/>
      <c r="O104" s="367"/>
      <c r="P104" s="367"/>
    </row>
    <row r="105" spans="2:16">
      <c r="B105" s="241"/>
      <c r="C105" s="263"/>
      <c r="D105" s="8"/>
      <c r="E105" s="8"/>
      <c r="F105" s="8"/>
      <c r="G105" s="8"/>
      <c r="H105" s="8"/>
      <c r="I105" s="8"/>
      <c r="J105" s="8"/>
      <c r="K105" s="8"/>
      <c r="L105" s="8"/>
      <c r="M105" s="367"/>
      <c r="N105" s="367"/>
      <c r="O105" s="367"/>
      <c r="P105" s="367"/>
    </row>
    <row r="106" spans="2:16" ht="3" customHeight="1">
      <c r="B106" s="241"/>
      <c r="C106" s="263"/>
      <c r="D106" s="8"/>
      <c r="E106" s="8"/>
      <c r="F106" s="8"/>
      <c r="G106" s="8"/>
      <c r="H106" s="8"/>
      <c r="I106" s="8"/>
      <c r="J106" s="8"/>
      <c r="K106" s="8"/>
      <c r="L106" s="8"/>
      <c r="M106" s="367"/>
      <c r="N106" s="367"/>
      <c r="O106" s="367"/>
      <c r="P106" s="367"/>
    </row>
    <row r="107" spans="2:16">
      <c r="B107" s="241"/>
      <c r="C107" s="368"/>
      <c r="D107" s="368"/>
      <c r="E107" s="368"/>
      <c r="F107" s="368"/>
      <c r="G107" s="368"/>
      <c r="H107" s="8"/>
      <c r="I107" s="8"/>
      <c r="J107" s="8"/>
      <c r="K107" s="8"/>
      <c r="L107" s="8"/>
      <c r="M107" s="367"/>
      <c r="N107" s="367"/>
      <c r="O107" s="367"/>
      <c r="P107" s="367"/>
    </row>
    <row r="108" spans="2:16" ht="3" customHeight="1">
      <c r="B108" s="241"/>
      <c r="C108" s="273"/>
      <c r="D108" s="273"/>
      <c r="E108" s="273"/>
      <c r="F108" s="273"/>
      <c r="G108" s="273"/>
      <c r="H108" s="8"/>
      <c r="I108" s="8"/>
      <c r="J108" s="8"/>
      <c r="K108" s="8"/>
      <c r="L108" s="8"/>
      <c r="M108" s="367"/>
      <c r="N108" s="367"/>
      <c r="O108" s="367"/>
      <c r="P108" s="367"/>
    </row>
    <row r="109" spans="2:16">
      <c r="B109" s="8"/>
      <c r="C109" s="263"/>
      <c r="D109" s="8"/>
      <c r="E109" s="8"/>
      <c r="F109" s="8"/>
      <c r="G109" s="8"/>
      <c r="H109" s="8"/>
      <c r="I109" s="8"/>
      <c r="J109" s="8"/>
      <c r="K109" s="8"/>
      <c r="L109" s="8"/>
      <c r="M109" s="367"/>
      <c r="N109" s="367"/>
      <c r="O109" s="367"/>
      <c r="P109" s="367"/>
    </row>
    <row r="110" spans="2:16" ht="3" customHeight="1">
      <c r="B110" s="8"/>
      <c r="C110" s="263"/>
      <c r="D110" s="8"/>
      <c r="E110" s="8"/>
      <c r="F110" s="8"/>
      <c r="G110" s="8"/>
      <c r="H110" s="8"/>
      <c r="I110" s="8"/>
      <c r="J110" s="8"/>
      <c r="K110" s="8"/>
      <c r="L110" s="8"/>
      <c r="M110" s="367"/>
      <c r="N110" s="367"/>
      <c r="O110" s="367"/>
      <c r="P110" s="367"/>
    </row>
    <row r="111" spans="2:16">
      <c r="B111" s="8"/>
      <c r="C111" s="263"/>
      <c r="D111" s="8"/>
      <c r="E111" s="8"/>
      <c r="F111" s="8"/>
      <c r="G111" s="8"/>
      <c r="H111" s="8"/>
      <c r="I111" s="8"/>
      <c r="J111" s="8"/>
      <c r="K111" s="8"/>
      <c r="L111" s="8"/>
      <c r="M111" s="367"/>
      <c r="N111" s="367"/>
      <c r="O111" s="367"/>
      <c r="P111" s="367"/>
    </row>
    <row r="112" spans="2:16" ht="3" customHeight="1">
      <c r="B112" s="8"/>
      <c r="C112" s="263"/>
      <c r="D112" s="8"/>
      <c r="E112" s="8"/>
      <c r="F112" s="8"/>
      <c r="G112" s="8"/>
      <c r="H112" s="8"/>
      <c r="I112" s="8"/>
      <c r="J112" s="8"/>
      <c r="K112" s="8"/>
      <c r="L112" s="8"/>
      <c r="M112" s="367"/>
      <c r="N112" s="367"/>
      <c r="O112" s="367"/>
      <c r="P112" s="367"/>
    </row>
    <row r="113" spans="2:16">
      <c r="B113" s="8"/>
      <c r="C113" s="263"/>
      <c r="D113" s="8"/>
      <c r="E113" s="8"/>
      <c r="F113" s="8"/>
      <c r="G113" s="8"/>
      <c r="H113" s="8"/>
      <c r="I113" s="8"/>
      <c r="J113" s="8"/>
      <c r="K113" s="8"/>
      <c r="L113" s="8"/>
      <c r="M113" s="367"/>
      <c r="N113" s="367"/>
      <c r="O113" s="367"/>
      <c r="P113" s="367"/>
    </row>
    <row r="114" spans="2:16">
      <c r="B114" s="241"/>
      <c r="C114" s="8"/>
      <c r="D114" s="8"/>
      <c r="E114" s="8"/>
      <c r="F114" s="8"/>
      <c r="G114" s="8"/>
      <c r="H114" s="8"/>
      <c r="I114" s="8"/>
      <c r="J114" s="8"/>
      <c r="K114" s="8"/>
      <c r="L114" s="8"/>
      <c r="M114" s="8"/>
      <c r="N114" s="8"/>
      <c r="O114" s="8"/>
      <c r="P114" s="8"/>
    </row>
    <row r="115" spans="2:16">
      <c r="B115" s="8"/>
      <c r="C115" s="8"/>
      <c r="D115" s="8"/>
      <c r="E115" s="8"/>
      <c r="F115" s="8"/>
      <c r="G115" s="8"/>
      <c r="H115" s="8"/>
      <c r="I115" s="8"/>
      <c r="J115" s="8"/>
      <c r="K115" s="8"/>
      <c r="L115" s="8"/>
      <c r="M115" s="8"/>
      <c r="N115" s="8"/>
      <c r="O115" s="8"/>
      <c r="P115" s="8"/>
    </row>
    <row r="116" spans="2:16">
      <c r="B116" s="8"/>
      <c r="C116" s="8"/>
      <c r="D116" s="8"/>
      <c r="E116" s="8"/>
      <c r="F116" s="8"/>
      <c r="G116" s="8"/>
      <c r="H116" s="8"/>
      <c r="I116" s="8"/>
      <c r="J116" s="8"/>
      <c r="K116" s="8"/>
      <c r="L116" s="8"/>
      <c r="M116" s="8"/>
      <c r="N116" s="8"/>
      <c r="O116" s="8"/>
      <c r="P116" s="8"/>
    </row>
  </sheetData>
  <mergeCells count="36">
    <mergeCell ref="M85:P113"/>
    <mergeCell ref="C97:G97"/>
    <mergeCell ref="C107:G107"/>
    <mergeCell ref="E70:F70"/>
    <mergeCell ref="H70:J70"/>
    <mergeCell ref="K70:L70"/>
    <mergeCell ref="N70:O70"/>
    <mergeCell ref="M75:P83"/>
    <mergeCell ref="C77:H77"/>
    <mergeCell ref="C79:H79"/>
    <mergeCell ref="C81:H81"/>
    <mergeCell ref="C83:H83"/>
    <mergeCell ref="C21:H21"/>
    <mergeCell ref="C23:H23"/>
    <mergeCell ref="M27:P55"/>
    <mergeCell ref="B59:P59"/>
    <mergeCell ref="E68:F68"/>
    <mergeCell ref="H68:J68"/>
    <mergeCell ref="K68:L68"/>
    <mergeCell ref="N68:O68"/>
    <mergeCell ref="N12:O12"/>
    <mergeCell ref="E6:H6"/>
    <mergeCell ref="C24:H24"/>
    <mergeCell ref="C25:H25"/>
    <mergeCell ref="B1:P1"/>
    <mergeCell ref="E10:F10"/>
    <mergeCell ref="H10:J10"/>
    <mergeCell ref="K10:L10"/>
    <mergeCell ref="N10:O10"/>
    <mergeCell ref="E12:F12"/>
    <mergeCell ref="H12:J12"/>
    <mergeCell ref="K12:L12"/>
    <mergeCell ref="M4:N4"/>
    <mergeCell ref="M6:N6"/>
    <mergeCell ref="M17:P23"/>
    <mergeCell ref="C19:H19"/>
  </mergeCells>
  <pageMargins left="0.25" right="0.25" top="0.25" bottom="0.25" header="0" footer="0"/>
  <pageSetup scale="67" fitToHeight="0" orientation="portrait" r:id="rId1"/>
  <headerFooter>
    <oddFooter>&amp;LINTERNAL</odd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CollMon</vt:lpstr>
      <vt:lpstr>Call Behaviour</vt:lpstr>
      <vt:lpstr>Call Compliance</vt:lpstr>
      <vt:lpstr>Summary1</vt:lpstr>
      <vt:lpstr>Summary2</vt:lpstr>
      <vt:lpstr>Summary3</vt:lpstr>
      <vt:lpstr>Summary4</vt:lpstr>
      <vt:lpstr>'Call Behaviour'!Print_Area</vt:lpstr>
      <vt:lpstr>'Call Compliance'!Print_Area</vt:lpstr>
      <vt:lpstr>CollMon!Print_Area</vt:lpstr>
      <vt:lpstr>Summary1!Print_Area</vt:lpstr>
      <vt:lpstr>Summary2!Print_Area</vt:lpstr>
      <vt:lpstr>Summary3!Print_Area</vt:lpstr>
      <vt:lpstr>Summary4!Print_Area</vt:lpstr>
    </vt:vector>
  </TitlesOfParts>
  <Company>HSBC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Murni ARIESANTY</dc:creator>
  <cp:keywords>INTERNAL</cp:keywords>
  <dc:description>INTERNAL</dc:description>
  <cp:lastModifiedBy>Izuddin</cp:lastModifiedBy>
  <cp:lastPrinted>2014-06-11T02:54:42Z</cp:lastPrinted>
  <dcterms:created xsi:type="dcterms:W3CDTF">2014-03-28T04:26:44Z</dcterms:created>
  <dcterms:modified xsi:type="dcterms:W3CDTF">2014-06-25T07:18:45Z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