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erisol\Desktop\Communitiesbydate\"/>
    </mc:Choice>
  </mc:AlternateContent>
  <bookViews>
    <workbookView xWindow="0" yWindow="0" windowWidth="25200" windowHeight="11710" activeTab="3"/>
  </bookViews>
  <sheets>
    <sheet name="Data" sheetId="1" r:id="rId1"/>
    <sheet name="Sheet2" sheetId="4" r:id="rId2"/>
    <sheet name="Summary" sheetId="2" r:id="rId3"/>
    <sheet name="Significance" sheetId="3" r:id="rId4"/>
  </sheets>
  <calcPr calcId="162913"/>
</workbook>
</file>

<file path=xl/calcChain.xml><?xml version="1.0" encoding="utf-8"?>
<calcChain xmlns="http://schemas.openxmlformats.org/spreadsheetml/2006/main">
  <c r="C9" i="3" l="1"/>
  <c r="C10" i="3" s="1"/>
  <c r="C11" i="3" s="1"/>
  <c r="C12" i="3" s="1"/>
  <c r="C13" i="3" s="1"/>
  <c r="C14" i="3" s="1"/>
  <c r="C15" i="3" s="1"/>
  <c r="D9" i="3"/>
  <c r="D10" i="3" s="1"/>
  <c r="D11" i="3" s="1"/>
  <c r="D12" i="3" s="1"/>
  <c r="D13" i="3" s="1"/>
  <c r="D14" i="3" s="1"/>
  <c r="D15" i="3" s="1"/>
  <c r="E9" i="3"/>
  <c r="F9" i="3"/>
  <c r="F10" i="3" s="1"/>
  <c r="F11" i="3" s="1"/>
  <c r="F12" i="3" s="1"/>
  <c r="F13" i="3" s="1"/>
  <c r="F14" i="3" s="1"/>
  <c r="F15" i="3" s="1"/>
  <c r="G9" i="3"/>
  <c r="G10" i="3" s="1"/>
  <c r="G11" i="3" s="1"/>
  <c r="G12" i="3" s="1"/>
  <c r="G13" i="3" s="1"/>
  <c r="G14" i="3" s="1"/>
  <c r="G15" i="3" s="1"/>
  <c r="H9" i="3"/>
  <c r="I9" i="3"/>
  <c r="E10" i="3"/>
  <c r="E11" i="3" s="1"/>
  <c r="E12" i="3" s="1"/>
  <c r="E13" i="3" s="1"/>
  <c r="E14" i="3" s="1"/>
  <c r="E15" i="3" s="1"/>
  <c r="H10" i="3"/>
  <c r="H11" i="3" s="1"/>
  <c r="H12" i="3" s="1"/>
  <c r="H13" i="3" s="1"/>
  <c r="H14" i="3" s="1"/>
  <c r="H15" i="3" s="1"/>
  <c r="I10" i="3"/>
  <c r="I11" i="3" s="1"/>
  <c r="I12" i="3" s="1"/>
  <c r="I13" i="3" s="1"/>
  <c r="I14" i="3" s="1"/>
  <c r="I15" i="3" s="1"/>
  <c r="B10" i="3"/>
  <c r="B11" i="3" s="1"/>
  <c r="B12" i="3" s="1"/>
  <c r="B13" i="3" s="1"/>
  <c r="B14" i="3" s="1"/>
  <c r="B15" i="3" s="1"/>
  <c r="B9" i="3"/>
  <c r="C8" i="3"/>
  <c r="D8" i="3"/>
  <c r="E8" i="3"/>
  <c r="F8" i="3"/>
  <c r="G8" i="3"/>
  <c r="H8" i="3"/>
  <c r="I8" i="3"/>
  <c r="B8" i="3"/>
  <c r="C7" i="3"/>
  <c r="D7" i="3"/>
  <c r="E7" i="3"/>
  <c r="F7" i="3"/>
  <c r="G7" i="3"/>
  <c r="H7" i="3"/>
  <c r="I7" i="3"/>
  <c r="B7" i="3"/>
  <c r="C6" i="3"/>
  <c r="D6" i="3"/>
  <c r="E6" i="3"/>
  <c r="F6" i="3"/>
  <c r="G6" i="3"/>
  <c r="H6" i="3"/>
  <c r="I6" i="3"/>
  <c r="B6" i="3"/>
  <c r="C5" i="3"/>
  <c r="D5" i="3"/>
  <c r="E5" i="3"/>
  <c r="F5" i="3"/>
  <c r="G5" i="3"/>
  <c r="H5" i="3"/>
  <c r="I5" i="3"/>
  <c r="B5" i="3"/>
  <c r="C4" i="3"/>
  <c r="D4" i="3"/>
  <c r="E4" i="3"/>
  <c r="F4" i="3"/>
  <c r="G4" i="3"/>
  <c r="H4" i="3"/>
  <c r="I4" i="3"/>
  <c r="B4" i="3"/>
  <c r="C3" i="3"/>
  <c r="D3" i="3"/>
  <c r="E3" i="3"/>
  <c r="F3" i="3"/>
  <c r="G3" i="3"/>
  <c r="H3" i="3"/>
  <c r="I3" i="3"/>
  <c r="B3" i="3"/>
  <c r="C2" i="3"/>
  <c r="D2" i="3"/>
  <c r="E2" i="3"/>
  <c r="F2" i="3"/>
  <c r="G2" i="3"/>
  <c r="H2" i="3"/>
  <c r="I2" i="3"/>
  <c r="B2" i="3"/>
  <c r="F4" i="2" l="1"/>
  <c r="G4" i="2"/>
  <c r="H4" i="2"/>
  <c r="I4" i="2"/>
  <c r="I3" i="2"/>
  <c r="H3" i="2"/>
  <c r="G3" i="2"/>
  <c r="F3" i="2"/>
</calcChain>
</file>

<file path=xl/sharedStrings.xml><?xml version="1.0" encoding="utf-8"?>
<sst xmlns="http://schemas.openxmlformats.org/spreadsheetml/2006/main" count="268" uniqueCount="77">
  <si>
    <t>Campaign report</t>
  </si>
  <si>
    <t>July 11, 2019 - September 10, 2019</t>
  </si>
  <si>
    <t>Campaign status</t>
  </si>
  <si>
    <t>Campaign</t>
  </si>
  <si>
    <t>Budget name</t>
  </si>
  <si>
    <t>Budget</t>
  </si>
  <si>
    <t>Budget type</t>
  </si>
  <si>
    <t>Status</t>
  </si>
  <si>
    <t>Bid strategy type</t>
  </si>
  <si>
    <t>Impr.</t>
  </si>
  <si>
    <t>Clicks</t>
  </si>
  <si>
    <t>Cost</t>
  </si>
  <si>
    <t>Conversions</t>
  </si>
  <si>
    <t>Avg. CPC</t>
  </si>
  <si>
    <t>Cost / conv.</t>
  </si>
  <si>
    <t>Avg. pos.</t>
  </si>
  <si>
    <t>CTR</t>
  </si>
  <si>
    <t>Conv. rate</t>
  </si>
  <si>
    <t>Label</t>
  </si>
  <si>
    <t>Bounce rate</t>
  </si>
  <si>
    <t>Pages / session</t>
  </si>
  <si>
    <t>Enabled</t>
  </si>
  <si>
    <t>Houston_TX&gt;279&gt;SX&gt;Community_GPPC401</t>
  </si>
  <si>
    <t>Daily</t>
  </si>
  <si>
    <t>Eligible</t>
  </si>
  <si>
    <t>CPC (enhanced)</t>
  </si>
  <si>
    <t>Central; Houston_TX:279; TCPA_Experiment</t>
  </si>
  <si>
    <t>Orlando_FL&gt;74&gt;SBMM&gt;Community_GPPC403</t>
  </si>
  <si>
    <t>Eastern; Orlando_FL:74; TCPA_Experiment</t>
  </si>
  <si>
    <t>Fort Myers_FL&gt;64&gt;SB&gt;Community_GPPC402</t>
  </si>
  <si>
    <t>Fort Myers_FL:64; Eastern; TCPA_Experiment</t>
  </si>
  <si>
    <t>Austin_TX&gt;269&gt;SX&gt;Community_GPPC401</t>
  </si>
  <si>
    <t>Central; Austin_TX:269; TCPA_Experiment</t>
  </si>
  <si>
    <t>TCPA_Experiment_Fort Myers_FL&gt;64&gt;SB&gt;Community_GPPC402</t>
  </si>
  <si>
    <t>Ended</t>
  </si>
  <si>
    <t>Target CPA</t>
  </si>
  <si>
    <t>TCPA_Experiment_Orlando_FL&gt;74&gt;SBMM&gt;Community_GPPC403</t>
  </si>
  <si>
    <t>Temp Paused - DLPC&gt;8; Eastern; Orlando_FL:74; TCPA_Experiment</t>
  </si>
  <si>
    <t>Dallas_TX&gt;275&gt;SB&gt;Community_GPPC402</t>
  </si>
  <si>
    <t>Central; Dallas_TX:275; TCPA_Experiment</t>
  </si>
  <si>
    <t>Houston_TX&gt;279&gt;SBMM&gt;Community_GPPC403</t>
  </si>
  <si>
    <t>Orlando_FL&gt;74&gt;SX&gt;Community_GPPC401</t>
  </si>
  <si>
    <t>Atlanta_GA&gt;84&gt;SBMM&gt;Community_GPPC403</t>
  </si>
  <si>
    <t>Atlanta_GA:84; Eastern; TCPA_Experiment</t>
  </si>
  <si>
    <t>Raleigh-Durham-Chapel Hill_NC&gt;181&gt;SX&gt;Community_GPPC401</t>
  </si>
  <si>
    <t>Raleigh-Durham-Chapel Hill_NC:181; Eastern; TCPA_Experiment</t>
  </si>
  <si>
    <t>TCPA_Experiment_Houston_TX&gt;279&gt;SBMM&gt;Community_GPPC403</t>
  </si>
  <si>
    <t>TCPA_Experiment_Riverside-San Bernardino_CA&gt;30&gt;SB&gt;Community_GPPC402</t>
  </si>
  <si>
    <t>Pacific; Riverside-San Bernardino_CA:30; TCPA_Experiment</t>
  </si>
  <si>
    <t>TCPA_Experiment_Atlanta_GA&gt;84&gt;SBMM&gt;Community_GPPC403</t>
  </si>
  <si>
    <t>TCPA_Experiment_Dallas_TX&gt;275&gt;SB&gt;Community_GPPC402</t>
  </si>
  <si>
    <t>TCPA_Experiment_Orlando_FL&gt;74&gt;SX&gt;Community_GPPC401</t>
  </si>
  <si>
    <t>Riverside-San Bernardino_CA&gt;30&gt;SB&gt;Community_GPPC402</t>
  </si>
  <si>
    <t>TCPA_Experiment_Raleigh-Durham-Chapel Hill_NC&gt;181&gt;SX&gt;Community_GPPC401</t>
  </si>
  <si>
    <t>TCPA_Experiment_Austin_TX&gt;269&gt;SX&gt;Community_GPPC401</t>
  </si>
  <si>
    <t>TCPA_Experiment_Houston_TX&gt;279&gt;SX&gt;Community_GPPC401</t>
  </si>
  <si>
    <t>Original</t>
  </si>
  <si>
    <t>Experiment</t>
  </si>
  <si>
    <t>Conversion</t>
  </si>
  <si>
    <t>CPC</t>
  </si>
  <si>
    <t>CPL</t>
  </si>
  <si>
    <t>Conv. Rate</t>
  </si>
  <si>
    <t>original Mean</t>
  </si>
  <si>
    <t>TCPA mean</t>
  </si>
  <si>
    <t>Std Dev</t>
  </si>
  <si>
    <t>Std error</t>
  </si>
  <si>
    <t>T test</t>
  </si>
  <si>
    <t xml:space="preserve">P val </t>
  </si>
  <si>
    <t>diff of Means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</si>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</sst>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44" fontId="0" fillId="0" borderId="0" xfId="1" applyFont="1"/>
    <xf numFmtId="10" fontId="0" fillId="0" borderId="0" xfId="2" applyNumberFormat="1" applyFont="1"/>
    <xf numFmtId="9" fontId="0" fillId="0" borderId="0" xfId="0" applyNumberFormat="1"/>
    <xf numFmtId="0" fontId="0" fillId="33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strike val="0"/>
        <color theme="5"/>
      </font>
      <fill>
        <patternFill>
          <bgColor rgb="FFFFC000"/>
        </patternFill>
      </fill>
    </dxf>
    <dxf>
      <font>
        <color theme="7" tint="0.39994506668294322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3" sqref="A3:S23"/>
    </sheetView>
  </sheetViews>
  <sheetFormatPr defaultRowHeight="14.5" x14ac:dyDescent="0.35"/>
  <sheetData>
    <row r="1" spans="1:19" x14ac:dyDescent="0.35">
      <c r="A1" t="s">
        <v>0</v>
      </c>
    </row>
    <row r="2" spans="1:19" x14ac:dyDescent="0.35">
      <c r="A2" t="s">
        <v>1</v>
      </c>
    </row>
    <row r="3" spans="1:19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19" x14ac:dyDescent="0.35">
      <c r="A4" t="s">
        <v>21</v>
      </c>
      <c r="B4" t="s">
        <v>42</v>
      </c>
      <c r="C4" t="s">
        <v>56</v>
      </c>
      <c r="D4">
        <v>45</v>
      </c>
      <c r="E4" t="s">
        <v>23</v>
      </c>
      <c r="F4" t="s">
        <v>24</v>
      </c>
      <c r="G4" t="s">
        <v>25</v>
      </c>
      <c r="H4" s="1">
        <v>24589</v>
      </c>
      <c r="I4" s="1">
        <v>2829</v>
      </c>
      <c r="J4">
        <v>613.34</v>
      </c>
      <c r="K4">
        <v>92.59</v>
      </c>
      <c r="L4">
        <v>0.22</v>
      </c>
      <c r="M4">
        <v>6.62</v>
      </c>
      <c r="N4">
        <v>1.9</v>
      </c>
      <c r="O4" s="2">
        <v>0.11509999999999999</v>
      </c>
      <c r="P4" s="2">
        <v>3.27E-2</v>
      </c>
      <c r="Q4" t="s">
        <v>43</v>
      </c>
      <c r="R4" s="2">
        <v>0.55820000000000003</v>
      </c>
      <c r="S4">
        <v>2.08</v>
      </c>
    </row>
    <row r="5" spans="1:19" x14ac:dyDescent="0.35">
      <c r="A5" t="s">
        <v>21</v>
      </c>
      <c r="B5" t="s">
        <v>31</v>
      </c>
      <c r="C5" t="s">
        <v>56</v>
      </c>
      <c r="D5">
        <v>29</v>
      </c>
      <c r="E5" t="s">
        <v>23</v>
      </c>
      <c r="F5" t="s">
        <v>24</v>
      </c>
      <c r="G5" t="s">
        <v>25</v>
      </c>
      <c r="H5" s="1">
        <v>8911</v>
      </c>
      <c r="I5">
        <v>681</v>
      </c>
      <c r="J5">
        <v>226.67</v>
      </c>
      <c r="K5">
        <v>22.5</v>
      </c>
      <c r="L5">
        <v>0.33</v>
      </c>
      <c r="M5">
        <v>10.07</v>
      </c>
      <c r="N5">
        <v>2.2999999999999998</v>
      </c>
      <c r="O5" s="2">
        <v>7.6399999999999996E-2</v>
      </c>
      <c r="P5" s="2">
        <v>3.3000000000000002E-2</v>
      </c>
      <c r="Q5" t="s">
        <v>32</v>
      </c>
      <c r="R5" s="2">
        <v>0.59589999999999999</v>
      </c>
      <c r="S5">
        <v>1.97</v>
      </c>
    </row>
    <row r="6" spans="1:19" x14ac:dyDescent="0.35">
      <c r="A6" t="s">
        <v>21</v>
      </c>
      <c r="B6" t="s">
        <v>38</v>
      </c>
      <c r="C6" t="s">
        <v>56</v>
      </c>
      <c r="D6">
        <v>59</v>
      </c>
      <c r="E6" t="s">
        <v>23</v>
      </c>
      <c r="F6" t="s">
        <v>24</v>
      </c>
      <c r="G6" t="s">
        <v>25</v>
      </c>
      <c r="H6" s="1">
        <v>14120</v>
      </c>
      <c r="I6">
        <v>950</v>
      </c>
      <c r="J6">
        <v>214.81</v>
      </c>
      <c r="K6">
        <v>19.11</v>
      </c>
      <c r="L6">
        <v>0.23</v>
      </c>
      <c r="M6">
        <v>11.24</v>
      </c>
      <c r="N6">
        <v>2.2000000000000002</v>
      </c>
      <c r="O6" s="2">
        <v>6.7299999999999999E-2</v>
      </c>
      <c r="P6" s="2">
        <v>2.01E-2</v>
      </c>
      <c r="Q6" t="s">
        <v>39</v>
      </c>
      <c r="R6" s="2">
        <v>0.57240000000000002</v>
      </c>
      <c r="S6">
        <v>2.19</v>
      </c>
    </row>
    <row r="7" spans="1:19" x14ac:dyDescent="0.35">
      <c r="A7" t="s">
        <v>21</v>
      </c>
      <c r="B7" t="s">
        <v>29</v>
      </c>
      <c r="C7" t="s">
        <v>56</v>
      </c>
      <c r="D7">
        <v>28</v>
      </c>
      <c r="E7" t="s">
        <v>23</v>
      </c>
      <c r="F7" t="s">
        <v>24</v>
      </c>
      <c r="G7" t="s">
        <v>25</v>
      </c>
      <c r="H7" s="1">
        <v>7765</v>
      </c>
      <c r="I7">
        <v>514</v>
      </c>
      <c r="J7">
        <v>197.54</v>
      </c>
      <c r="K7">
        <v>7.59</v>
      </c>
      <c r="L7">
        <v>0.38</v>
      </c>
      <c r="M7">
        <v>26.02</v>
      </c>
      <c r="N7">
        <v>2.2999999999999998</v>
      </c>
      <c r="O7" s="2">
        <v>6.6199999999999995E-2</v>
      </c>
      <c r="P7" s="2">
        <v>1.4800000000000001E-2</v>
      </c>
      <c r="Q7" t="s">
        <v>30</v>
      </c>
      <c r="R7" s="2">
        <v>0.58560000000000001</v>
      </c>
      <c r="S7">
        <v>2.09</v>
      </c>
    </row>
    <row r="8" spans="1:19" x14ac:dyDescent="0.35">
      <c r="A8" t="s">
        <v>21</v>
      </c>
      <c r="B8" t="s">
        <v>40</v>
      </c>
      <c r="C8" t="s">
        <v>56</v>
      </c>
      <c r="D8">
        <v>130</v>
      </c>
      <c r="E8" t="s">
        <v>23</v>
      </c>
      <c r="F8" t="s">
        <v>24</v>
      </c>
      <c r="G8" t="s">
        <v>25</v>
      </c>
      <c r="H8" s="1">
        <v>21319</v>
      </c>
      <c r="I8" s="1">
        <v>1615</v>
      </c>
      <c r="J8">
        <v>516.38</v>
      </c>
      <c r="K8">
        <v>18.73</v>
      </c>
      <c r="L8">
        <v>0.32</v>
      </c>
      <c r="M8">
        <v>27.57</v>
      </c>
      <c r="N8">
        <v>2.5</v>
      </c>
      <c r="O8" s="2">
        <v>7.5800000000000006E-2</v>
      </c>
      <c r="P8" s="2">
        <v>1.1599999999999999E-2</v>
      </c>
      <c r="Q8" t="s">
        <v>26</v>
      </c>
      <c r="R8" s="2">
        <v>0.56469999999999998</v>
      </c>
      <c r="S8">
        <v>2.21</v>
      </c>
    </row>
    <row r="9" spans="1:19" x14ac:dyDescent="0.35">
      <c r="A9" t="s">
        <v>21</v>
      </c>
      <c r="B9" t="s">
        <v>22</v>
      </c>
      <c r="C9" t="s">
        <v>56</v>
      </c>
      <c r="D9">
        <v>91</v>
      </c>
      <c r="E9" t="s">
        <v>23</v>
      </c>
      <c r="F9" t="s">
        <v>24</v>
      </c>
      <c r="G9" t="s">
        <v>25</v>
      </c>
      <c r="H9" s="1">
        <v>9946</v>
      </c>
      <c r="I9">
        <v>975</v>
      </c>
      <c r="J9">
        <v>309.43</v>
      </c>
      <c r="K9">
        <v>8</v>
      </c>
      <c r="L9">
        <v>0.32</v>
      </c>
      <c r="M9">
        <v>38.68</v>
      </c>
      <c r="N9">
        <v>2.2999999999999998</v>
      </c>
      <c r="O9" s="2">
        <v>9.8000000000000004E-2</v>
      </c>
      <c r="P9" s="2">
        <v>8.2000000000000007E-3</v>
      </c>
      <c r="Q9" t="s">
        <v>26</v>
      </c>
      <c r="R9" s="2">
        <v>0.56659999999999999</v>
      </c>
      <c r="S9">
        <v>2.21</v>
      </c>
    </row>
    <row r="10" spans="1:19" x14ac:dyDescent="0.35">
      <c r="A10" t="s">
        <v>21</v>
      </c>
      <c r="B10" t="s">
        <v>27</v>
      </c>
      <c r="C10" t="s">
        <v>56</v>
      </c>
      <c r="D10">
        <v>35</v>
      </c>
      <c r="E10" t="s">
        <v>23</v>
      </c>
      <c r="F10" t="s">
        <v>24</v>
      </c>
      <c r="G10" t="s">
        <v>25</v>
      </c>
      <c r="H10" s="1">
        <v>22803</v>
      </c>
      <c r="I10" s="1">
        <v>1935</v>
      </c>
      <c r="J10">
        <v>579.71</v>
      </c>
      <c r="K10">
        <v>49.74</v>
      </c>
      <c r="L10">
        <v>0.3</v>
      </c>
      <c r="M10">
        <v>11.65</v>
      </c>
      <c r="N10">
        <v>2.1</v>
      </c>
      <c r="O10" s="2">
        <v>8.4900000000000003E-2</v>
      </c>
      <c r="P10" s="2">
        <v>2.5700000000000001E-2</v>
      </c>
      <c r="Q10" t="s">
        <v>28</v>
      </c>
      <c r="R10" s="2">
        <v>0.58089999999999997</v>
      </c>
      <c r="S10">
        <v>2.12</v>
      </c>
    </row>
    <row r="11" spans="1:19" x14ac:dyDescent="0.35">
      <c r="A11" t="s">
        <v>21</v>
      </c>
      <c r="B11" t="s">
        <v>41</v>
      </c>
      <c r="C11" t="s">
        <v>56</v>
      </c>
      <c r="D11">
        <v>40</v>
      </c>
      <c r="E11" t="s">
        <v>23</v>
      </c>
      <c r="F11" t="s">
        <v>24</v>
      </c>
      <c r="G11" t="s">
        <v>25</v>
      </c>
      <c r="H11" s="1">
        <v>15790</v>
      </c>
      <c r="I11" s="1">
        <v>1870</v>
      </c>
      <c r="J11">
        <v>748.4</v>
      </c>
      <c r="K11">
        <v>73.8</v>
      </c>
      <c r="L11">
        <v>0.4</v>
      </c>
      <c r="M11">
        <v>10.14</v>
      </c>
      <c r="N11">
        <v>1.9</v>
      </c>
      <c r="O11" s="2">
        <v>0.11840000000000001</v>
      </c>
      <c r="P11" s="2">
        <v>3.95E-2</v>
      </c>
      <c r="Q11" t="s">
        <v>37</v>
      </c>
      <c r="R11" s="2">
        <v>0.5756</v>
      </c>
      <c r="S11">
        <v>2.2200000000000002</v>
      </c>
    </row>
    <row r="12" spans="1:19" x14ac:dyDescent="0.35">
      <c r="A12" t="s">
        <v>21</v>
      </c>
      <c r="B12" t="s">
        <v>44</v>
      </c>
      <c r="C12" t="s">
        <v>56</v>
      </c>
      <c r="D12">
        <v>40</v>
      </c>
      <c r="E12" t="s">
        <v>23</v>
      </c>
      <c r="F12" t="s">
        <v>24</v>
      </c>
      <c r="G12" t="s">
        <v>25</v>
      </c>
      <c r="H12" s="1">
        <v>5599</v>
      </c>
      <c r="I12">
        <v>568</v>
      </c>
      <c r="J12">
        <v>141.54</v>
      </c>
      <c r="K12">
        <v>14.14</v>
      </c>
      <c r="L12">
        <v>0.25</v>
      </c>
      <c r="M12">
        <v>10.01</v>
      </c>
      <c r="N12">
        <v>2</v>
      </c>
      <c r="O12" s="2">
        <v>0.1014</v>
      </c>
      <c r="P12" s="2">
        <v>2.4899999999999999E-2</v>
      </c>
      <c r="Q12" t="s">
        <v>45</v>
      </c>
      <c r="R12" s="2">
        <v>0.5363</v>
      </c>
      <c r="S12">
        <v>2.14</v>
      </c>
    </row>
    <row r="13" spans="1:19" x14ac:dyDescent="0.35">
      <c r="A13" t="s">
        <v>21</v>
      </c>
      <c r="B13" t="s">
        <v>52</v>
      </c>
      <c r="C13" t="s">
        <v>56</v>
      </c>
      <c r="D13">
        <v>18</v>
      </c>
      <c r="E13" t="s">
        <v>23</v>
      </c>
      <c r="F13" t="s">
        <v>24</v>
      </c>
      <c r="G13" t="s">
        <v>25</v>
      </c>
      <c r="H13" s="1">
        <v>16029</v>
      </c>
      <c r="I13" s="1">
        <v>1658</v>
      </c>
      <c r="J13">
        <v>338.48</v>
      </c>
      <c r="K13">
        <v>70.03</v>
      </c>
      <c r="L13">
        <v>0.2</v>
      </c>
      <c r="M13">
        <v>4.83</v>
      </c>
      <c r="N13">
        <v>2.1</v>
      </c>
      <c r="O13" s="2">
        <v>0.10340000000000001</v>
      </c>
      <c r="P13" s="2">
        <v>4.2200000000000001E-2</v>
      </c>
      <c r="Q13" t="s">
        <v>48</v>
      </c>
      <c r="R13" s="2">
        <v>0.53559999999999997</v>
      </c>
      <c r="S13">
        <v>2.13</v>
      </c>
    </row>
    <row r="14" spans="1:19" x14ac:dyDescent="0.35">
      <c r="A14" t="s">
        <v>21</v>
      </c>
      <c r="B14" t="s">
        <v>49</v>
      </c>
      <c r="C14" t="s">
        <v>57</v>
      </c>
      <c r="D14">
        <v>45</v>
      </c>
      <c r="E14" t="s">
        <v>23</v>
      </c>
      <c r="F14" t="s">
        <v>34</v>
      </c>
      <c r="G14" t="s">
        <v>35</v>
      </c>
      <c r="H14" s="1">
        <v>27619</v>
      </c>
      <c r="I14" s="1">
        <v>3818</v>
      </c>
      <c r="J14">
        <v>1082.3499999999999</v>
      </c>
      <c r="K14">
        <v>164.23</v>
      </c>
      <c r="L14">
        <v>0.28000000000000003</v>
      </c>
      <c r="M14">
        <v>6.59</v>
      </c>
      <c r="N14">
        <v>1.8</v>
      </c>
      <c r="O14" s="2">
        <v>0.13819999999999999</v>
      </c>
      <c r="P14" s="2">
        <v>4.2999999999999997E-2</v>
      </c>
      <c r="Q14" t="s">
        <v>43</v>
      </c>
      <c r="R14" s="2">
        <v>0.5514</v>
      </c>
      <c r="S14">
        <v>2.19</v>
      </c>
    </row>
    <row r="15" spans="1:19" x14ac:dyDescent="0.35">
      <c r="A15" t="s">
        <v>21</v>
      </c>
      <c r="B15" t="s">
        <v>54</v>
      </c>
      <c r="C15" t="s">
        <v>57</v>
      </c>
      <c r="D15">
        <v>29</v>
      </c>
      <c r="E15" t="s">
        <v>23</v>
      </c>
      <c r="F15" t="s">
        <v>34</v>
      </c>
      <c r="G15" t="s">
        <v>35</v>
      </c>
      <c r="H15" s="1">
        <v>13193</v>
      </c>
      <c r="I15" s="1">
        <v>1176</v>
      </c>
      <c r="J15">
        <v>609.49</v>
      </c>
      <c r="K15">
        <v>19.5</v>
      </c>
      <c r="L15">
        <v>0.52</v>
      </c>
      <c r="M15">
        <v>31.26</v>
      </c>
      <c r="N15">
        <v>2.1</v>
      </c>
      <c r="O15" s="2">
        <v>8.9099999999999999E-2</v>
      </c>
      <c r="P15" s="2">
        <v>1.66E-2</v>
      </c>
      <c r="Q15" t="s">
        <v>32</v>
      </c>
      <c r="R15" s="2">
        <v>0.62139999999999995</v>
      </c>
      <c r="S15">
        <v>1.97</v>
      </c>
    </row>
    <row r="16" spans="1:19" x14ac:dyDescent="0.35">
      <c r="A16" t="s">
        <v>21</v>
      </c>
      <c r="B16" t="s">
        <v>50</v>
      </c>
      <c r="C16" t="s">
        <v>57</v>
      </c>
      <c r="D16">
        <v>59</v>
      </c>
      <c r="E16" t="s">
        <v>23</v>
      </c>
      <c r="F16" t="s">
        <v>34</v>
      </c>
      <c r="G16" t="s">
        <v>35</v>
      </c>
      <c r="H16" s="1">
        <v>35963</v>
      </c>
      <c r="I16" s="1">
        <v>3266</v>
      </c>
      <c r="J16">
        <v>1811.92</v>
      </c>
      <c r="K16">
        <v>90.6</v>
      </c>
      <c r="L16">
        <v>0.55000000000000004</v>
      </c>
      <c r="M16">
        <v>20</v>
      </c>
      <c r="N16">
        <v>2.2999999999999998</v>
      </c>
      <c r="O16" s="2">
        <v>9.0800000000000006E-2</v>
      </c>
      <c r="P16" s="2">
        <v>2.7699999999999999E-2</v>
      </c>
      <c r="Q16" t="s">
        <v>39</v>
      </c>
      <c r="R16" s="2">
        <v>0.61729999999999996</v>
      </c>
      <c r="S16">
        <v>2.08</v>
      </c>
    </row>
    <row r="17" spans="1:19" x14ac:dyDescent="0.35">
      <c r="A17" t="s">
        <v>21</v>
      </c>
      <c r="B17" t="s">
        <v>33</v>
      </c>
      <c r="C17" t="s">
        <v>57</v>
      </c>
      <c r="D17">
        <v>28</v>
      </c>
      <c r="E17" t="s">
        <v>23</v>
      </c>
      <c r="F17" t="s">
        <v>34</v>
      </c>
      <c r="G17" t="s">
        <v>35</v>
      </c>
      <c r="H17" s="1">
        <v>16247</v>
      </c>
      <c r="I17" s="1">
        <v>1256</v>
      </c>
      <c r="J17">
        <v>859.57</v>
      </c>
      <c r="K17">
        <v>47.75</v>
      </c>
      <c r="L17">
        <v>0.68</v>
      </c>
      <c r="M17">
        <v>18</v>
      </c>
      <c r="N17">
        <v>2.2999999999999998</v>
      </c>
      <c r="O17" s="2">
        <v>7.7299999999999994E-2</v>
      </c>
      <c r="P17" s="2">
        <v>3.7999999999999999E-2</v>
      </c>
      <c r="Q17" t="s">
        <v>30</v>
      </c>
      <c r="R17" s="2">
        <v>0.59030000000000005</v>
      </c>
      <c r="S17">
        <v>2.0699999999999998</v>
      </c>
    </row>
    <row r="18" spans="1:19" x14ac:dyDescent="0.35">
      <c r="A18" t="s">
        <v>21</v>
      </c>
      <c r="B18" t="s">
        <v>46</v>
      </c>
      <c r="C18" t="s">
        <v>57</v>
      </c>
      <c r="D18">
        <v>130</v>
      </c>
      <c r="E18" t="s">
        <v>23</v>
      </c>
      <c r="F18" t="s">
        <v>34</v>
      </c>
      <c r="G18" t="s">
        <v>35</v>
      </c>
      <c r="H18" s="1">
        <v>37461</v>
      </c>
      <c r="I18" s="1">
        <v>3248</v>
      </c>
      <c r="J18">
        <v>1779.39</v>
      </c>
      <c r="K18">
        <v>93.7</v>
      </c>
      <c r="L18">
        <v>0.55000000000000004</v>
      </c>
      <c r="M18">
        <v>18.989999999999998</v>
      </c>
      <c r="N18">
        <v>2.1</v>
      </c>
      <c r="O18" s="2">
        <v>8.6699999999999999E-2</v>
      </c>
      <c r="P18" s="2">
        <v>2.8799999999999999E-2</v>
      </c>
      <c r="Q18" t="s">
        <v>26</v>
      </c>
      <c r="R18" s="2">
        <v>0.57520000000000004</v>
      </c>
      <c r="S18">
        <v>2.2400000000000002</v>
      </c>
    </row>
    <row r="19" spans="1:19" x14ac:dyDescent="0.35">
      <c r="A19" t="s">
        <v>21</v>
      </c>
      <c r="B19" t="s">
        <v>55</v>
      </c>
      <c r="C19" t="s">
        <v>57</v>
      </c>
      <c r="D19">
        <v>91</v>
      </c>
      <c r="E19" t="s">
        <v>23</v>
      </c>
      <c r="F19" t="s">
        <v>34</v>
      </c>
      <c r="G19" t="s">
        <v>35</v>
      </c>
      <c r="H19" s="1">
        <v>22321</v>
      </c>
      <c r="I19" s="1">
        <v>1999</v>
      </c>
      <c r="J19">
        <v>1062.31</v>
      </c>
      <c r="K19">
        <v>48.5</v>
      </c>
      <c r="L19">
        <v>0.53</v>
      </c>
      <c r="M19">
        <v>21.9</v>
      </c>
      <c r="N19">
        <v>2</v>
      </c>
      <c r="O19" s="2">
        <v>8.9599999999999999E-2</v>
      </c>
      <c r="P19" s="2">
        <v>2.4299999999999999E-2</v>
      </c>
      <c r="Q19" t="s">
        <v>26</v>
      </c>
      <c r="R19" s="2">
        <v>0.58889999999999998</v>
      </c>
      <c r="S19">
        <v>2.2200000000000002</v>
      </c>
    </row>
    <row r="20" spans="1:19" x14ac:dyDescent="0.35">
      <c r="A20" t="s">
        <v>21</v>
      </c>
      <c r="B20" t="s">
        <v>36</v>
      </c>
      <c r="C20" t="s">
        <v>57</v>
      </c>
      <c r="D20">
        <v>35</v>
      </c>
      <c r="E20" t="s">
        <v>23</v>
      </c>
      <c r="F20" t="s">
        <v>34</v>
      </c>
      <c r="G20" t="s">
        <v>35</v>
      </c>
      <c r="H20" s="1">
        <v>25523</v>
      </c>
      <c r="I20" s="1">
        <v>2840</v>
      </c>
      <c r="J20">
        <v>1057.68</v>
      </c>
      <c r="K20">
        <v>108.42</v>
      </c>
      <c r="L20">
        <v>0.37</v>
      </c>
      <c r="M20">
        <v>9.76</v>
      </c>
      <c r="N20">
        <v>1.9</v>
      </c>
      <c r="O20" s="2">
        <v>0.1113</v>
      </c>
      <c r="P20" s="2">
        <v>3.8199999999999998E-2</v>
      </c>
      <c r="Q20" t="s">
        <v>37</v>
      </c>
      <c r="R20" s="2">
        <v>0.56850000000000001</v>
      </c>
      <c r="S20">
        <v>2.19</v>
      </c>
    </row>
    <row r="21" spans="1:19" x14ac:dyDescent="0.35">
      <c r="A21" t="s">
        <v>21</v>
      </c>
      <c r="B21" t="s">
        <v>51</v>
      </c>
      <c r="C21" t="s">
        <v>57</v>
      </c>
      <c r="D21">
        <v>40</v>
      </c>
      <c r="E21" t="s">
        <v>23</v>
      </c>
      <c r="F21" t="s">
        <v>34</v>
      </c>
      <c r="G21" t="s">
        <v>35</v>
      </c>
      <c r="H21" s="1">
        <v>8488</v>
      </c>
      <c r="I21">
        <v>971</v>
      </c>
      <c r="J21">
        <v>285.86</v>
      </c>
      <c r="K21">
        <v>38.79</v>
      </c>
      <c r="L21">
        <v>0.28999999999999998</v>
      </c>
      <c r="M21">
        <v>7.37</v>
      </c>
      <c r="N21">
        <v>1.9</v>
      </c>
      <c r="O21" s="2">
        <v>0.1144</v>
      </c>
      <c r="P21" s="2">
        <v>0.04</v>
      </c>
      <c r="Q21" t="s">
        <v>28</v>
      </c>
      <c r="R21" s="2">
        <v>0.57089999999999996</v>
      </c>
      <c r="S21">
        <v>2.16</v>
      </c>
    </row>
    <row r="22" spans="1:19" x14ac:dyDescent="0.35">
      <c r="A22" t="s">
        <v>21</v>
      </c>
      <c r="B22" t="s">
        <v>53</v>
      </c>
      <c r="C22" t="s">
        <v>57</v>
      </c>
      <c r="D22">
        <v>40</v>
      </c>
      <c r="E22" t="s">
        <v>23</v>
      </c>
      <c r="F22" t="s">
        <v>34</v>
      </c>
      <c r="G22" t="s">
        <v>35</v>
      </c>
      <c r="H22" s="1">
        <v>8625</v>
      </c>
      <c r="I22" s="1">
        <v>1083</v>
      </c>
      <c r="J22">
        <v>412.56</v>
      </c>
      <c r="K22">
        <v>42.25</v>
      </c>
      <c r="L22">
        <v>0.38</v>
      </c>
      <c r="M22">
        <v>9.76</v>
      </c>
      <c r="N22">
        <v>1.8</v>
      </c>
      <c r="O22" s="2">
        <v>0.12559999999999999</v>
      </c>
      <c r="P22" s="2">
        <v>3.9E-2</v>
      </c>
      <c r="Q22" t="s">
        <v>45</v>
      </c>
      <c r="R22" s="2">
        <v>0.57520000000000004</v>
      </c>
      <c r="S22">
        <v>2.17</v>
      </c>
    </row>
    <row r="23" spans="1:19" x14ac:dyDescent="0.35">
      <c r="A23" t="s">
        <v>21</v>
      </c>
      <c r="B23" t="s">
        <v>47</v>
      </c>
      <c r="C23" t="s">
        <v>57</v>
      </c>
      <c r="D23">
        <v>18</v>
      </c>
      <c r="E23" t="s">
        <v>23</v>
      </c>
      <c r="F23" t="s">
        <v>34</v>
      </c>
      <c r="G23" t="s">
        <v>35</v>
      </c>
      <c r="H23" s="1">
        <v>10804</v>
      </c>
      <c r="I23" s="1">
        <v>1479</v>
      </c>
      <c r="J23">
        <v>345.28</v>
      </c>
      <c r="K23">
        <v>67.23</v>
      </c>
      <c r="L23">
        <v>0.23</v>
      </c>
      <c r="M23">
        <v>5.14</v>
      </c>
      <c r="N23">
        <v>2.2000000000000002</v>
      </c>
      <c r="O23" s="2">
        <v>0.13689999999999999</v>
      </c>
      <c r="P23" s="2">
        <v>4.5499999999999999E-2</v>
      </c>
      <c r="Q23" t="s">
        <v>48</v>
      </c>
      <c r="R23" s="2">
        <v>0.51729999999999998</v>
      </c>
      <c r="S23">
        <v>2.29</v>
      </c>
    </row>
  </sheetData>
  <sortState ref="A4:T23">
    <sortCondition ref="B4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F28" sqref="F28"/>
    </sheetView>
  </sheetViews>
  <sheetFormatPr defaultRowHeight="14.5" x14ac:dyDescent="0.35"/>
  <cols>
    <col min="2" max="2" width="25.54296875" customWidth="1"/>
  </cols>
  <sheetData>
    <row r="2" spans="1:10" x14ac:dyDescent="0.35">
      <c r="A2" t="s">
        <v>3</v>
      </c>
      <c r="B2" t="s">
        <v>4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16</v>
      </c>
      <c r="J2" t="s">
        <v>17</v>
      </c>
    </row>
    <row r="3" spans="1:10" x14ac:dyDescent="0.35">
      <c r="A3" t="s">
        <v>42</v>
      </c>
      <c r="B3" t="s">
        <v>56</v>
      </c>
      <c r="C3">
        <v>24589</v>
      </c>
      <c r="D3">
        <v>2829</v>
      </c>
      <c r="E3">
        <v>613.34</v>
      </c>
      <c r="F3">
        <v>92.59</v>
      </c>
      <c r="G3">
        <v>0.22</v>
      </c>
      <c r="H3">
        <v>6.62</v>
      </c>
      <c r="I3">
        <v>0.11509999999999999</v>
      </c>
      <c r="J3">
        <v>3.27E-2</v>
      </c>
    </row>
    <row r="4" spans="1:10" x14ac:dyDescent="0.35">
      <c r="A4" t="s">
        <v>31</v>
      </c>
      <c r="B4" t="s">
        <v>56</v>
      </c>
      <c r="C4">
        <v>8911</v>
      </c>
      <c r="D4">
        <v>681</v>
      </c>
      <c r="E4">
        <v>226.67</v>
      </c>
      <c r="F4">
        <v>22.5</v>
      </c>
      <c r="G4">
        <v>0.33</v>
      </c>
      <c r="H4">
        <v>10.07</v>
      </c>
      <c r="I4">
        <v>7.6399999999999996E-2</v>
      </c>
      <c r="J4">
        <v>3.3000000000000002E-2</v>
      </c>
    </row>
    <row r="5" spans="1:10" x14ac:dyDescent="0.35">
      <c r="A5" t="s">
        <v>38</v>
      </c>
      <c r="B5" t="s">
        <v>56</v>
      </c>
      <c r="C5">
        <v>14120</v>
      </c>
      <c r="D5">
        <v>950</v>
      </c>
      <c r="E5">
        <v>214.81</v>
      </c>
      <c r="F5">
        <v>19.11</v>
      </c>
      <c r="G5">
        <v>0.23</v>
      </c>
      <c r="H5">
        <v>11.24</v>
      </c>
      <c r="I5">
        <v>6.7299999999999999E-2</v>
      </c>
      <c r="J5">
        <v>2.01E-2</v>
      </c>
    </row>
    <row r="6" spans="1:10" x14ac:dyDescent="0.35">
      <c r="A6" t="s">
        <v>29</v>
      </c>
      <c r="B6" t="s">
        <v>56</v>
      </c>
      <c r="C6">
        <v>7765</v>
      </c>
      <c r="D6">
        <v>514</v>
      </c>
      <c r="E6">
        <v>197.54</v>
      </c>
      <c r="F6">
        <v>7.59</v>
      </c>
      <c r="G6">
        <v>0.38</v>
      </c>
      <c r="H6">
        <v>26.02</v>
      </c>
      <c r="I6">
        <v>6.6199999999999995E-2</v>
      </c>
      <c r="J6">
        <v>1.4800000000000001E-2</v>
      </c>
    </row>
    <row r="7" spans="1:10" x14ac:dyDescent="0.35">
      <c r="A7" t="s">
        <v>40</v>
      </c>
      <c r="B7" t="s">
        <v>56</v>
      </c>
      <c r="C7">
        <v>21319</v>
      </c>
      <c r="D7">
        <v>1615</v>
      </c>
      <c r="E7">
        <v>516.38</v>
      </c>
      <c r="F7">
        <v>18.73</v>
      </c>
      <c r="G7">
        <v>0.32</v>
      </c>
      <c r="H7">
        <v>27.57</v>
      </c>
      <c r="I7">
        <v>7.5800000000000006E-2</v>
      </c>
      <c r="J7">
        <v>1.1599999999999999E-2</v>
      </c>
    </row>
    <row r="8" spans="1:10" x14ac:dyDescent="0.35">
      <c r="A8" t="s">
        <v>22</v>
      </c>
      <c r="B8" t="s">
        <v>56</v>
      </c>
      <c r="C8">
        <v>9946</v>
      </c>
      <c r="D8">
        <v>975</v>
      </c>
      <c r="E8">
        <v>309.43</v>
      </c>
      <c r="F8">
        <v>8</v>
      </c>
      <c r="G8">
        <v>0.32</v>
      </c>
      <c r="H8">
        <v>38.68</v>
      </c>
      <c r="I8">
        <v>9.8000000000000004E-2</v>
      </c>
      <c r="J8">
        <v>8.2000000000000007E-3</v>
      </c>
    </row>
    <row r="9" spans="1:10" x14ac:dyDescent="0.35">
      <c r="A9" t="s">
        <v>27</v>
      </c>
      <c r="B9" t="s">
        <v>56</v>
      </c>
      <c r="C9">
        <v>22803</v>
      </c>
      <c r="D9">
        <v>1935</v>
      </c>
      <c r="E9">
        <v>579.71</v>
      </c>
      <c r="F9">
        <v>49.74</v>
      </c>
      <c r="G9">
        <v>0.3</v>
      </c>
      <c r="H9">
        <v>11.65</v>
      </c>
      <c r="I9">
        <v>8.4900000000000003E-2</v>
      </c>
      <c r="J9">
        <v>2.5700000000000001E-2</v>
      </c>
    </row>
    <row r="10" spans="1:10" x14ac:dyDescent="0.35">
      <c r="A10" t="s">
        <v>41</v>
      </c>
      <c r="B10" t="s">
        <v>56</v>
      </c>
      <c r="C10">
        <v>15790</v>
      </c>
      <c r="D10">
        <v>1870</v>
      </c>
      <c r="E10">
        <v>748.4</v>
      </c>
      <c r="F10">
        <v>73.8</v>
      </c>
      <c r="G10">
        <v>0.4</v>
      </c>
      <c r="H10">
        <v>10.14</v>
      </c>
      <c r="I10">
        <v>0.11840000000000001</v>
      </c>
      <c r="J10">
        <v>3.95E-2</v>
      </c>
    </row>
    <row r="11" spans="1:10" x14ac:dyDescent="0.35">
      <c r="A11" t="s">
        <v>44</v>
      </c>
      <c r="B11" t="s">
        <v>56</v>
      </c>
      <c r="C11">
        <v>5599</v>
      </c>
      <c r="D11">
        <v>568</v>
      </c>
      <c r="E11">
        <v>141.54</v>
      </c>
      <c r="F11">
        <v>14.14</v>
      </c>
      <c r="G11">
        <v>0.25</v>
      </c>
      <c r="H11">
        <v>10.01</v>
      </c>
      <c r="I11">
        <v>0.1014</v>
      </c>
      <c r="J11">
        <v>2.4899999999999999E-2</v>
      </c>
    </row>
    <row r="12" spans="1:10" x14ac:dyDescent="0.35">
      <c r="A12" t="s">
        <v>52</v>
      </c>
      <c r="B12" t="s">
        <v>56</v>
      </c>
      <c r="C12">
        <v>16029</v>
      </c>
      <c r="D12">
        <v>1658</v>
      </c>
      <c r="E12">
        <v>338.48</v>
      </c>
      <c r="F12">
        <v>70.03</v>
      </c>
      <c r="G12">
        <v>0.2</v>
      </c>
      <c r="H12">
        <v>4.83</v>
      </c>
      <c r="I12">
        <v>0.10340000000000001</v>
      </c>
      <c r="J12">
        <v>4.2200000000000001E-2</v>
      </c>
    </row>
    <row r="13" spans="1:10" x14ac:dyDescent="0.35">
      <c r="A13" t="s">
        <v>49</v>
      </c>
      <c r="B13" t="s">
        <v>57</v>
      </c>
      <c r="C13">
        <v>27619</v>
      </c>
      <c r="D13">
        <v>3818</v>
      </c>
      <c r="E13">
        <v>1082.3499999999999</v>
      </c>
      <c r="F13">
        <v>164.23</v>
      </c>
      <c r="G13">
        <v>0.28000000000000003</v>
      </c>
      <c r="H13">
        <v>6.59</v>
      </c>
      <c r="I13">
        <v>0.13819999999999999</v>
      </c>
      <c r="J13">
        <v>4.2999999999999997E-2</v>
      </c>
    </row>
    <row r="14" spans="1:10" x14ac:dyDescent="0.35">
      <c r="A14" t="s">
        <v>54</v>
      </c>
      <c r="B14" t="s">
        <v>57</v>
      </c>
      <c r="C14">
        <v>13193</v>
      </c>
      <c r="D14">
        <v>1176</v>
      </c>
      <c r="E14">
        <v>609.49</v>
      </c>
      <c r="F14">
        <v>19.5</v>
      </c>
      <c r="G14">
        <v>0.52</v>
      </c>
      <c r="H14">
        <v>31.26</v>
      </c>
      <c r="I14">
        <v>8.9099999999999999E-2</v>
      </c>
      <c r="J14">
        <v>1.66E-2</v>
      </c>
    </row>
    <row r="15" spans="1:10" x14ac:dyDescent="0.35">
      <c r="A15" t="s">
        <v>50</v>
      </c>
      <c r="B15" t="s">
        <v>57</v>
      </c>
      <c r="C15">
        <v>35963</v>
      </c>
      <c r="D15">
        <v>3266</v>
      </c>
      <c r="E15">
        <v>1811.92</v>
      </c>
      <c r="F15">
        <v>90.6</v>
      </c>
      <c r="G15">
        <v>0.55000000000000004</v>
      </c>
      <c r="H15">
        <v>20</v>
      </c>
      <c r="I15">
        <v>9.0800000000000006E-2</v>
      </c>
      <c r="J15">
        <v>2.7699999999999999E-2</v>
      </c>
    </row>
    <row r="16" spans="1:10" x14ac:dyDescent="0.35">
      <c r="A16" t="s">
        <v>33</v>
      </c>
      <c r="B16" t="s">
        <v>57</v>
      </c>
      <c r="C16">
        <v>16247</v>
      </c>
      <c r="D16">
        <v>1256</v>
      </c>
      <c r="E16">
        <v>859.57</v>
      </c>
      <c r="F16">
        <v>47.75</v>
      </c>
      <c r="G16">
        <v>0.68</v>
      </c>
      <c r="H16">
        <v>18</v>
      </c>
      <c r="I16">
        <v>7.7299999999999994E-2</v>
      </c>
      <c r="J16">
        <v>3.7999999999999999E-2</v>
      </c>
    </row>
    <row r="17" spans="1:10" x14ac:dyDescent="0.35">
      <c r="A17" t="s">
        <v>46</v>
      </c>
      <c r="B17" t="s">
        <v>57</v>
      </c>
      <c r="C17">
        <v>37461</v>
      </c>
      <c r="D17">
        <v>3248</v>
      </c>
      <c r="E17">
        <v>1779.39</v>
      </c>
      <c r="F17">
        <v>93.7</v>
      </c>
      <c r="G17">
        <v>0.55000000000000004</v>
      </c>
      <c r="H17">
        <v>18.989999999999998</v>
      </c>
      <c r="I17">
        <v>8.6699999999999999E-2</v>
      </c>
      <c r="J17">
        <v>2.8799999999999999E-2</v>
      </c>
    </row>
    <row r="18" spans="1:10" x14ac:dyDescent="0.35">
      <c r="A18" t="s">
        <v>55</v>
      </c>
      <c r="B18" t="s">
        <v>57</v>
      </c>
      <c r="C18">
        <v>22321</v>
      </c>
      <c r="D18">
        <v>1999</v>
      </c>
      <c r="E18">
        <v>1062.31</v>
      </c>
      <c r="F18">
        <v>48.5</v>
      </c>
      <c r="G18">
        <v>0.53</v>
      </c>
      <c r="H18">
        <v>21.9</v>
      </c>
      <c r="I18">
        <v>8.9599999999999999E-2</v>
      </c>
      <c r="J18">
        <v>2.4299999999999999E-2</v>
      </c>
    </row>
    <row r="19" spans="1:10" x14ac:dyDescent="0.35">
      <c r="A19" t="s">
        <v>36</v>
      </c>
      <c r="B19" t="s">
        <v>57</v>
      </c>
      <c r="C19">
        <v>25523</v>
      </c>
      <c r="D19">
        <v>2840</v>
      </c>
      <c r="E19">
        <v>1057.68</v>
      </c>
      <c r="F19">
        <v>108.42</v>
      </c>
      <c r="G19">
        <v>0.37</v>
      </c>
      <c r="H19">
        <v>9.76</v>
      </c>
      <c r="I19">
        <v>0.1113</v>
      </c>
      <c r="J19">
        <v>3.8199999999999998E-2</v>
      </c>
    </row>
    <row r="20" spans="1:10" x14ac:dyDescent="0.35">
      <c r="A20" t="s">
        <v>51</v>
      </c>
      <c r="B20" t="s">
        <v>57</v>
      </c>
      <c r="C20">
        <v>8488</v>
      </c>
      <c r="D20">
        <v>971</v>
      </c>
      <c r="E20">
        <v>285.86</v>
      </c>
      <c r="F20">
        <v>38.79</v>
      </c>
      <c r="G20">
        <v>0.28999999999999998</v>
      </c>
      <c r="H20">
        <v>7.37</v>
      </c>
      <c r="I20">
        <v>0.1144</v>
      </c>
      <c r="J20">
        <v>0.04</v>
      </c>
    </row>
    <row r="21" spans="1:10" x14ac:dyDescent="0.35">
      <c r="A21" t="s">
        <v>53</v>
      </c>
      <c r="B21" t="s">
        <v>57</v>
      </c>
      <c r="C21">
        <v>8625</v>
      </c>
      <c r="D21">
        <v>1083</v>
      </c>
      <c r="E21">
        <v>412.56</v>
      </c>
      <c r="F21">
        <v>42.25</v>
      </c>
      <c r="G21">
        <v>0.38</v>
      </c>
      <c r="H21">
        <v>9.76</v>
      </c>
      <c r="I21">
        <v>0.12559999999999999</v>
      </c>
      <c r="J21">
        <v>3.9E-2</v>
      </c>
    </row>
    <row r="22" spans="1:10" x14ac:dyDescent="0.35">
      <c r="A22" t="s">
        <v>47</v>
      </c>
      <c r="B22" t="s">
        <v>57</v>
      </c>
      <c r="C22">
        <v>10804</v>
      </c>
      <c r="D22">
        <v>1479</v>
      </c>
      <c r="E22">
        <v>345.28</v>
      </c>
      <c r="F22">
        <v>67.23</v>
      </c>
      <c r="G22">
        <v>0.23</v>
      </c>
      <c r="H22">
        <v>5.14</v>
      </c>
      <c r="I22">
        <v>0.13689999999999999</v>
      </c>
      <c r="J22">
        <v>4.5499999999999999E-2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1.6328125" bestFit="1" customWidth="1"/>
    <col min="3" max="3" width="11.7265625" bestFit="1" customWidth="1"/>
    <col min="4" max="4" width="10.81640625" bestFit="1" customWidth="1"/>
    <col min="5" max="5" width="17.453125" bestFit="1" customWidth="1"/>
  </cols>
  <sheetData>
    <row r="2" spans="1:9" x14ac:dyDescent="0.35">
      <c r="B2" t="s">
        <v>9</v>
      </c>
      <c r="C2" t="s">
        <v>10</v>
      </c>
      <c r="D2" t="s">
        <v>11</v>
      </c>
      <c r="E2" t="s">
        <v>58</v>
      </c>
      <c r="F2" t="s">
        <v>59</v>
      </c>
      <c r="G2" t="s">
        <v>60</v>
      </c>
      <c r="H2" t="s">
        <v>16</v>
      </c>
      <c r="I2" t="s">
        <v>61</v>
      </c>
    </row>
    <row r="3" spans="1:9" x14ac:dyDescent="0.35">
      <c r="A3" t="s">
        <v>57</v>
      </c>
      <c r="B3">
        <v>206244</v>
      </c>
      <c r="C3">
        <v>21136</v>
      </c>
      <c r="D3" s="3">
        <v>9306.4100000000017</v>
      </c>
      <c r="E3">
        <v>720.96999999999991</v>
      </c>
      <c r="F3" s="3">
        <f>D3/C3</f>
        <v>0.44031084405753224</v>
      </c>
      <c r="G3" s="3">
        <f>D3/E3</f>
        <v>12.90817925849897</v>
      </c>
      <c r="H3" s="4">
        <f>C3/B3</f>
        <v>0.10248055701014333</v>
      </c>
      <c r="I3" s="4">
        <f>E3/C3</f>
        <v>3.4110995457986369E-2</v>
      </c>
    </row>
    <row r="4" spans="1:9" x14ac:dyDescent="0.35">
      <c r="A4" t="s">
        <v>56</v>
      </c>
      <c r="B4">
        <v>146871</v>
      </c>
      <c r="C4">
        <v>13595</v>
      </c>
      <c r="D4" s="3">
        <v>3886.2999999999997</v>
      </c>
      <c r="E4">
        <v>376.23</v>
      </c>
      <c r="F4" s="3">
        <f>D4/C4</f>
        <v>0.28586244942993744</v>
      </c>
      <c r="G4" s="3">
        <f>D4/E4</f>
        <v>10.329585625813996</v>
      </c>
      <c r="H4" s="4">
        <f>C4/B4</f>
        <v>9.2564223025648359E-2</v>
      </c>
      <c r="I4" s="4">
        <f>E4/C4</f>
        <v>2.7674144906215521E-2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38" sqref="D38"/>
    </sheetView>
  </sheetViews>
  <sheetFormatPr defaultColWidth="17.453125" defaultRowHeight="14.5" x14ac:dyDescent="0.35"/>
  <sheetData>
    <row r="1" spans="1:9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35">
      <c r="A2" t="s">
        <v>62</v>
      </c>
      <c r="B2">
        <f>AVERAGE(Sheet2!C3:C12)</f>
        <v>14687.1</v>
      </c>
      <c r="C2">
        <f>AVERAGE(Sheet2!D3:D12)</f>
        <v>1359.5</v>
      </c>
      <c r="D2">
        <f>AVERAGE(Sheet2!E3:E12)</f>
        <v>388.63</v>
      </c>
      <c r="E2">
        <f>AVERAGE(Sheet2!F3:F12)</f>
        <v>37.623000000000005</v>
      </c>
      <c r="F2">
        <f>AVERAGE(Sheet2!G3:G12)</f>
        <v>0.29500000000000004</v>
      </c>
      <c r="G2">
        <f>AVERAGE(Sheet2!H3:H12)</f>
        <v>15.683000000000002</v>
      </c>
      <c r="H2">
        <f>AVERAGE(Sheet2!I3:I12)</f>
        <v>9.0690000000000007E-2</v>
      </c>
      <c r="I2">
        <f>AVERAGE(Sheet2!J3:J12)</f>
        <v>2.5270000000000004E-2</v>
      </c>
    </row>
    <row r="3" spans="1:9" x14ac:dyDescent="0.35">
      <c r="A3" t="s">
        <v>63</v>
      </c>
      <c r="B3">
        <f>AVERAGE(Sheet2!C13:C22)</f>
        <v>20624.400000000001</v>
      </c>
      <c r="C3">
        <f>AVERAGE(Sheet2!D13:D22)</f>
        <v>2113.6</v>
      </c>
      <c r="D3">
        <f>AVERAGE(Sheet2!E13:E22)</f>
        <v>930.64100000000019</v>
      </c>
      <c r="E3">
        <f>AVERAGE(Sheet2!F13:F22)</f>
        <v>72.096999999999994</v>
      </c>
      <c r="F3">
        <f>AVERAGE(Sheet2!G13:G22)</f>
        <v>0.43800000000000006</v>
      </c>
      <c r="G3">
        <f>AVERAGE(Sheet2!H13:H22)</f>
        <v>14.876999999999995</v>
      </c>
      <c r="H3">
        <f>AVERAGE(Sheet2!I13:I22)</f>
        <v>0.10598999999999999</v>
      </c>
      <c r="I3">
        <f>AVERAGE(Sheet2!J13:J22)</f>
        <v>3.4109999999999988E-2</v>
      </c>
    </row>
    <row r="4" spans="1:9" x14ac:dyDescent="0.35">
      <c r="A4" t="s">
        <v>68</v>
      </c>
      <c r="B4">
        <f>ABS(B2-B3)</f>
        <v>5937.3000000000011</v>
      </c>
      <c r="C4">
        <f t="shared" ref="C4:I4" si="0">ABS(C2-C3)</f>
        <v>754.09999999999991</v>
      </c>
      <c r="D4">
        <f t="shared" si="0"/>
        <v>542.01100000000019</v>
      </c>
      <c r="E4">
        <f t="shared" si="0"/>
        <v>34.47399999999999</v>
      </c>
      <c r="F4">
        <f t="shared" si="0"/>
        <v>0.14300000000000002</v>
      </c>
      <c r="G4">
        <f t="shared" si="0"/>
        <v>0.80600000000000627</v>
      </c>
      <c r="H4">
        <f t="shared" si="0"/>
        <v>1.529999999999998E-2</v>
      </c>
      <c r="I4">
        <f t="shared" si="0"/>
        <v>8.8399999999999833E-3</v>
      </c>
    </row>
    <row r="5" spans="1:9" x14ac:dyDescent="0.35">
      <c r="A5" t="s">
        <v>64</v>
      </c>
      <c r="B5">
        <f>_xlfn.STDEV.P(Sheet2!C3:C22)</f>
        <v>9029.0990628910477</v>
      </c>
      <c r="C5">
        <f>_xlfn.STDEV.P(Sheet2!D3:D22)</f>
        <v>956.8649578179776</v>
      </c>
      <c r="D5">
        <f>_xlfn.STDEV.P(Sheet2!E3:E22)</f>
        <v>477.12404291206082</v>
      </c>
      <c r="E5">
        <f>_xlfn.STDEV.P(Sheet2!F3:F22)</f>
        <v>39.55099783823411</v>
      </c>
      <c r="F5">
        <f>_xlfn.STDEV.P(Sheet2!G3:G22)</f>
        <v>0.13054788393535904</v>
      </c>
      <c r="G5">
        <f>_xlfn.STDEV.P(Sheet2!H3:H22)</f>
        <v>9.3633733237546384</v>
      </c>
      <c r="H5">
        <f>_xlfn.STDEV.P(Sheet2!I3:I22)</f>
        <v>2.1126249075498545E-2</v>
      </c>
      <c r="I5">
        <f>_xlfn.STDEV.P(Sheet2!J3:J22)</f>
        <v>1.0911182337400472E-2</v>
      </c>
    </row>
    <row r="6" spans="1:9" x14ac:dyDescent="0.35">
      <c r="A6" t="s">
        <v>65</v>
      </c>
      <c r="B6">
        <f>(B5)/(SQRT(20))</f>
        <v>2018.967928020403</v>
      </c>
      <c r="C6">
        <f t="shared" ref="C6:I6" si="1">(C5)/(SQRT(20))</f>
        <v>213.96150909684667</v>
      </c>
      <c r="D6">
        <f t="shared" si="1"/>
        <v>106.68817936508947</v>
      </c>
      <c r="E6">
        <f t="shared" si="1"/>
        <v>8.8438719744238696</v>
      </c>
      <c r="F6">
        <f t="shared" si="1"/>
        <v>2.9191394279821557E-2</v>
      </c>
      <c r="G6">
        <f t="shared" si="1"/>
        <v>2.0937139250623518</v>
      </c>
      <c r="H6">
        <f t="shared" si="1"/>
        <v>4.7239729042406831E-3</v>
      </c>
      <c r="I6">
        <f t="shared" si="1"/>
        <v>2.4398145421322499E-3</v>
      </c>
    </row>
    <row r="7" spans="1:9" x14ac:dyDescent="0.35">
      <c r="A7" t="s">
        <v>66</v>
      </c>
      <c r="B7">
        <f>B4/B6</f>
        <v>2.9407599385798666</v>
      </c>
      <c r="C7">
        <f t="shared" ref="C7:I7" si="2">C4/C6</f>
        <v>3.5244657003174678</v>
      </c>
      <c r="D7">
        <f t="shared" si="2"/>
        <v>5.0803285164819032</v>
      </c>
      <c r="E7">
        <f t="shared" si="2"/>
        <v>3.8980663785836613</v>
      </c>
      <c r="F7">
        <f t="shared" si="2"/>
        <v>4.8987040025987465</v>
      </c>
      <c r="G7">
        <f t="shared" si="2"/>
        <v>0.38496185670446986</v>
      </c>
      <c r="H7">
        <f t="shared" si="2"/>
        <v>3.2387992713220815</v>
      </c>
      <c r="I7">
        <f t="shared" si="2"/>
        <v>3.6232262113965268</v>
      </c>
    </row>
    <row r="8" spans="1:9" x14ac:dyDescent="0.35">
      <c r="A8" t="s">
        <v>67</v>
      </c>
      <c r="B8">
        <f>_xlfn.T.TEST(Sheet2!C3:C12,Sheet2!C13:C22,2,3)</f>
        <v>0.16044198900284112</v>
      </c>
      <c r="C8">
        <f>_xlfn.T.TEST(Sheet2!D3:D12,Sheet2!D13:D22,2,3)</f>
        <v>8.764590488026143E-2</v>
      </c>
      <c r="D8">
        <f>_xlfn.T.TEST(Sheet2!E3:E12,Sheet2!E13:E22,2,3)</f>
        <v>1.3068408863371121E-2</v>
      </c>
      <c r="E8">
        <f>_xlfn.T.TEST(Sheet2!F3:F12,Sheet2!F13:F22,2,3)</f>
        <v>5.6179362055176756E-2</v>
      </c>
      <c r="F8">
        <f>_xlfn.T.TEST(Sheet2!G3:G12,Sheet2!G13:G22,2,3)</f>
        <v>1.6047005616715845E-2</v>
      </c>
      <c r="G8">
        <f>_xlfn.T.TEST(Sheet2!H3:H12,Sheet2!H13:H22,2,3)</f>
        <v>0.85716177609224431</v>
      </c>
      <c r="H8">
        <f>_xlfn.T.TEST(Sheet2!I3:I12,Sheet2!I13:I22,2,3)</f>
        <v>0.11704947271863363</v>
      </c>
      <c r="I8">
        <f>_xlfn.T.TEST(Sheet2!J3:J12,Sheet2!J13:J22,2,3)</f>
        <v>7.7252824478751272E-2</v>
      </c>
    </row>
    <row r="9" spans="1:9" x14ac:dyDescent="0.35">
      <c r="A9" s="5">
        <v>0.95</v>
      </c>
      <c r="B9" t="str">
        <f>IF(B8&lt;0.05,"Significant!","No Significance")</f>
        <v>No Significance</v>
      </c>
      <c r="C9" t="str">
        <f t="shared" ref="C9:I9" si="3">IF(C8&lt;0.05,"Significant!","No Significance")</f>
        <v>No Significance</v>
      </c>
      <c r="D9" s="6" t="str">
        <f t="shared" si="3"/>
        <v>Significant!</v>
      </c>
      <c r="E9" t="str">
        <f t="shared" si="3"/>
        <v>No Significance</v>
      </c>
      <c r="F9" s="6" t="str">
        <f t="shared" si="3"/>
        <v>Significant!</v>
      </c>
      <c r="G9" t="str">
        <f t="shared" si="3"/>
        <v>No Significance</v>
      </c>
      <c r="H9" t="str">
        <f t="shared" si="3"/>
        <v>No Significance</v>
      </c>
      <c r="I9" t="str">
        <f t="shared" si="3"/>
        <v>No Significance</v>
      </c>
    </row>
    <row r="10" spans="1:9" x14ac:dyDescent="0.35">
      <c r="A10" s="5">
        <v>0.9</v>
      </c>
      <c r="B10" t="str">
        <f>IF(B9&lt;0.1,"Significant!","No Significance")</f>
        <v>No Significance</v>
      </c>
      <c r="C10" t="str">
        <f t="shared" ref="C10:I10" si="4">IF(C9&lt;0.1,"Significant!","No Significance")</f>
        <v>No Significance</v>
      </c>
      <c r="D10" t="str">
        <f t="shared" si="4"/>
        <v>No Significance</v>
      </c>
      <c r="E10" t="str">
        <f t="shared" si="4"/>
        <v>No Significance</v>
      </c>
      <c r="F10" t="str">
        <f t="shared" si="4"/>
        <v>No Significance</v>
      </c>
      <c r="G10" t="str">
        <f t="shared" si="4"/>
        <v>No Significance</v>
      </c>
      <c r="H10" t="str">
        <f t="shared" si="4"/>
        <v>No Significance</v>
      </c>
      <c r="I10" t="str">
        <f t="shared" si="4"/>
        <v>No Significance</v>
      </c>
    </row>
    <row r="11" spans="1:9" x14ac:dyDescent="0.35">
      <c r="A11" s="5">
        <v>0.85</v>
      </c>
      <c r="B11" t="str">
        <f>IF(B10&lt;0.15,"Significant!","No Significance")</f>
        <v>No Significance</v>
      </c>
      <c r="C11" t="str">
        <f t="shared" ref="C11:I11" si="5">IF(C10&lt;0.15,"Significant!","No Significance")</f>
        <v>No Significance</v>
      </c>
      <c r="D11" t="str">
        <f t="shared" si="5"/>
        <v>No Significance</v>
      </c>
      <c r="E11" t="str">
        <f t="shared" si="5"/>
        <v>No Significance</v>
      </c>
      <c r="F11" t="str">
        <f t="shared" si="5"/>
        <v>No Significance</v>
      </c>
      <c r="G11" t="str">
        <f t="shared" si="5"/>
        <v>No Significance</v>
      </c>
      <c r="H11" t="str">
        <f t="shared" si="5"/>
        <v>No Significance</v>
      </c>
      <c r="I11" t="str">
        <f t="shared" si="5"/>
        <v>No Significance</v>
      </c>
    </row>
    <row r="12" spans="1:9" x14ac:dyDescent="0.35">
      <c r="A12" s="5">
        <v>0.8</v>
      </c>
      <c r="B12" t="str">
        <f>IF(B11&lt;0.2,"Significant!","No Significance")</f>
        <v>No Significance</v>
      </c>
      <c r="C12" t="str">
        <f t="shared" ref="C12:I12" si="6">IF(C11&lt;0.2,"Significant!","No Significance")</f>
        <v>No Significance</v>
      </c>
      <c r="D12" t="str">
        <f t="shared" si="6"/>
        <v>No Significance</v>
      </c>
      <c r="E12" t="str">
        <f t="shared" si="6"/>
        <v>No Significance</v>
      </c>
      <c r="F12" t="str">
        <f t="shared" si="6"/>
        <v>No Significance</v>
      </c>
      <c r="G12" t="str">
        <f t="shared" si="6"/>
        <v>No Significance</v>
      </c>
      <c r="H12" t="str">
        <f t="shared" si="6"/>
        <v>No Significance</v>
      </c>
      <c r="I12" t="str">
        <f t="shared" si="6"/>
        <v>No Significance</v>
      </c>
    </row>
    <row r="13" spans="1:9" x14ac:dyDescent="0.35">
      <c r="A13" s="5">
        <v>0.7</v>
      </c>
      <c r="B13" t="str">
        <f>IF(B12&lt;0.25,"Significant!","No Significance")</f>
        <v>No Significance</v>
      </c>
      <c r="C13" t="str">
        <f t="shared" ref="C13:I13" si="7">IF(C12&lt;0.25,"Significant!","No Significance")</f>
        <v>No Significance</v>
      </c>
      <c r="D13" t="str">
        <f t="shared" si="7"/>
        <v>No Significance</v>
      </c>
      <c r="E13" t="str">
        <f t="shared" si="7"/>
        <v>No Significance</v>
      </c>
      <c r="F13" t="str">
        <f t="shared" si="7"/>
        <v>No Significance</v>
      </c>
      <c r="G13" t="str">
        <f t="shared" si="7"/>
        <v>No Significance</v>
      </c>
      <c r="H13" t="str">
        <f t="shared" si="7"/>
        <v>No Significance</v>
      </c>
      <c r="I13" t="str">
        <f t="shared" si="7"/>
        <v>No Significance</v>
      </c>
    </row>
    <row r="14" spans="1:9" x14ac:dyDescent="0.35">
      <c r="A14" s="5">
        <v>0.65</v>
      </c>
      <c r="B14" t="str">
        <f>IF(B13&lt;0.3,"Significant!","No Significance")</f>
        <v>No Significance</v>
      </c>
      <c r="C14" t="str">
        <f t="shared" ref="C14:I14" si="8">IF(C13&lt;0.3,"Significant!","No Significance")</f>
        <v>No Significance</v>
      </c>
      <c r="D14" t="str">
        <f t="shared" si="8"/>
        <v>No Significance</v>
      </c>
      <c r="E14" t="str">
        <f t="shared" si="8"/>
        <v>No Significance</v>
      </c>
      <c r="F14" t="str">
        <f t="shared" si="8"/>
        <v>No Significance</v>
      </c>
      <c r="G14" t="str">
        <f t="shared" si="8"/>
        <v>No Significance</v>
      </c>
      <c r="H14" t="str">
        <f t="shared" si="8"/>
        <v>No Significance</v>
      </c>
      <c r="I14" t="str">
        <f t="shared" si="8"/>
        <v>No Significance</v>
      </c>
    </row>
    <row r="15" spans="1:9" x14ac:dyDescent="0.35">
      <c r="A15" s="5">
        <v>0.6</v>
      </c>
      <c r="B15" t="str">
        <f>IF(B14&lt;0.35,"Significant!","No Significance")</f>
        <v>No Significance</v>
      </c>
      <c r="C15" t="str">
        <f t="shared" ref="C15:I15" si="9">IF(C14&lt;0.35,"Significant!","No Significance")</f>
        <v>No Significance</v>
      </c>
      <c r="D15" t="str">
        <f t="shared" si="9"/>
        <v>No Significance</v>
      </c>
      <c r="E15" t="str">
        <f t="shared" si="9"/>
        <v>No Significance</v>
      </c>
      <c r="F15" t="str">
        <f t="shared" si="9"/>
        <v>No Significance</v>
      </c>
      <c r="G15" t="str">
        <f t="shared" si="9"/>
        <v>No Significance</v>
      </c>
      <c r="H15" t="str">
        <f t="shared" si="9"/>
        <v>No Significance</v>
      </c>
      <c r="I15" t="str">
        <f t="shared" si="9"/>
        <v>No Significance</v>
      </c>
    </row>
    <row r="24" spans="1:10" x14ac:dyDescent="0.35"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16</v>
      </c>
      <c r="J24" t="s">
        <v>17</v>
      </c>
    </row>
    <row r="25" spans="1:10" x14ac:dyDescent="0.35"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75</v>
      </c>
      <c r="J25" t="s">
        <v>76</v>
      </c>
    </row>
    <row r="26" spans="1:10" x14ac:dyDescent="0.35">
      <c r="A26" t="s">
        <v>9</v>
      </c>
      <c r="B26" t="s">
        <v>69</v>
      </c>
      <c r="C26">
        <v>1</v>
      </c>
    </row>
    <row r="27" spans="1:10" x14ac:dyDescent="0.35">
      <c r="A27" t="s">
        <v>10</v>
      </c>
      <c r="B27" t="s">
        <v>70</v>
      </c>
      <c r="C27">
        <v>0.91748649181536079</v>
      </c>
      <c r="D27">
        <v>1</v>
      </c>
    </row>
    <row r="28" spans="1:10" x14ac:dyDescent="0.35">
      <c r="A28" t="s">
        <v>11</v>
      </c>
      <c r="B28" t="s">
        <v>71</v>
      </c>
      <c r="C28">
        <v>0.90788652566091843</v>
      </c>
      <c r="D28">
        <v>0.82929569087334098</v>
      </c>
      <c r="E28">
        <v>1</v>
      </c>
    </row>
    <row r="29" spans="1:10" x14ac:dyDescent="0.35">
      <c r="A29" t="s">
        <v>12</v>
      </c>
      <c r="B29" t="s">
        <v>72</v>
      </c>
      <c r="C29">
        <v>0.70303305314657005</v>
      </c>
      <c r="D29">
        <v>0.90937921385831422</v>
      </c>
      <c r="E29">
        <v>0.64958070527607681</v>
      </c>
      <c r="F29">
        <v>1</v>
      </c>
    </row>
    <row r="30" spans="1:10" x14ac:dyDescent="0.35">
      <c r="A30" t="s">
        <v>13</v>
      </c>
      <c r="B30" t="s">
        <v>73</v>
      </c>
      <c r="C30">
        <v>0.35722914054922156</v>
      </c>
      <c r="D30">
        <v>0.16964445723452787</v>
      </c>
      <c r="E30">
        <v>0.6364562311527826</v>
      </c>
      <c r="F30">
        <v>1.9695740749595625E-2</v>
      </c>
      <c r="G30">
        <v>1</v>
      </c>
    </row>
    <row r="31" spans="1:10" x14ac:dyDescent="0.35">
      <c r="A31" t="s">
        <v>14</v>
      </c>
      <c r="B31" t="s">
        <v>74</v>
      </c>
      <c r="C31">
        <v>4.1954181058976477E-3</v>
      </c>
      <c r="D31">
        <v>-0.19677484052957628</v>
      </c>
      <c r="E31">
        <v>0.10178447080841732</v>
      </c>
      <c r="F31">
        <v>-0.48242673906745531</v>
      </c>
      <c r="G31">
        <v>0.47043094224782234</v>
      </c>
      <c r="H31">
        <v>1</v>
      </c>
    </row>
    <row r="32" spans="1:10" x14ac:dyDescent="0.35">
      <c r="A32" t="s">
        <v>16</v>
      </c>
      <c r="B32" t="s">
        <v>75</v>
      </c>
      <c r="C32">
        <v>1.8429523717801415E-3</v>
      </c>
      <c r="D32">
        <v>0.359405872158156</v>
      </c>
      <c r="E32">
        <v>4.2354355024947658E-2</v>
      </c>
      <c r="F32">
        <v>0.59490279891313769</v>
      </c>
      <c r="G32">
        <v>-0.34282611248763273</v>
      </c>
      <c r="H32">
        <v>-0.5274831414964738</v>
      </c>
      <c r="I32">
        <v>1</v>
      </c>
    </row>
    <row r="33" spans="1:10" x14ac:dyDescent="0.35">
      <c r="A33" t="s">
        <v>17</v>
      </c>
      <c r="B33" t="s">
        <v>76</v>
      </c>
      <c r="C33">
        <v>7.6750403761098124E-2</v>
      </c>
      <c r="D33">
        <v>0.31523218859066526</v>
      </c>
      <c r="E33">
        <v>0.13535158593937879</v>
      </c>
      <c r="F33">
        <v>0.6327434160197426</v>
      </c>
      <c r="G33">
        <v>-0.11586023564696024</v>
      </c>
      <c r="H33">
        <v>-0.84272696970951744</v>
      </c>
      <c r="I33">
        <v>0.68468954505318647</v>
      </c>
      <c r="J33">
        <v>1</v>
      </c>
    </row>
  </sheetData>
  <conditionalFormatting sqref="B9:I15">
    <cfRule type="containsText" dxfId="2" priority="5" operator="containsText" text="&quot;!&quot;">
      <formula>NOT(ISERROR(SEARCH("""!""",B9)))</formula>
    </cfRule>
  </conditionalFormatting>
  <conditionalFormatting sqref="B9:I15">
    <cfRule type="containsText" dxfId="1" priority="4" operator="containsText" text="&quot;Significant!&quot;">
      <formula>NOT(ISERROR(SEARCH("""Significant!""",B9)))</formula>
    </cfRule>
  </conditionalFormatting>
  <conditionalFormatting sqref="D9">
    <cfRule type="containsText" priority="3" operator="containsText" text="Significant!">
      <formula>NOT(ISERROR(SEARCH("Significant!",D9)))</formula>
    </cfRule>
    <cfRule type="containsText" dxfId="0" priority="2" operator="containsText" text="&quot;Significant!&quot;">
      <formula>NOT(ISERROR(SEARCH("""Significant!""",D9)))</formula>
    </cfRule>
  </conditionalFormatting>
  <conditionalFormatting sqref="C26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Summary</vt:lpstr>
      <vt:lpstr>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Hwang</dc:creator>
  <cp:lastModifiedBy>Michael Cherisol</cp:lastModifiedBy>
  <dcterms:created xsi:type="dcterms:W3CDTF">2019-09-11T15:26:01Z</dcterms:created>
  <dcterms:modified xsi:type="dcterms:W3CDTF">2019-09-11T16:22:56Z</dcterms:modified>
</cp:coreProperties>
</file>