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_files" sheetId="1" r:id="rId4"/>
    <sheet state="visible" name="per_repo_model_files_count" sheetId="2" r:id="rId5"/>
    <sheet state="visible" name="file_extension_analysis" sheetId="3" r:id="rId6"/>
    <sheet state="visible" name="Sheet2" sheetId="4" r:id="rId7"/>
  </sheets>
  <definedNames>
    <definedName hidden="1" localSheetId="0" name="_xlnm._FilterDatabase">model_files!$A$1:$L$355</definedName>
  </definedNames>
  <calcPr/>
</workbook>
</file>

<file path=xl/sharedStrings.xml><?xml version="1.0" encoding="utf-8"?>
<sst xmlns="http://schemas.openxmlformats.org/spreadsheetml/2006/main" count="2584" uniqueCount="633">
  <si>
    <t>repository_name</t>
  </si>
  <si>
    <t>is_self_pre_trained</t>
  </si>
  <si>
    <t>issues_on_url</t>
  </si>
  <si>
    <t>model_file_extension</t>
  </si>
  <si>
    <t>used_library</t>
  </si>
  <si>
    <t>is_weight_file</t>
  </si>
  <si>
    <t>model_path</t>
  </si>
  <si>
    <t>files_count</t>
  </si>
  <si>
    <t>model_location</t>
  </si>
  <si>
    <t>model_path_set_from</t>
  </si>
  <si>
    <t>model_size</t>
  </si>
  <si>
    <t>comment</t>
  </si>
  <si>
    <t>algorithmiaio/langpacks</t>
  </si>
  <si>
    <t>unknown</t>
  </si>
  <si>
    <t>file system (source unknown)</t>
  </si>
  <si>
    <t>user’s environment variable</t>
  </si>
  <si>
    <t>allegroai/clearml-serving</t>
  </si>
  <si>
    <t>hdf5</t>
  </si>
  <si>
    <t>&lt;tmp_folder&gt;/keras_example_new_temp_now/weight.1.hdf5</t>
  </si>
  <si>
    <t>file system (not saved in VCS - outside of the repository)</t>
  </si>
  <si>
    <t>hard coded and program variable</t>
  </si>
  <si>
    <t>The model is loaded using clearml custom package, however, the package is not present in the repository</t>
  </si>
  <si>
    <t>angsten/pianonet</t>
  </si>
  <si>
    <t>&lt;path_to_run_directory&gt;/models/initial_model</t>
  </si>
  <si>
    <t>file system (not saved in VCS)</t>
  </si>
  <si>
    <t>argument and hard coded</t>
  </si>
  <si>
    <t>the root value is provided through cli. Although there is a directory in the file system named models, however, there is not directory named initial_model in it.</t>
  </si>
  <si>
    <t>models/0_trained_model</t>
  </si>
  <si>
    <t>hard coded</t>
  </si>
  <si>
    <t>pb</t>
  </si>
  <si>
    <t>models/micro_1</t>
  </si>
  <si>
    <t>file system (saved in VCS)</t>
  </si>
  <si>
    <t>2.64 MB</t>
  </si>
  <si>
    <t>the model is not present in /app/models/micro_1. However, there is a directory directly in the root in models name and the model is present inside that directory. The size is collected from there.</t>
  </si>
  <si>
    <t>models/r9p0_3500kparams_approx_9_blocks_model</t>
  </si>
  <si>
    <t>7.65 MB</t>
  </si>
  <si>
    <t>the model is not present in /app/models/r9p0_3500kparams_approx_9_blocks_model. However, there is a directory directly in the root in models name and the model is present inside that directory. The size is collected from there.</t>
  </si>
  <si>
    <t>json file</t>
  </si>
  <si>
    <t>the path loaded from run_description.json file, however, the file is not saved in the file system</t>
  </si>
  <si>
    <t>ANRGUSC/Jupiter</t>
  </si>
  <si>
    <t>pt</t>
  </si>
  <si>
    <t>app_specific_files/demo/best.pt</t>
  </si>
  <si>
    <t>program variable and hard coded</t>
  </si>
  <si>
    <t>60.3 MB</t>
  </si>
  <si>
    <t>weights/best.pt</t>
  </si>
  <si>
    <t>program variable</t>
  </si>
  <si>
    <t>aristoteleo/spateo-release</t>
  </si>
  <si>
    <t>model_buffer/A</t>
  </si>
  <si>
    <t>3 models used as one model for training and prediction.</t>
  </si>
  <si>
    <t>model_buffer/B</t>
  </si>
  <si>
    <t>model_buffer/h</t>
  </si>
  <si>
    <t>artonson/def</t>
  </si>
  <si>
    <t>contrib/sharpness_fields/src/sharpness_model.pt</t>
  </si>
  <si>
    <t>argument</t>
  </si>
  <si>
    <t>3.1 MB</t>
  </si>
  <si>
    <t>Personal storage</t>
  </si>
  <si>
    <t>ckpt</t>
  </si>
  <si>
    <t>No code</t>
  </si>
  <si>
    <t>https://www.dropbox.com/scl/fo/7qg4r7m8wraykesn6crmx/h?dl=0&amp;rlkey=l4kv9bqeyckdeaicjknmcluga</t>
  </si>
  <si>
    <t>online</t>
  </si>
  <si>
    <t>readme file</t>
  </si>
  <si>
    <t>6553.6 MB</t>
  </si>
  <si>
    <t>All their trained models are distributed in one zip file through the url.</t>
  </si>
  <si>
    <t>pytorch</t>
  </si>
  <si>
    <t>sharpf/neural/best</t>
  </si>
  <si>
    <t>config file</t>
  </si>
  <si>
    <t>AshuKulu/HacktoberFest2022</t>
  </si>
  <si>
    <t>pkl</t>
  </si>
  <si>
    <t>pickle</t>
  </si>
  <si>
    <t>Python/Email Spam Classifier/model.pkl</t>
  </si>
  <si>
    <t>0.1 MB</t>
  </si>
  <si>
    <t>atulapra/Emotion-detection</t>
  </si>
  <si>
    <t>h5</t>
  </si>
  <si>
    <t>tensorflow</t>
  </si>
  <si>
    <t>https://drive.google.com/file/d/1FUn0XNOzf-nQV7QjbBPA6-8GLoHNNgv-/view?usp=sharing</t>
  </si>
  <si>
    <t>9 MB</t>
  </si>
  <si>
    <t>avinashkranjan/Amazing-Python-Scripts</t>
  </si>
  <si>
    <t>Covid -19-Detection-Using-Chest-X-Ray/model_adv.h5</t>
  </si>
  <si>
    <t>64.9 MB</t>
  </si>
  <si>
    <t>Heart Disease Prediction/heart_model.pkl</t>
  </si>
  <si>
    <t>17.6 MB</t>
  </si>
  <si>
    <t>Malaria/Models/malaria.h5</t>
  </si>
  <si>
    <t>1 KB</t>
  </si>
  <si>
    <t>joblib</t>
  </si>
  <si>
    <t>Message-Spam/filename.pkl</t>
  </si>
  <si>
    <t>0.04 MB</t>
  </si>
  <si>
    <t>Although the model is loaded from /content/filename.pkl, a file with exact name found in the same directory level of the repository.</t>
  </si>
  <si>
    <t>pkl -1</t>
  </si>
  <si>
    <t>Reddit-Scraping-And-Flair-Detection/final_model.pkl -1</t>
  </si>
  <si>
    <t>6.72 MB</t>
  </si>
  <si>
    <t>sav</t>
  </si>
  <si>
    <t>Salary Predictor/models/random_forest2_model.sav</t>
  </si>
  <si>
    <t>5.4 MB</t>
  </si>
  <si>
    <t>bigscience-workshop/metadata</t>
  </si>
  <si>
    <t>Model load purpose is to convert model format from pt to hf (according to the file name and code). the values are passed through cli.</t>
  </si>
  <si>
    <t>boxkite-ml/boxkite</t>
  </si>
  <si>
    <t>examples/grafana-prometheus/model.pkl</t>
  </si>
  <si>
    <t>bupt-ai-cz/LLVIP</t>
  </si>
  <si>
    <t>pth</t>
  </si>
  <si>
    <t>&lt;checkpoints_dir&gt;/&lt;name&gt;/&lt;epoch&gt;_net_&lt;name&gt;.pth</t>
  </si>
  <si>
    <t>method parameter and hard coded</t>
  </si>
  <si>
    <t>no saved .pth file found in the repository</t>
  </si>
  <si>
    <t>&lt;save_dir&gt;/weights/best.pt</t>
  </si>
  <si>
    <t>method parameter, hard coded and program variable</t>
  </si>
  <si>
    <t>Model load purpose is to strip optimizer from saved model</t>
  </si>
  <si>
    <t>&lt;save_dir&gt;/weights/last.pt</t>
  </si>
  <si>
    <t>&lt;your darknet weights file path&gt;</t>
  </si>
  <si>
    <t>The model is loaded to convert file format of the model. Model loaded from the path defined by a program variable. However, in the code, the path is not set.</t>
  </si>
  <si>
    <t>University storage</t>
  </si>
  <si>
    <t>http://efrosgans.eecs.berkeley.edu/cyclegan/pretrained_models/apple2orange.pth</t>
  </si>
  <si>
    <t>script file</t>
  </si>
  <si>
    <t>43.46 MB</t>
  </si>
  <si>
    <t>Noted the checkpoint file from the text block above the code block of the notebook.</t>
  </si>
  <si>
    <t>http://efrosgans.eecs.berkeley.edu/cyclegan/pretrained_models/cityscapes_label2photo.pth</t>
  </si>
  <si>
    <t>http://efrosgans.eecs.berkeley.edu/cyclegan/pretrained_models/cityscapes_photo2label.pth</t>
  </si>
  <si>
    <t>http://efrosgans.eecs.berkeley.edu/cyclegan/pretrained_models/facades_label2photo.pth</t>
  </si>
  <si>
    <t>http://efrosgans.eecs.berkeley.edu/cyclegan/pretrained_models/facades_photo2label.pth</t>
  </si>
  <si>
    <t>http://efrosgans.eecs.berkeley.edu/cyclegan/pretrained_models/horse2zebra.pth</t>
  </si>
  <si>
    <t>http://efrosgans.eecs.berkeley.edu/cyclegan/pretrained_models/iphone2dslr_flower.pth</t>
  </si>
  <si>
    <t>http://efrosgans.eecs.berkeley.edu/cyclegan/pretrained_models/map2sat.pth</t>
  </si>
  <si>
    <t>http://efrosgans.eecs.berkeley.edu/cyclegan/pretrained_models/monet2photo.pth</t>
  </si>
  <si>
    <t>http://efrosgans.eecs.berkeley.edu/cyclegan/pretrained_models/orange2apple.pth</t>
  </si>
  <si>
    <t>http://efrosgans.eecs.berkeley.edu/cyclegan/pretrained_models/sat2map.pth</t>
  </si>
  <si>
    <t>http://efrosgans.eecs.berkeley.edu/cyclegan/pretrained_models/style_cezanne.pth</t>
  </si>
  <si>
    <t>http://efrosgans.eecs.berkeley.edu/cyclegan/pretrained_models/style_monet.pth</t>
  </si>
  <si>
    <t>http://efrosgans.eecs.berkeley.edu/cyclegan/pretrained_models/style_ukiyoe.pth</t>
  </si>
  <si>
    <t>http://efrosgans.eecs.berkeley.edu/cyclegan/pretrained_models/style_vangogh.pth</t>
  </si>
  <si>
    <t>http://efrosgans.eecs.berkeley.edu/cyclegan/pretrained_models/summer2winter_yosemite.pth</t>
  </si>
  <si>
    <t>http://efrosgans.eecs.berkeley.edu/cyclegan/pretrained_models/winter2summer_yosemite.pth</t>
  </si>
  <si>
    <t>http://efrosgans.eecs.berkeley.edu/cyclegan/pretrained_models/zebra2horse.pth</t>
  </si>
  <si>
    <t>http://efrosgans.eecs.berkeley.edu/pix2pix/models-pytorch/day2night.pth</t>
  </si>
  <si>
    <t>207.63 MB</t>
  </si>
  <si>
    <t>http://efrosgans.eecs.berkeley.edu/pix2pix/models-pytorch/edges2shoes.pth</t>
  </si>
  <si>
    <t>207.62 MB</t>
  </si>
  <si>
    <t>http://efrosgans.eecs.berkeley.edu/pix2pix/models-pytorch/facades_label2photo.pth</t>
  </si>
  <si>
    <t>http://efrosgans.eecs.berkeley.edu/pix2pix/models-pytorch/map2sat.pth</t>
  </si>
  <si>
    <t>http://efrosgans.eecs.berkeley.edu/pix2pix/models-pytorch/sat2map.pth</t>
  </si>
  <si>
    <t>After request</t>
  </si>
  <si>
    <t>https://github.com/ultralytics/yolov5/releases/download/&lt;tag&gt;/yolov5l.pt</t>
  </si>
  <si>
    <t>derived from api</t>
  </si>
  <si>
    <t>89.3 MB</t>
  </si>
  <si>
    <t>The url is defined after a request for the latest assets. Thus always download the latest asset.</t>
  </si>
  <si>
    <t>https://github.com/ultralytics/yolov5/releases/download/&lt;tag&gt;/yolov5l6.pt</t>
  </si>
  <si>
    <t>147.36 MB</t>
  </si>
  <si>
    <t>https://github.com/ultralytics/yolov5/releases/download/&lt;tag&gt;/yolov5m.pt</t>
  </si>
  <si>
    <t>40.8 MB</t>
  </si>
  <si>
    <t>https://github.com/ultralytics/yolov5/releases/download/&lt;tag&gt;/yolov5m6.pt</t>
  </si>
  <si>
    <t>69.0 MB</t>
  </si>
  <si>
    <t>https://github.com/ultralytics/yolov5/releases/download/&lt;tag&gt;/yolov5n.pt</t>
  </si>
  <si>
    <t>3.9 MB</t>
  </si>
  <si>
    <t>https://github.com/ultralytics/yolov5/releases/download/&lt;tag&gt;/yolov5n6.pt</t>
  </si>
  <si>
    <t>6.9 MB</t>
  </si>
  <si>
    <t>https://github.com/ultralytics/yolov5/releases/download/&lt;tag&gt;/yolov5s.pt</t>
  </si>
  <si>
    <t>14.1 MB</t>
  </si>
  <si>
    <t>The model is loaded to export to different formats. The url is defined after a request for the latest assets. Thus always download the latest asset.</t>
  </si>
  <si>
    <t>https://github.com/ultralytics/yolov5/releases/download/&lt;tag&gt;/yolov5s6.pt</t>
  </si>
  <si>
    <t>24.8 MB</t>
  </si>
  <si>
    <t>https://github.com/ultralytics/yolov5/releases/download/&lt;tag&gt;/yolov5x.pt</t>
  </si>
  <si>
    <t>166 MB</t>
  </si>
  <si>
    <t>https://github.com/ultralytics/yolov5/releases/download/&lt;tag&gt;/yolov5x6.pt</t>
  </si>
  <si>
    <t>269.62 MB</t>
  </si>
  <si>
    <t>yolov5/resnet50.pt</t>
  </si>
  <si>
    <t>yolov5/yolov5s.pt</t>
  </si>
  <si>
    <t>colinrsmall/This-Hockey-Player-Does-Not-Exist</t>
  </si>
  <si>
    <t>https://drive.google.com/uc?id=1MEGjdvVpUsu1jB4zrXZN7Y4kBBOzizDQ</t>
  </si>
  <si>
    <t>310 MB</t>
  </si>
  <si>
    <t>https://drive.google.com/uc?id=1MJ6iCfNtMIRicihwRorsM3b7mmtmK9c3</t>
  </si>
  <si>
    <t>293 MB</t>
  </si>
  <si>
    <t>https://drive.google.com/uc?id=1MOSKeGF0FJcivpBI7s63V9YHloUTORiF</t>
  </si>
  <si>
    <t>289 MB</t>
  </si>
  <si>
    <t>https://drive.google.com/uc?id=1MQywl0FNt6lHu8E_EUqnRbviagS7fbiJ</t>
  </si>
  <si>
    <t>models/jr_model.pkl</t>
  </si>
  <si>
    <t>models/sr_model.pkl</t>
  </si>
  <si>
    <t>datature/portal</t>
  </si>
  <si>
    <t>&lt;_directory_&gt;/saved_model</t>
  </si>
  <si>
    <t>the _directory_ value is set through constructor. However, no initialization was found. Used the model for prediction in line 141</t>
  </si>
  <si>
    <t>EngineerDDP/Parallel-SGD</t>
  </si>
  <si>
    <t>model</t>
  </si>
  <si>
    <t>CIFARNET.model</t>
  </si>
  <si>
    <t>eternagame/KaggleOpenVaccine</t>
  </si>
  <si>
    <t>model_files/bt_xgb/bt_xgb.model</t>
  </si>
  <si>
    <t>system environment variable and hard coded</t>
  </si>
  <si>
    <t>65.72 MB</t>
  </si>
  <si>
    <t>The system variable path is set to the root of the repository</t>
  </si>
  <si>
    <t>model_files/ov-v40032-wgts/model_0.h5</t>
  </si>
  <si>
    <t>system environment variable and hard coded and program variable</t>
  </si>
  <si>
    <t>42.26 MB</t>
  </si>
  <si>
    <t>model_files/ov-v40032-wgts/model_1.h5</t>
  </si>
  <si>
    <t>model_files/ov-v40032-wgts/model_2.h5</t>
  </si>
  <si>
    <t>model_files/ov-v40032-wgts/model_3.h5</t>
  </si>
  <si>
    <t>model_files/ov-v40032-wgts/model_4.h5</t>
  </si>
  <si>
    <t>model_files/ov-v40131-wgts/model_0.h5</t>
  </si>
  <si>
    <t>41.26 MB</t>
  </si>
  <si>
    <t>model_files/ov-v40131-wgts/model_1.h5</t>
  </si>
  <si>
    <t>model_files/ov-v40131-wgts/model_2.h5</t>
  </si>
  <si>
    <t>model_files/ov-v40131-wgts/model_3.h5</t>
  </si>
  <si>
    <t>model_files/ov-v40131-wgts/model_4.h5</t>
  </si>
  <si>
    <t>model_files/ov-v40237-wgts/model_0.h5</t>
  </si>
  <si>
    <t>52.24 MB</t>
  </si>
  <si>
    <t>model_files/ov-v40237-wgts/model_1.h5</t>
  </si>
  <si>
    <t>model_files/ov-v40237-wgts/model_2.h5</t>
  </si>
  <si>
    <t>model_files/ov-v40237-wgts/model_3.h5</t>
  </si>
  <si>
    <t>model_files/ov-v40237-wgts/model_4.h5</t>
  </si>
  <si>
    <t>model_files/ov-v40334-wgts/model_0.h5</t>
  </si>
  <si>
    <t>43.44 MB</t>
  </si>
  <si>
    <t>model_files/ov-v40334-wgts/model_1.h5</t>
  </si>
  <si>
    <t>model_files/ov-v40334-wgts/model_2.h5</t>
  </si>
  <si>
    <t>model_files/ov-v40334-wgts/model_3.h5</t>
  </si>
  <si>
    <t>model_files/ov-v40334-wgts/model_4.h5</t>
  </si>
  <si>
    <t>facebookresearch/param</t>
  </si>
  <si>
    <t>nn.Embedding(n, m, *args, **kwargs)</t>
  </si>
  <si>
    <t>runtime memory</t>
  </si>
  <si>
    <t>class instantiation</t>
  </si>
  <si>
    <t>Loaded with random weights during instantiation</t>
  </si>
  <si>
    <t>nn.Linear(hidden_size, output_size)</t>
  </si>
  <si>
    <t>nn.Linear(layers_size[i], layers_size[i + 1])</t>
  </si>
  <si>
    <t>fusion-ml/trajectory-information-rl</t>
  </si>
  <si>
    <t>/zfsauton/project/public/ichar/BetaTracking/models/beta_rotation_mlp_limited</t>
  </si>
  <si>
    <t>/zfsauton/project/public/ichar/BetaTracking/models/mlp_beta_only</t>
  </si>
  <si>
    <t>barl/models/stan/model_pkls/gp_fixedsig.pkl</t>
  </si>
  <si>
    <t>barl/models/stan/model_pkls/gp_fixedsig_distmat.pkl</t>
  </si>
  <si>
    <t>GauthierDmn/question_answering</t>
  </si>
  <si>
    <t>output/exp-1/model.pkl</t>
  </si>
  <si>
    <t>output/exp-1/model_final.pkl</t>
  </si>
  <si>
    <t>A model with "model.pkl" name is saved after training in the repository</t>
  </si>
  <si>
    <t>harshareddy794/HACKTOBERFEST2020</t>
  </si>
  <si>
    <t>Python/flight delay/res.pkl</t>
  </si>
  <si>
    <t>0.03 MB</t>
  </si>
  <si>
    <t>hukaixuan19970627/yolov5_obb</t>
  </si>
  <si>
    <t>https://drive.google.com/file/d/1NMgxcN98cmBg9_nVK4axxqfiq4pYh-as/view</t>
  </si>
  <si>
    <t>96 MB</t>
  </si>
  <si>
    <t>https://pan.baidu.com/s/1Lqw42xlSZxZn-2gNniBpmw?pwd=yolo</t>
  </si>
  <si>
    <t>Couldn't download the file</t>
  </si>
  <si>
    <t>runs/train/yolov5n_DroneVehicle/weights/best.pt</t>
  </si>
  <si>
    <t>informagi/REL</t>
  </si>
  <si>
    <t>/wiki_2019/generated/lr_model.pkl</t>
  </si>
  <si>
    <t>http://gem.cs.ru.nl/ed-wiki-2014.tar.gz</t>
  </si>
  <si>
    <t>0.97 MB</t>
  </si>
  <si>
    <t>http://gem.cs.ru.nl/ed-wiki-2019.tar.gz</t>
  </si>
  <si>
    <t>infstellar/genshin_impact_assistant</t>
  </si>
  <si>
    <t>YOLOX_outputs/&lt;experiment_name&gt;/best_ckpt.pth</t>
  </si>
  <si>
    <t>argument and program variable</t>
  </si>
  <si>
    <t>YOLOX_outputs/&lt;experiment_name&gt;/latest_ckpt.pth</t>
  </si>
  <si>
    <t>assets/YoloxModels/best_ckpt.pth</t>
  </si>
  <si>
    <t>https://github.com/Megvii-BaseDetection/YOLOX/releases/download/0.1.1rc0/yolox_darknet.pth</t>
  </si>
  <si>
    <t>487 MB</t>
  </si>
  <si>
    <t>https://github.com/Megvii-BaseDetection/YOLOX/releases/download/0.1.1rc0/yolox_l.pth</t>
  </si>
  <si>
    <t>414 MB</t>
  </si>
  <si>
    <t>https://github.com/Megvii-BaseDetection/YOLOX/releases/download/0.1.1rc0/yolox_m.pth</t>
  </si>
  <si>
    <t>194 MB</t>
  </si>
  <si>
    <t>https://github.com/Megvii-BaseDetection/YOLOX/releases/download/0.1.1rc0/yolox_nano.pth</t>
  </si>
  <si>
    <t>7.3 MB</t>
  </si>
  <si>
    <t>https://github.com/Megvii-BaseDetection/YOLOX/releases/download/0.1.1rc0/yolox_s.pth</t>
  </si>
  <si>
    <t>68.7 MB</t>
  </si>
  <si>
    <t>https://github.com/Megvii-BaseDetection/YOLOX/releases/download/0.1.1rc0/yolox_tiny.pth</t>
  </si>
  <si>
    <t>38.9 MB</t>
  </si>
  <si>
    <t>https://github.com/Megvii-BaseDetection/YOLOX/releases/download/0.1.1rc0/yolox_x.pth</t>
  </si>
  <si>
    <t>757 MB</t>
  </si>
  <si>
    <t>method parameter</t>
  </si>
  <si>
    <t>The path passed through method paramater, however, couldn't find any call of the method.</t>
  </si>
  <si>
    <t>weights/darknet53.mix.pth</t>
  </si>
  <si>
    <t>JdeRobot/ObjectDetector</t>
  </si>
  <si>
    <t>&lt;unknown&gt;.h5</t>
  </si>
  <si>
    <t>The path is set through a method parameter. However, the method never been called. The model is loaded to convert saved weights to saved full model.</t>
  </si>
  <si>
    <t>build/lib.linux-x86_64-2.7/Net/Keras/&lt;model&gt;</t>
  </si>
  <si>
    <t>The path is set through a method parameter. However, the method never been called.</t>
  </si>
  <si>
    <t>joapolarbear/dpro</t>
  </si>
  <si>
    <t>&lt;args.output_dir&gt;/cost_model/model_weights.h5</t>
  </si>
  <si>
    <t>argument and config file</t>
  </si>
  <si>
    <t>Kitware/kwiver</t>
  </si>
  <si>
    <t>models/alexnet_default.pt</t>
  </si>
  <si>
    <t>models/resnet50_default.pt</t>
  </si>
  <si>
    <t>resnet/snapshot_epoch_6.pt</t>
  </si>
  <si>
    <t>siamese/snapshot_epoch_6.pt</t>
  </si>
  <si>
    <t>targetRNN_AI/App_LSTM_epoch_51.pt</t>
  </si>
  <si>
    <t>targetRNN_snapshot/App_LSTM_epoch_51.pt</t>
  </si>
  <si>
    <t>The pre-trained model path passed through optional method parameter. However, the values were not passed while calling ht emethod.</t>
  </si>
  <si>
    <t>kwrobel-nlp/krnnt</t>
  </si>
  <si>
    <t>The path is loaded from a dictionary, however, the key value has not been assigned.</t>
  </si>
  <si>
    <t>weight_&lt;uuid&gt;.hdf5</t>
  </si>
  <si>
    <t>lanl/PYSEQM</t>
  </si>
  <si>
    <t>examples/model/model.pt</t>
  </si>
  <si>
    <t>1.84 MB</t>
  </si>
  <si>
    <t>Found the model one step inside the file structure</t>
  </si>
  <si>
    <t>LineaLabs/lineapy</t>
  </si>
  <si>
    <t>xgb.model</t>
  </si>
  <si>
    <t>louis-she/minetorch</t>
  </si>
  <si>
    <t>alchemistic_directory/Experiment-6/models</t>
  </si>
  <si>
    <t>luca-ant/WhatsSee</t>
  </si>
  <si>
    <t>&lt;working_dir&gt;/data/training/model.h5</t>
  </si>
  <si>
    <t>&lt;working_dir&gt;/data/weights/weights.h5</t>
  </si>
  <si>
    <t>Multiple version</t>
  </si>
  <si>
    <t>https://github.com/luca-ant/WhatsSee/releases/latest</t>
  </si>
  <si>
    <t>13.9 MB</t>
  </si>
  <si>
    <t>Provided their trained model through the url</t>
  </si>
  <si>
    <t>m-doru/Facial-based-authentication-system</t>
  </si>
  <si>
    <t>../classifiers/casia.pkl</t>
  </si>
  <si>
    <t>../classifiers/classifier_tested_on3.pkl</t>
  </si>
  <si>
    <t>../classifiers/idiap.pkl</t>
  </si>
  <si>
    <t>The self trained code found commented during the analysis</t>
  </si>
  <si>
    <t>../classifiers/msu_mfsdredchannel.pkl</t>
  </si>
  <si>
    <t>pkllinear</t>
  </si>
  <si>
    <t>classifiers/casia.pkllinear</t>
  </si>
  <si>
    <t>classifiers/classifier_tested_on1.pkl</t>
  </si>
  <si>
    <t>faceSpoofDetection/classifiers/powerful_classifier.pkl</t>
  </si>
  <si>
    <t>manthan89-py/Plant-Disease-Detection</t>
  </si>
  <si>
    <t>https://drive.google.com/drive/folders/1ewJWAiduGuld_9oGSrTuLumg9y62qS6A?usp=share_link</t>
  </si>
  <si>
    <t>200.7 MB</t>
  </si>
  <si>
    <t>MaximIntegratedAI/ai8x-synthesis</t>
  </si>
  <si>
    <t>trained/ai85-aisegment-unet-large-fakept-q.pth.tar</t>
  </si>
  <si>
    <t>3.25 MB</t>
  </si>
  <si>
    <t>Found the file in the same directory and same name pattern, just a little change in the file name.</t>
  </si>
  <si>
    <t>trained/ai85-aisegment-unet-large-q.pth.tar</t>
  </si>
  <si>
    <t>3.24 MB</t>
  </si>
  <si>
    <t>trained/ai85-aisegment-unet-large.pth.tar</t>
  </si>
  <si>
    <t>trained/ai85-camvid-unet-large-fakept-q.pth.tar</t>
  </si>
  <si>
    <t>3.28 MB</t>
  </si>
  <si>
    <t>trained/ai85-camvid-unet-large-q.pth.tar</t>
  </si>
  <si>
    <t>3.26 MB</t>
  </si>
  <si>
    <t>trained/ai85-camvid-unet-large.pth.tar</t>
  </si>
  <si>
    <t>trained/ai85-catsdogs-qat8-q.pth.tar</t>
  </si>
  <si>
    <t>0.68 MB</t>
  </si>
  <si>
    <t>trained/ai85-catsdogs-qat8.pth.tar</t>
  </si>
  <si>
    <t>0.69 MB</t>
  </si>
  <si>
    <t>trained/ai85-cifar10-qat8-q.pth.tar</t>
  </si>
  <si>
    <t>3.51 MB</t>
  </si>
  <si>
    <t>trained/ai85-cifar10-qat8.pth.tar</t>
  </si>
  <si>
    <t>3.52 MB</t>
  </si>
  <si>
    <t>trained/ai85-cifar100-noqat-q.pth.tar</t>
  </si>
  <si>
    <t>4.47 MB</t>
  </si>
  <si>
    <t>trained/ai85-cifar100-noqat.pth.tar</t>
  </si>
  <si>
    <t>4.48 MB</t>
  </si>
  <si>
    <t>trained/ai85-cifar100-qat-mixed-q.pth.tar</t>
  </si>
  <si>
    <t>trained/ai85-cifar100-qat-mixed.pth.tar</t>
  </si>
  <si>
    <t>trained/ai85-cifar100-qat8-q.pth.tar</t>
  </si>
  <si>
    <t>4.03 MB</t>
  </si>
  <si>
    <t>trained/ai85-cifar100-qat8.pth.tar</t>
  </si>
  <si>
    <t>4.04 MB</t>
  </si>
  <si>
    <t>trained/ai85-cifar100-residual-qat8-q.pth.tar</t>
  </si>
  <si>
    <t>4.41 MB</t>
  </si>
  <si>
    <t>trained/ai85-cifar100-residual-qat8.pth.tar</t>
  </si>
  <si>
    <t>4.42 MB</t>
  </si>
  <si>
    <t>trained/ai85-cifar100-simplenetwide2x-qat-mixed-q.pth.tar</t>
  </si>
  <si>
    <t>8.41 MB</t>
  </si>
  <si>
    <t>trained/ai85-cifar100-simplenetwide2x-qat-mixed.pth.tar</t>
  </si>
  <si>
    <t>8.42 MB</t>
  </si>
  <si>
    <t>trained/ai85-faceid-qat8-q.pth.tar</t>
  </si>
  <si>
    <t>2.04 MB</t>
  </si>
  <si>
    <t>trained/ai85-faceid-qat8.pth.tar</t>
  </si>
  <si>
    <t>2.05 MB</t>
  </si>
  <si>
    <t>trained/ai85-kws20-qat8-q.pth.tar</t>
  </si>
  <si>
    <t>1.48 MB</t>
  </si>
  <si>
    <t>trained/ai85-kws20-qat8.pth.tar</t>
  </si>
  <si>
    <t>trained/ai85-kws20_v2-qat8-q.pth.tar</t>
  </si>
  <si>
    <t>4.25 MB</t>
  </si>
  <si>
    <t>trained/ai85-kws20_v2-qat8.pth.tar</t>
  </si>
  <si>
    <t>trained/ai85-kws20_v3-qat8-q.pth.tar</t>
  </si>
  <si>
    <t>1.96 MB</t>
  </si>
  <si>
    <t>trained/ai85-kws20_v3-qat8.pth.tar</t>
  </si>
  <si>
    <t>2.00 MB</t>
  </si>
  <si>
    <t>trained/ai85-mnist-extrasmall-qat8-q.pth.tar</t>
  </si>
  <si>
    <t>trained/ai85-mnist-extrasmall-qat8.pth.tar</t>
  </si>
  <si>
    <t>trained/ai85-mnist-qat8-q.pth.tar</t>
  </si>
  <si>
    <t>0.56 MB</t>
  </si>
  <si>
    <t>trained/ai85-mnist-qat8.pth.tar</t>
  </si>
  <si>
    <t>trained/ai85-svhn-tinierssd-qat8-q.pth.tar</t>
  </si>
  <si>
    <t>3.96 MB</t>
  </si>
  <si>
    <t>trained/ai85-svhn-tinierssd-qat8.pth.tar</t>
  </si>
  <si>
    <t>4.00 MB</t>
  </si>
  <si>
    <t>trained/ai87-cifar100-effnet2-qat8-q.pth.tar</t>
  </si>
  <si>
    <t>8.90 MB</t>
  </si>
  <si>
    <t>trained/ai87-cifar100-effnet2-qat8.pth.tar</t>
  </si>
  <si>
    <t>8.93 MB</t>
  </si>
  <si>
    <t>trained/ai87-cifar100-mobilenet-v2-0.5-qat8-q.pth.tar</t>
  </si>
  <si>
    <t>5.13 MB</t>
  </si>
  <si>
    <t>trained/ai87-cifar100-mobilenet-v2-0.5-qat8.pth.tar</t>
  </si>
  <si>
    <t>5.18 MB</t>
  </si>
  <si>
    <t>trained/ai87-cifar100-mobilenet-v2-0.75-qat8-q.pth.tar</t>
  </si>
  <si>
    <t>10.53 MB</t>
  </si>
  <si>
    <t>trained/ai87-cifar100-mobilenet-v2-0.75-qat8.pth.tar</t>
  </si>
  <si>
    <t>10.59 MB</t>
  </si>
  <si>
    <t>trained/ai87-imagenet-effnet2-q.pth.tar</t>
  </si>
  <si>
    <t>19.58 MB</t>
  </si>
  <si>
    <t>trained/ai87-imagenet-effnet2.pth.tar</t>
  </si>
  <si>
    <t>19.61 MB</t>
  </si>
  <si>
    <t>trained/ai87-kws20_v2-qat8-q.pth.tar</t>
  </si>
  <si>
    <t>4.21 MB</t>
  </si>
  <si>
    <t>trained/ai87-kws20_v2-qat8.pth.tar</t>
  </si>
  <si>
    <t>4.22 MB</t>
  </si>
  <si>
    <t>trained/ai87-kws20_v3-qat8-q.pth.tar</t>
  </si>
  <si>
    <t>1.73 MB</t>
  </si>
  <si>
    <t>trained/ai87-kws20_v3-qat8.pth.tar</t>
  </si>
  <si>
    <t>1.74 MB</t>
  </si>
  <si>
    <t>The model is loaded to remove `module.` prefix from the state dictionary keys if model is trained with GPU and add passthrough layer.</t>
  </si>
  <si>
    <t>memgraph/mage</t>
  </si>
  <si>
    <t>/tmp/model.pt</t>
  </si>
  <si>
    <t>/tmp/predictor.pt</t>
  </si>
  <si>
    <t>/tmp/torch_models/model*.pt</t>
  </si>
  <si>
    <t>microsoft/nnfusion</t>
  </si>
  <si>
    <t>/tmp/bert.pt</t>
  </si>
  <si>
    <t>/tmp/mnist.pt</t>
  </si>
  <si>
    <t>/tmp/rnn.pt</t>
  </si>
  <si>
    <t>models/torchscript/vgg16/vgg16_trace_module.pt</t>
  </si>
  <si>
    <t>miha-skalic/youtube8mchallenge</t>
  </si>
  <si>
    <t>milvus-io/bootcamp</t>
  </si>
  <si>
    <t>https://drive.google.com/uc?id=1t5jyJ4Ktmlck6GYhNTPVTFZuRP7wPUYq</t>
  </si>
  <si>
    <t>16.3 MB</t>
  </si>
  <si>
    <t>vectorizer.pkl</t>
  </si>
  <si>
    <t>The path is set in environment variable. If the variable is not set, then this default value is used for model path.</t>
  </si>
  <si>
    <t>Moving-AI/virtual-walk</t>
  </si>
  <si>
    <t>https://drive.google.com/uc?export=download&amp;id=1JydPMY58DVZr3qcZ3d7EPZWfq__yJH2Z</t>
  </si>
  <si>
    <t>0.12 MB</t>
  </si>
  <si>
    <t>https://drive.google.com/uc?export=download&amp;id=1cYMuGlfBdkbH6wd9x__1D07I64VA94wE</t>
  </si>
  <si>
    <t>0.05 MB</t>
  </si>
  <si>
    <t>https://drive.google.com/uc?export=download&amp;id=1dn51tNt96cWesufjCRtuQJQd2S3Ro6fu</t>
  </si>
  <si>
    <t>0.08 MB</t>
  </si>
  <si>
    <t>https://drive.google.com/uc?export=download&amp;id=1eQUYZB1ZTWRjXH4Y-gxs2wsgAK30iwgC</t>
  </si>
  <si>
    <t>0.0 MB</t>
  </si>
  <si>
    <t>naturalis/sdmdl</t>
  </si>
  <si>
    <t>&lt;self.ch.result_path&gt;/{}/{}_model.h5</t>
  </si>
  <si>
    <t>nsu-ai-team/conv1d-text-vae</t>
  </si>
  <si>
    <t>Default value of the model path is set to None.</t>
  </si>
  <si>
    <t>open-mmlab/mmskeleton</t>
  </si>
  <si>
    <t>pangyuteng/aigonewrong</t>
  </si>
  <si>
    <t>checkpoints-celeba/diffusion_model</t>
  </si>
  <si>
    <t>checkpoints-deeplesion/diffusion_model</t>
  </si>
  <si>
    <t>checkpoints/diffusion_model</t>
  </si>
  <si>
    <t>checkpoints/diffusion_model_image</t>
  </si>
  <si>
    <t>checkpoints/diffusion_model_mask</t>
  </si>
  <si>
    <t>finance/transformer-volatility/model.h5</t>
  </si>
  <si>
    <t>finance/transformer/model.h5</t>
  </si>
  <si>
    <t>tmp/pixel_cnn.h5</t>
  </si>
  <si>
    <t>tmp/vqvae.h5</t>
  </si>
  <si>
    <t>PMMon/Thesis_Social_Interactions</t>
  </si>
  <si>
    <t>Experiments/Saved_Models/to_be_defined/&lt;args.model_name&gt;</t>
  </si>
  <si>
    <t>qianxunclub/ticket</t>
  </si>
  <si>
    <t>python/12306.image.model.h5</t>
  </si>
  <si>
    <t>57.37 MB</t>
  </si>
  <si>
    <t>python/model.h5</t>
  </si>
  <si>
    <t>0.64 MB</t>
  </si>
  <si>
    <t>The saved model's name is little different in the code.</t>
  </si>
  <si>
    <t>raffg/trump-tweet-author-identification</t>
  </si>
  <si>
    <t>pickle/ensemble_knn.pkl</t>
  </si>
  <si>
    <t>A knn model saved in a different directory with a different name in TweetAuthorshipPredictor.py@415. self_trained set to no as neither the directory nor the file name matches.</t>
  </si>
  <si>
    <t>twitterbot_pickles/gb.pkl</t>
  </si>
  <si>
    <t>Only the name of the model file matched with the saved model file. The model saved in a different directory than the loaded model.</t>
  </si>
  <si>
    <t>twitterbot_pickles/knn.pkl</t>
  </si>
  <si>
    <t>twitterbot_pickles/rf.pkl</t>
  </si>
  <si>
    <t>twitterbot_pickles/tfidf_ner.pkl</t>
  </si>
  <si>
    <t>twitterbot_pickles/tfidf_pos.pkl</t>
  </si>
  <si>
    <t>twitterbot_pickles/tfidf_text.pkl</t>
  </si>
  <si>
    <t>twitterbot_pickles/trump.pkl</t>
  </si>
  <si>
    <t>raphaelsty/mkb</t>
  </si>
  <si>
    <t>X_distill_X_&lt;model&gt;_&lt;id&gt;_&lt;dataset&gt;_&lt;step&gt;.pickle</t>
  </si>
  <si>
    <t>api usage documentation example</t>
  </si>
  <si>
    <t>Couldn't resolve the full path, however, couldn't find any file with .pickle extension in the repository.</t>
  </si>
  <si>
    <t>SamarthTMSL/HacktoberFest-Projects-and-games</t>
  </si>
  <si>
    <t>Stock Market Prediction/keras_model.h5</t>
  </si>
  <si>
    <t>2.12 MB</t>
  </si>
  <si>
    <t>sapols/Satellite-Telemetry-Anomaly-Detection</t>
  </si>
  <si>
    <t>The default path is set to none and no value set during calling the method.</t>
  </si>
  <si>
    <t>SeanNaren/deepspeech.pytorch</t>
  </si>
  <si>
    <t>https://github.com/SeanNaren/deepspeech.pytorch/releases/download/V3.0/an4_pretrained_v3.ckpt</t>
  </si>
  <si>
    <t>991 MB</t>
  </si>
  <si>
    <t>https://github.com/SeanNaren/deepspeech.pytorch/releases/download/V3.0/librispeech_pretrained_v3.ckpt</t>
  </si>
  <si>
    <t>https://github.com/SeanNaren/deepspeech.pytorch/releases/download/V3.0/ted_pretrained_v3.ckpt</t>
  </si>
  <si>
    <t>The path is set to empty in config file</t>
  </si>
  <si>
    <t>StanfordASL/CoCo</t>
  </si>
  <si>
    <t>mlopt_free_flyer_20200707_1425.pt</t>
  </si>
  <si>
    <t>models/CoCoFF_free_flyer_20210125_0808.pt</t>
  </si>
  <si>
    <t>models/mlopt_cartpole_20200708_1029.pt</t>
  </si>
  <si>
    <t>models/mlopt_cartpole_20210118_1806.pt</t>
  </si>
  <si>
    <t>models/mlopt_manipulation_20200710_1158.pt</t>
  </si>
  <si>
    <t>models/mlopt_manipulation_20210119_0636.pt</t>
  </si>
  <si>
    <t>models/mloptff_free_flyer_20200706_0823.pt</t>
  </si>
  <si>
    <t>models/mloptff_free_flyer_20200716_0708.pt</t>
  </si>
  <si>
    <t>models/regression_cartpole_20200708_1029.pt</t>
  </si>
  <si>
    <t>models/regression_cartpole_20210118_1832.pt</t>
  </si>
  <si>
    <t>models/regression_free_flyer_20200708_0809.pt</t>
  </si>
  <si>
    <t>models/regression_manipulation_20210119_1057.pt</t>
  </si>
  <si>
    <t>Tesseract-MI/prostatecancer.ai</t>
  </si>
  <si>
    <t>models/Densenet_T2_ABK_auc_079_nozone/model/model_checkpoint.hdf5</t>
  </si>
  <si>
    <t>1.62 MB</t>
  </si>
  <si>
    <t>models/Densenet_T2_ABK_auc_08/model/model_checkpoint.hdf5</t>
  </si>
  <si>
    <t>11.26 MB</t>
  </si>
  <si>
    <t>thevasudevgupta/bigbird</t>
  </si>
  <si>
    <t>bin</t>
  </si>
  <si>
    <t>https://huggingface.co/vasudevgupta/bigbird-roberta-natural-questions</t>
  </si>
  <si>
    <t>0.52 MB</t>
  </si>
  <si>
    <t>Calculated size from https://huggingface.co/vasudevgupta/bigbird-roberta-natural-questions/blob/main/pytorch_model.bin</t>
  </si>
  <si>
    <t>https://huggingface.co/vasudevgupta/flax-bigbird-natural-questions</t>
  </si>
  <si>
    <t>0.83 MB</t>
  </si>
  <si>
    <t>Calculated size from https://huggingface.co/vasudevgupta/flax-bigbird-natural-questions/blob/main/spiece.model</t>
  </si>
  <si>
    <t>toshan-luktuke/stock-market-analyser</t>
  </si>
  <si>
    <t>ml-ann/Models/ANN/AAPL.h5</t>
  </si>
  <si>
    <t>The save statement was commented during analysis.</t>
  </si>
  <si>
    <t>ml-ann/Models/ANN/FB.h5</t>
  </si>
  <si>
    <t>ml-ann/Models/ANN/GOOG.h5</t>
  </si>
  <si>
    <t>ml-ann/Models/ANN/GOOGL.h5</t>
  </si>
  <si>
    <t>ml-ann/Models/ANN/RELI.h5</t>
  </si>
  <si>
    <t>ml-ann/Models/ANN/SPY.h5</t>
  </si>
  <si>
    <t>ml-ann/Models/ANN/TSLA.h5</t>
  </si>
  <si>
    <t>ml-ann/Models/ANN/TTM.h5</t>
  </si>
  <si>
    <t>ml-linear/Models/Linear regression/AAPL.pkl</t>
  </si>
  <si>
    <t>ml-linear/Models/Linear regression/FB.pkl</t>
  </si>
  <si>
    <t>ml-linear/Models/Linear regression/GOOG.pkl</t>
  </si>
  <si>
    <t>ml-linear/Models/Linear regression/GOOGL.pkl</t>
  </si>
  <si>
    <t>ml-linear/Models/Linear regression/RELI.pkl</t>
  </si>
  <si>
    <t>ml-linear/Models/Linear regression/SPY.pkl</t>
  </si>
  <si>
    <t>ml-linear/Models/Linear regression/TSLA.pkl</t>
  </si>
  <si>
    <t>ml-linear/Models/Linear regression/TTM.pkl</t>
  </si>
  <si>
    <t>ubicomplab/rPPG-Toolbox</t>
  </si>
  <si>
    <t>PreTrainedModels/&lt;Data_derived_name&gt;/_Epoch&lt;best_epoch&gt;.pth</t>
  </si>
  <si>
    <t>PreTrainedModels/&lt;Data_derived_name&gt;/_Epoch&lt;last_epoch&gt;.pth</t>
  </si>
  <si>
    <t>final_model_release/PURE_DeepPhys.pth</t>
  </si>
  <si>
    <t>8.51 MB</t>
  </si>
  <si>
    <t>final_model_release/PURE_EfficientPhys.pth</t>
  </si>
  <si>
    <t>8.26 MB</t>
  </si>
  <si>
    <t>final_model_release/PURE_PhysNet_DiffNormalized.pth</t>
  </si>
  <si>
    <t>2.96 MB</t>
  </si>
  <si>
    <t>The file name in code and the saved file name didn't match exactly. Found a file little difference in the file names. The file name in code is final_model_release/PURE_PhysNet_Normalized.pth</t>
  </si>
  <si>
    <t>final_model_release/PURE_TSCAN.pth</t>
  </si>
  <si>
    <t>final_model_release/SCAMPS_DeepPhys.pth</t>
  </si>
  <si>
    <t>final_model_release/SCAMPS_EfficientPhys.pth</t>
  </si>
  <si>
    <t>final_model_release/SCAMPS_PhysNet_DiffNormalied.pth</t>
  </si>
  <si>
    <t>The file name in code and the saved file name didn't match exactly. Found a file little difference in the file names. The file name in code is final_model_release/SCAMPS_PhysNet_Normalied.pth</t>
  </si>
  <si>
    <t>final_model_release/SCAMPS_TSCAN.pth</t>
  </si>
  <si>
    <t>final_model_release/UBFC_DeepPhys.pth</t>
  </si>
  <si>
    <t>final_model_release/UBFC_EfficientPhys.pth</t>
  </si>
  <si>
    <t>final_model_release/UBFC_PhysNet_DiffNormalized.pth</t>
  </si>
  <si>
    <t>The file name in code and the saved file name didn't match exactly. Found a file little difference in the file names. The file name in code is final_model_release/UBFC_PhysNet_Normalized.pth</t>
  </si>
  <si>
    <t>final_model_release/UBFC_TSCAN.pth</t>
  </si>
  <si>
    <t>undera/chess-engine-nn</t>
  </si>
  <si>
    <t>models/&lt;str(cs)&gt;.hdf5</t>
  </si>
  <si>
    <t>nn.hdf5</t>
  </si>
  <si>
    <t>v-sivak/quantum-control-rl</t>
  </si>
  <si>
    <t>E:\data\gkp_sims\PPO\ECD\EXP_Vlad\sbs_pauli\run_50\policy\001040</t>
  </si>
  <si>
    <t>E:\data\gkp_sims\PPO\ECD\EXP_Vlad\sbs_pauli\run_56\policy\&lt;epoch&gt;</t>
  </si>
  <si>
    <t>vtuber-plan/vcvits</t>
  </si>
  <si>
    <t>https://dl.fbaipublicfiles.com/hubert/hubert_base_ls960.pt</t>
  </si>
  <si>
    <t>1126.4 MB</t>
  </si>
  <si>
    <t>In the readme file the https://github.com/facebookresearch/fairseq/blob/main/examples/hubert/README.md url was provided to get the pre-trained models. Found this model from the url page.</t>
  </si>
  <si>
    <t>https://dl.fbaipublicfiles.com/hubert/hubert_large_ll60k.pt</t>
  </si>
  <si>
    <t>3584 MB</t>
  </si>
  <si>
    <t>https://dl.fbaipublicfiles.com/hubert/hubert_large_ll60k_finetune_ls960.pt</t>
  </si>
  <si>
    <t>3614.87 MB</t>
  </si>
  <si>
    <t>https://dl.fbaipublicfiles.com/hubert/hubert_xtralarge_ll60k.pt</t>
  </si>
  <si>
    <t>11059.2 MB</t>
  </si>
  <si>
    <t>https://dl.fbaipublicfiles.com/hubert/hubert_xtralarge_ll60k_finetune_ls960.pt</t>
  </si>
  <si>
    <t>11021.58 MB</t>
  </si>
  <si>
    <t>The path for the checkpoint provided through method parameter, however, couldn't find the method call.</t>
  </si>
  <si>
    <t>wimlds-trojmiasto/detect-waste</t>
  </si>
  <si>
    <t>../../FastRCNN/mkortas/detect-waste/models/model</t>
  </si>
  <si>
    <t>/dih4/dih4_2/wimlds/smajchrowska/detr/outputs_ballons/checkpoint.pth</t>
  </si>
  <si>
    <t>/dih4/dih4_2/wimlds/smajchrowska/maskrcnn_RN50/checkpoint_20.pth</t>
  </si>
  <si>
    <t>&lt;args.out&gt;/classification_net.pth</t>
  </si>
  <si>
    <t>https://dl.fbaipublicfiles.com/detr/detr-r50-e632da11.pth</t>
  </si>
  <si>
    <t>158.90 MB</t>
  </si>
  <si>
    <t>https://github.com/rwightman/efficientdet-pytorch/releases/download/v0.1/efficientdet_d0-f3276ba8.pth</t>
  </si>
  <si>
    <t>15.1 MB</t>
  </si>
  <si>
    <t>https://github.com/rwightman/efficientdet-pytorch/releases/download/v0.1/efficientdet_d1-bb7e98fe.pth</t>
  </si>
  <si>
    <t>25.7 MB</t>
  </si>
  <si>
    <t>https://github.com/rwightman/efficientdet-pytorch/releases/download/v0.1/resdet50_416-08676892.pth</t>
  </si>
  <si>
    <t>105.67 MB</t>
  </si>
  <si>
    <t>https://github.com/rwightman/efficientdet-pytorch/releases/download/v0.1/tf_efficientdet_d0_34-f153e0cf.pth</t>
  </si>
  <si>
    <t>15.11 MB</t>
  </si>
  <si>
    <t>https://github.com/rwightman/efficientdet-pytorch/releases/download/v0.1/tf_efficientdet_d1_40-a30f94af.pth</t>
  </si>
  <si>
    <t>25.71 MB</t>
  </si>
  <si>
    <t>https://github.com/rwightman/efficientdet-pytorch/releases/download/v0.1/tf_efficientdet_d2_43-8107aa99.pth</t>
  </si>
  <si>
    <t>31.37 MB</t>
  </si>
  <si>
    <t>https://github.com/rwightman/efficientdet-pytorch/releases/download/v0.1/tf_efficientdet_d3_47-0b525f35.pth</t>
  </si>
  <si>
    <t>46.54 MB</t>
  </si>
  <si>
    <t>https://github.com/rwightman/efficientdet-pytorch/releases/download/v0.1/tf_efficientdet_d4_49-f56376d9.pth</t>
  </si>
  <si>
    <t>79.93 MB</t>
  </si>
  <si>
    <t>https://github.com/rwightman/efficientdet-pytorch/releases/download/v0.1/tf_efficientdet_d5_51-c79f9be6.pth</t>
  </si>
  <si>
    <t>129.51 MB</t>
  </si>
  <si>
    <t>https://github.com/rwightman/efficientdet-pytorch/releases/download/v0.1/tf_efficientdet_d6_52-4eda3773.pth</t>
  </si>
  <si>
    <t>199.36 MB</t>
  </si>
  <si>
    <t>https://github.com/rwightman/efficientdet-pytorch/releases/download/v0.1/tf_efficientdet_d7_53-6d1d7a95.pth</t>
  </si>
  <si>
    <t>https://github.com/rwightman/efficientdet-pytorch/releases/download/v0.1/tf_efficientdet_d7x-f390b87c.pth</t>
  </si>
  <si>
    <t>296.24 MB</t>
  </si>
  <si>
    <t>https://github.com/rwightman/efficientdet-pytorch/releases/download/v0.1/tf_efficientdet_lite0-f5f303a9.pth</t>
  </si>
  <si>
    <t>12.65 MB</t>
  </si>
  <si>
    <t>yjh0410/FreeYOLO</t>
  </si>
  <si>
    <t>https://download.pytorch.org/models/shufflenetv2_x0.5-f707e7126e.pth</t>
  </si>
  <si>
    <t>5.3 MB</t>
  </si>
  <si>
    <t>https://download.pytorch.org/models/shufflenetv2_x1-5666bf0f80.pth</t>
  </si>
  <si>
    <t>8.8 MB</t>
  </si>
  <si>
    <t>https://github.com/yjh0410/image_classification_pytorch/releases/download/weight/yolov7_elannet_huge.pth</t>
  </si>
  <si>
    <t>101 MB</t>
  </si>
  <si>
    <t>https://github.com/yjh0410/image_classification_pytorch/releases/download/weight/yolov7_elannet_large.pth</t>
  </si>
  <si>
    <t>55.1 MB</t>
  </si>
  <si>
    <t>https://github.com/yjh0410/image_classification_pytorch/releases/download/weight/yolov7_elannet_nano.pth</t>
  </si>
  <si>
    <t>1.54 MB</t>
  </si>
  <si>
    <t>https://github.com/yjh0410/image_classification_pytorch/releases/download/weight/yolov7_elannet_tiny.pth</t>
  </si>
  <si>
    <t>yjh0410/PyTorch_YOWO</t>
  </si>
  <si>
    <t>https://github.com/yjh0410/PyTorch_YOWO/releases/download/yowo-weight/kinetics_shufflenetv2_0.25x_RGB_16_best.pth</t>
  </si>
  <si>
    <t>6.6 MB</t>
  </si>
  <si>
    <t>https://github.com/yjh0410/PyTorch_YOWO/releases/download/yowo-weight/kinetics_shufflenetv2_1.0x_RGB_16_best.pth</t>
  </si>
  <si>
    <t>14.9 MB</t>
  </si>
  <si>
    <t>https://github.com/yjh0410/PyTorch_YOWO/releases/download/yowo-weight/kinetics_shufflenetv2_1.5x_RGB_16_best.pth</t>
  </si>
  <si>
    <t>24.5 MB</t>
  </si>
  <si>
    <t>https://github.com/yjh0410/PyTorch_YOWO/releases/download/yowo-weight/kinetics_shufflenetv2_2.0x_RGB_16_best.pth</t>
  </si>
  <si>
    <t>50.9 MB</t>
  </si>
  <si>
    <t>https://github.com/yjh0410/PyTorch_YOWO/releases/download/yowo-weight/resnext-101-kinetics.pth</t>
  </si>
  <si>
    <t>369 MB</t>
  </si>
  <si>
    <t>Error</t>
  </si>
  <si>
    <t>https://github.com/yjh0410/PyTorch_YOWO/releases/download/yowo-weight/resnext-152-kinetics.pth</t>
  </si>
  <si>
    <t>Got 404</t>
  </si>
  <si>
    <t>https://github.com/yjh0410/PyTorch_YOWO/releases/download/yowo-weight/resnext-50-kinetics.pth</t>
  </si>
  <si>
    <t>https://github.com/yjh0410/PyTorch_YOWO/releases/download/yowo-weight/yolov2.pth</t>
  </si>
  <si>
    <t>195 MB</t>
  </si>
  <si>
    <t>https://github.com/yjh0410/PyTorch_YOWO/releases/download/yowo-weight/yolov3.pth</t>
  </si>
  <si>
    <t>237 MB</t>
  </si>
  <si>
    <t>https://github.com/yjh0410/PyTorch_YOWO/releases/download/yowo-weight/yowo_ava_v2.2_20.6.pth</t>
  </si>
  <si>
    <t>464 MB</t>
  </si>
  <si>
    <t>https://github.com/yjh0410/PyTorch_YOWO/releases/download/yowo-weight/yowo_ava_v2.2_K32_21.6.pth</t>
  </si>
  <si>
    <t>https://github.com/yjh0410/PyTorch_YOWO/releases/download/yowo-weight/yowo_nano_ava_v2.2_18.4.pth</t>
  </si>
  <si>
    <t>279.07 MB</t>
  </si>
  <si>
    <t>https://github.com/yjh0410/PyTorch_YOWO/releases/download/yowo-weight/yowo_nano_ava_v2.2_K32_19.5.pth</t>
  </si>
  <si>
    <t>https://github.com/yjh0410/PyTorch_YOWO/releases/download/yowo-weight/yowo_nano_ucf24_81.0.pth</t>
  </si>
  <si>
    <t>278 MB</t>
  </si>
  <si>
    <t>https://github.com/yjh0410/PyTorch_YOWO/releases/download/yowo-weight/yowo_ucf24_84.9.pth</t>
  </si>
  <si>
    <t>463 MB</t>
  </si>
  <si>
    <t>https://github.com/yjh0410/YOWOF/releases/download/yowof-weight/resnet-101-kinetics.pth</t>
  </si>
  <si>
    <t>657 MB</t>
  </si>
  <si>
    <t>https://github.com/yjh0410/YOWOF/releases/download/yowof-weight/resnet-18-kinetics.pth</t>
  </si>
  <si>
    <t>254 MB</t>
  </si>
  <si>
    <t>https://github.com/yjh0410/YOWOF/releases/download/yowof-weight/resnet-34-kinetics.pth</t>
  </si>
  <si>
    <t>Got 404. No use of the loaded model found.</t>
  </si>
  <si>
    <t>https://github.com/yjh0410/YOWOF/releases/download/yowof-weight/resnet-50-kinetics.pth</t>
  </si>
  <si>
    <t>359 MB</t>
  </si>
  <si>
    <t>model-3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</si>
</sst>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0000FF"/>
    </font>
    <font>
      <u/>
      <color rgb="FF0000FF"/>
    </font>
    <font>
      <sz val="9.0"/>
      <color rgb="FF000000"/>
      <name val="&quot;Google Sa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Font="1"/>
    <xf borderId="0" fillId="2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Megvii-BaseDetection/YOLOX/releases/download/0.1.1rc0/yolox_x.pth" TargetMode="External"/><Relationship Id="rId42" Type="http://schemas.openxmlformats.org/officeDocument/2006/relationships/hyperlink" Target="https://drive.google.com/drive/folders/1ewJWAiduGuld_9oGSrTuLumg9y62qS6A?usp=share_link" TargetMode="External"/><Relationship Id="rId41" Type="http://schemas.openxmlformats.org/officeDocument/2006/relationships/hyperlink" Target="https://github.com/luca-ant/WhatsSee/releases/latest" TargetMode="External"/><Relationship Id="rId44" Type="http://schemas.openxmlformats.org/officeDocument/2006/relationships/hyperlink" Target="https://drive.google.com/uc?export=download&amp;id=1JydPMY58DVZr3qcZ3d7EPZWfq__yJH2Z" TargetMode="External"/><Relationship Id="rId43" Type="http://schemas.openxmlformats.org/officeDocument/2006/relationships/hyperlink" Target="https://drive.google.com/uc?id=1t5jyJ4Ktmlck6GYhNTPVTFZuRP7wPUYq" TargetMode="External"/><Relationship Id="rId46" Type="http://schemas.openxmlformats.org/officeDocument/2006/relationships/hyperlink" Target="https://drive.google.com/uc?export=download&amp;id=1dn51tNt96cWesufjCRtuQJQd2S3Ro6fu" TargetMode="External"/><Relationship Id="rId45" Type="http://schemas.openxmlformats.org/officeDocument/2006/relationships/hyperlink" Target="https://drive.google.com/uc?export=download&amp;id=1cYMuGlfBdkbH6wd9x__1D07I64VA94wE" TargetMode="External"/><Relationship Id="rId48" Type="http://schemas.openxmlformats.org/officeDocument/2006/relationships/hyperlink" Target="https://github.com/SeanNaren/deepspeech.pytorch/releases/download/V3.0/an4_pretrained_v3.ckpt" TargetMode="External"/><Relationship Id="rId47" Type="http://schemas.openxmlformats.org/officeDocument/2006/relationships/hyperlink" Target="https://drive.google.com/uc?export=download&amp;id=1eQUYZB1ZTWRjXH4Y-gxs2wsgAK30iwgC" TargetMode="External"/><Relationship Id="rId49" Type="http://schemas.openxmlformats.org/officeDocument/2006/relationships/hyperlink" Target="https://github.com/SeanNaren/deepspeech.pytorch/releases/download/V3.0/librispeech_pretrained_v3.ckpt" TargetMode="External"/><Relationship Id="rId31" Type="http://schemas.openxmlformats.org/officeDocument/2006/relationships/hyperlink" Target="https://pan.baidu.com/s/1Lqw42xlSZxZn-2gNniBpmw?pwd=yolo" TargetMode="External"/><Relationship Id="rId30" Type="http://schemas.openxmlformats.org/officeDocument/2006/relationships/hyperlink" Target="https://drive.google.com/file/d/1NMgxcN98cmBg9_nVK4axxqfiq4pYh-as/view" TargetMode="External"/><Relationship Id="rId33" Type="http://schemas.openxmlformats.org/officeDocument/2006/relationships/hyperlink" Target="http://gem.cs.ru.nl/ed-wiki-2019.tar.gz" TargetMode="External"/><Relationship Id="rId32" Type="http://schemas.openxmlformats.org/officeDocument/2006/relationships/hyperlink" Target="http://gem.cs.ru.nl/ed-wiki-2014.tar.gz" TargetMode="External"/><Relationship Id="rId35" Type="http://schemas.openxmlformats.org/officeDocument/2006/relationships/hyperlink" Target="https://github.com/Megvii-BaseDetection/YOLOX/releases/download/0.1.1rc0/yolox_l.pth" TargetMode="External"/><Relationship Id="rId34" Type="http://schemas.openxmlformats.org/officeDocument/2006/relationships/hyperlink" Target="https://github.com/Megvii-BaseDetection/YOLOX/releases/download/0.1.1rc0/yolox_darknet.pth" TargetMode="External"/><Relationship Id="rId37" Type="http://schemas.openxmlformats.org/officeDocument/2006/relationships/hyperlink" Target="https://github.com/Megvii-BaseDetection/YOLOX/releases/download/0.1.1rc0/yolox_nano.pth" TargetMode="External"/><Relationship Id="rId36" Type="http://schemas.openxmlformats.org/officeDocument/2006/relationships/hyperlink" Target="https://github.com/Megvii-BaseDetection/YOLOX/releases/download/0.1.1rc0/yolox_m.pth" TargetMode="External"/><Relationship Id="rId39" Type="http://schemas.openxmlformats.org/officeDocument/2006/relationships/hyperlink" Target="https://github.com/Megvii-BaseDetection/YOLOX/releases/download/0.1.1rc0/yolox_tiny.pth" TargetMode="External"/><Relationship Id="rId38" Type="http://schemas.openxmlformats.org/officeDocument/2006/relationships/hyperlink" Target="https://github.com/Megvii-BaseDetection/YOLOX/releases/download/0.1.1rc0/yolox_s.pth" TargetMode="External"/><Relationship Id="rId20" Type="http://schemas.openxmlformats.org/officeDocument/2006/relationships/hyperlink" Target="http://efrosgans.eecs.berkeley.edu/cyclegan/pretrained_models/zebra2horse.pth" TargetMode="External"/><Relationship Id="rId22" Type="http://schemas.openxmlformats.org/officeDocument/2006/relationships/hyperlink" Target="http://efrosgans.eecs.berkeley.edu/pix2pix/models-pytorch/edges2shoes.pth" TargetMode="External"/><Relationship Id="rId21" Type="http://schemas.openxmlformats.org/officeDocument/2006/relationships/hyperlink" Target="http://efrosgans.eecs.berkeley.edu/pix2pix/models-pytorch/day2night.pth" TargetMode="External"/><Relationship Id="rId24" Type="http://schemas.openxmlformats.org/officeDocument/2006/relationships/hyperlink" Target="http://efrosgans.eecs.berkeley.edu/pix2pix/models-pytorch/map2sat.pth" TargetMode="External"/><Relationship Id="rId23" Type="http://schemas.openxmlformats.org/officeDocument/2006/relationships/hyperlink" Target="http://efrosgans.eecs.berkeley.edu/pix2pix/models-pytorch/facades_label2photo.pth" TargetMode="External"/><Relationship Id="rId26" Type="http://schemas.openxmlformats.org/officeDocument/2006/relationships/hyperlink" Target="https://drive.google.com/uc?id=1MEGjdvVpUsu1jB4zrXZN7Y4kBBOzizDQ" TargetMode="External"/><Relationship Id="rId25" Type="http://schemas.openxmlformats.org/officeDocument/2006/relationships/hyperlink" Target="http://efrosgans.eecs.berkeley.edu/pix2pix/models-pytorch/sat2map.pth" TargetMode="External"/><Relationship Id="rId28" Type="http://schemas.openxmlformats.org/officeDocument/2006/relationships/hyperlink" Target="https://drive.google.com/uc?id=1MOSKeGF0FJcivpBI7s63V9YHloUTORiF" TargetMode="External"/><Relationship Id="rId27" Type="http://schemas.openxmlformats.org/officeDocument/2006/relationships/hyperlink" Target="https://drive.google.com/uc?id=1MJ6iCfNtMIRicihwRorsM3b7mmtmK9c3" TargetMode="External"/><Relationship Id="rId29" Type="http://schemas.openxmlformats.org/officeDocument/2006/relationships/hyperlink" Target="https://drive.google.com/uc?id=1MQywl0FNt6lHu8E_EUqnRbviagS7fbiJ" TargetMode="External"/><Relationship Id="rId95" Type="http://schemas.openxmlformats.org/officeDocument/2006/relationships/hyperlink" Target="https://github.com/yjh0410/YOWOF/releases/download/yowof-weight/resnet-18-kinetics.pth" TargetMode="External"/><Relationship Id="rId94" Type="http://schemas.openxmlformats.org/officeDocument/2006/relationships/hyperlink" Target="https://github.com/yjh0410/YOWOF/releases/download/yowof-weight/resnet-101-kinetics.pth" TargetMode="External"/><Relationship Id="rId97" Type="http://schemas.openxmlformats.org/officeDocument/2006/relationships/hyperlink" Target="https://github.com/yjh0410/YOWOF/releases/download/yowof-weight/resnet-50-kinetics.pth" TargetMode="External"/><Relationship Id="rId96" Type="http://schemas.openxmlformats.org/officeDocument/2006/relationships/hyperlink" Target="https://github.com/yjh0410/YOWOF/releases/download/yowof-weight/resnet-34-kinetics.pth" TargetMode="External"/><Relationship Id="rId11" Type="http://schemas.openxmlformats.org/officeDocument/2006/relationships/hyperlink" Target="http://efrosgans.eecs.berkeley.edu/cyclegan/pretrained_models/monet2photo.pth" TargetMode="External"/><Relationship Id="rId10" Type="http://schemas.openxmlformats.org/officeDocument/2006/relationships/hyperlink" Target="http://efrosgans.eecs.berkeley.edu/cyclegan/pretrained_models/map2sat.pth" TargetMode="External"/><Relationship Id="rId98" Type="http://schemas.openxmlformats.org/officeDocument/2006/relationships/drawing" Target="../drawings/drawing1.xml"/><Relationship Id="rId13" Type="http://schemas.openxmlformats.org/officeDocument/2006/relationships/hyperlink" Target="http://efrosgans.eecs.berkeley.edu/cyclegan/pretrained_models/sat2map.pth" TargetMode="External"/><Relationship Id="rId12" Type="http://schemas.openxmlformats.org/officeDocument/2006/relationships/hyperlink" Target="http://efrosgans.eecs.berkeley.edu/cyclegan/pretrained_models/orange2apple.pth" TargetMode="External"/><Relationship Id="rId91" Type="http://schemas.openxmlformats.org/officeDocument/2006/relationships/hyperlink" Target="https://github.com/yjh0410/PyTorch_YOWO/releases/download/yowo-weight/yowo_nano_ava_v2.2_K32_19.5.pth" TargetMode="External"/><Relationship Id="rId90" Type="http://schemas.openxmlformats.org/officeDocument/2006/relationships/hyperlink" Target="https://github.com/yjh0410/PyTorch_YOWO/releases/download/yowo-weight/yowo_nano_ava_v2.2_18.4.pth" TargetMode="External"/><Relationship Id="rId93" Type="http://schemas.openxmlformats.org/officeDocument/2006/relationships/hyperlink" Target="https://github.com/yjh0410/PyTorch_YOWO/releases/download/yowo-weight/yowo_ucf24_84.9.pth" TargetMode="External"/><Relationship Id="rId92" Type="http://schemas.openxmlformats.org/officeDocument/2006/relationships/hyperlink" Target="https://github.com/yjh0410/PyTorch_YOWO/releases/download/yowo-weight/yowo_nano_ucf24_81.0.pth" TargetMode="External"/><Relationship Id="rId15" Type="http://schemas.openxmlformats.org/officeDocument/2006/relationships/hyperlink" Target="http://efrosgans.eecs.berkeley.edu/cyclegan/pretrained_models/style_monet.pth" TargetMode="External"/><Relationship Id="rId14" Type="http://schemas.openxmlformats.org/officeDocument/2006/relationships/hyperlink" Target="http://efrosgans.eecs.berkeley.edu/cyclegan/pretrained_models/style_cezanne.pth" TargetMode="External"/><Relationship Id="rId17" Type="http://schemas.openxmlformats.org/officeDocument/2006/relationships/hyperlink" Target="http://efrosgans.eecs.berkeley.edu/cyclegan/pretrained_models/style_vangogh.pth" TargetMode="External"/><Relationship Id="rId16" Type="http://schemas.openxmlformats.org/officeDocument/2006/relationships/hyperlink" Target="http://efrosgans.eecs.berkeley.edu/cyclegan/pretrained_models/style_ukiyoe.pth" TargetMode="External"/><Relationship Id="rId19" Type="http://schemas.openxmlformats.org/officeDocument/2006/relationships/hyperlink" Target="http://efrosgans.eecs.berkeley.edu/cyclegan/pretrained_models/winter2summer_yosemite.pth" TargetMode="External"/><Relationship Id="rId18" Type="http://schemas.openxmlformats.org/officeDocument/2006/relationships/hyperlink" Target="http://efrosgans.eecs.berkeley.edu/cyclegan/pretrained_models/summer2winter_yosemite.pth" TargetMode="External"/><Relationship Id="rId84" Type="http://schemas.openxmlformats.org/officeDocument/2006/relationships/hyperlink" Target="https://github.com/yjh0410/PyTorch_YOWO/releases/download/yowo-weight/resnext-152-kinetics.pth" TargetMode="External"/><Relationship Id="rId83" Type="http://schemas.openxmlformats.org/officeDocument/2006/relationships/hyperlink" Target="https://github.com/yjh0410/PyTorch_YOWO/releases/download/yowo-weight/resnext-101-kinetics.pth" TargetMode="External"/><Relationship Id="rId86" Type="http://schemas.openxmlformats.org/officeDocument/2006/relationships/hyperlink" Target="https://github.com/yjh0410/PyTorch_YOWO/releases/download/yowo-weight/yolov2.pth" TargetMode="External"/><Relationship Id="rId85" Type="http://schemas.openxmlformats.org/officeDocument/2006/relationships/hyperlink" Target="https://github.com/yjh0410/PyTorch_YOWO/releases/download/yowo-weight/resnext-50-kinetics.pth" TargetMode="External"/><Relationship Id="rId88" Type="http://schemas.openxmlformats.org/officeDocument/2006/relationships/hyperlink" Target="https://github.com/yjh0410/PyTorch_YOWO/releases/download/yowo-weight/yowo_ava_v2.2_20.6.pth" TargetMode="External"/><Relationship Id="rId87" Type="http://schemas.openxmlformats.org/officeDocument/2006/relationships/hyperlink" Target="https://github.com/yjh0410/PyTorch_YOWO/releases/download/yowo-weight/yolov3.pth" TargetMode="External"/><Relationship Id="rId89" Type="http://schemas.openxmlformats.org/officeDocument/2006/relationships/hyperlink" Target="https://github.com/yjh0410/PyTorch_YOWO/releases/download/yowo-weight/yowo_ava_v2.2_K32_21.6.pth" TargetMode="External"/><Relationship Id="rId80" Type="http://schemas.openxmlformats.org/officeDocument/2006/relationships/hyperlink" Target="https://github.com/yjh0410/PyTorch_YOWO/releases/download/yowo-weight/kinetics_shufflenetv2_1.0x_RGB_16_best.pth" TargetMode="External"/><Relationship Id="rId82" Type="http://schemas.openxmlformats.org/officeDocument/2006/relationships/hyperlink" Target="https://github.com/yjh0410/PyTorch_YOWO/releases/download/yowo-weight/kinetics_shufflenetv2_2.0x_RGB_16_best.pth" TargetMode="External"/><Relationship Id="rId81" Type="http://schemas.openxmlformats.org/officeDocument/2006/relationships/hyperlink" Target="https://github.com/yjh0410/PyTorch_YOWO/releases/download/yowo-weight/kinetics_shufflenetv2_1.5x_RGB_16_best.pth" TargetMode="External"/><Relationship Id="rId1" Type="http://schemas.openxmlformats.org/officeDocument/2006/relationships/hyperlink" Target="https://www.dropbox.com/scl/fo/7qg4r7m8wraykesn6crmx/h?dl=0&amp;rlkey=l4kv9bqeyckdeaicjknmcluga" TargetMode="External"/><Relationship Id="rId2" Type="http://schemas.openxmlformats.org/officeDocument/2006/relationships/hyperlink" Target="https://drive.google.com/file/d/1FUn0XNOzf-nQV7QjbBPA6-8GLoHNNgv-/view?usp=sharing" TargetMode="External"/><Relationship Id="rId3" Type="http://schemas.openxmlformats.org/officeDocument/2006/relationships/hyperlink" Target="http://efrosgans.eecs.berkeley.edu/cyclegan/pretrained_models/apple2orange.pth" TargetMode="External"/><Relationship Id="rId4" Type="http://schemas.openxmlformats.org/officeDocument/2006/relationships/hyperlink" Target="http://efrosgans.eecs.berkeley.edu/cyclegan/pretrained_models/cityscapes_label2photo.pth" TargetMode="External"/><Relationship Id="rId9" Type="http://schemas.openxmlformats.org/officeDocument/2006/relationships/hyperlink" Target="http://efrosgans.eecs.berkeley.edu/cyclegan/pretrained_models/iphone2dslr_flower.pth" TargetMode="External"/><Relationship Id="rId5" Type="http://schemas.openxmlformats.org/officeDocument/2006/relationships/hyperlink" Target="http://efrosgans.eecs.berkeley.edu/cyclegan/pretrained_models/cityscapes_photo2label.pth" TargetMode="External"/><Relationship Id="rId6" Type="http://schemas.openxmlformats.org/officeDocument/2006/relationships/hyperlink" Target="http://efrosgans.eecs.berkeley.edu/cyclegan/pretrained_models/facades_label2photo.pth" TargetMode="External"/><Relationship Id="rId7" Type="http://schemas.openxmlformats.org/officeDocument/2006/relationships/hyperlink" Target="http://efrosgans.eecs.berkeley.edu/cyclegan/pretrained_models/facades_photo2label.pth" TargetMode="External"/><Relationship Id="rId8" Type="http://schemas.openxmlformats.org/officeDocument/2006/relationships/hyperlink" Target="http://efrosgans.eecs.berkeley.edu/cyclegan/pretrained_models/horse2zebra.pth" TargetMode="External"/><Relationship Id="rId73" Type="http://schemas.openxmlformats.org/officeDocument/2006/relationships/hyperlink" Target="https://download.pytorch.org/models/shufflenetv2_x0.5-f707e7126e.pth" TargetMode="External"/><Relationship Id="rId72" Type="http://schemas.openxmlformats.org/officeDocument/2006/relationships/hyperlink" Target="https://github.com/rwightman/efficientdet-pytorch/releases/download/v0.1/tf_efficientdet_lite0-f5f303a9.pth" TargetMode="External"/><Relationship Id="rId75" Type="http://schemas.openxmlformats.org/officeDocument/2006/relationships/hyperlink" Target="https://github.com/yjh0410/image_classification_pytorch/releases/download/weight/yolov7_elannet_huge.pth" TargetMode="External"/><Relationship Id="rId74" Type="http://schemas.openxmlformats.org/officeDocument/2006/relationships/hyperlink" Target="https://download.pytorch.org/models/shufflenetv2_x1-5666bf0f80.pth" TargetMode="External"/><Relationship Id="rId77" Type="http://schemas.openxmlformats.org/officeDocument/2006/relationships/hyperlink" Target="https://github.com/yjh0410/image_classification_pytorch/releases/download/weight/yolov7_elannet_nano.pth" TargetMode="External"/><Relationship Id="rId76" Type="http://schemas.openxmlformats.org/officeDocument/2006/relationships/hyperlink" Target="https://github.com/yjh0410/image_classification_pytorch/releases/download/weight/yolov7_elannet_large.pth" TargetMode="External"/><Relationship Id="rId79" Type="http://schemas.openxmlformats.org/officeDocument/2006/relationships/hyperlink" Target="https://github.com/yjh0410/PyTorch_YOWO/releases/download/yowo-weight/kinetics_shufflenetv2_0.25x_RGB_16_best.pth" TargetMode="External"/><Relationship Id="rId78" Type="http://schemas.openxmlformats.org/officeDocument/2006/relationships/hyperlink" Target="https://github.com/yjh0410/image_classification_pytorch/releases/download/weight/yolov7_elannet_tiny.pth" TargetMode="External"/><Relationship Id="rId71" Type="http://schemas.openxmlformats.org/officeDocument/2006/relationships/hyperlink" Target="https://github.com/rwightman/efficientdet-pytorch/releases/download/v0.1/tf_efficientdet_d7x-f390b87c.pth" TargetMode="External"/><Relationship Id="rId70" Type="http://schemas.openxmlformats.org/officeDocument/2006/relationships/hyperlink" Target="https://github.com/rwightman/efficientdet-pytorch/releases/download/v0.1/tf_efficientdet_d7_53-6d1d7a95.pth" TargetMode="External"/><Relationship Id="rId62" Type="http://schemas.openxmlformats.org/officeDocument/2006/relationships/hyperlink" Target="https://github.com/rwightman/efficientdet-pytorch/releases/download/v0.1/resdet50_416-08676892.pth" TargetMode="External"/><Relationship Id="rId61" Type="http://schemas.openxmlformats.org/officeDocument/2006/relationships/hyperlink" Target="https://github.com/rwightman/efficientdet-pytorch/releases/download/v0.1/efficientdet_d1-bb7e98fe.pth" TargetMode="External"/><Relationship Id="rId64" Type="http://schemas.openxmlformats.org/officeDocument/2006/relationships/hyperlink" Target="https://github.com/rwightman/efficientdet-pytorch/releases/download/v0.1/tf_efficientdet_d1_40-a30f94af.pth" TargetMode="External"/><Relationship Id="rId63" Type="http://schemas.openxmlformats.org/officeDocument/2006/relationships/hyperlink" Target="https://github.com/rwightman/efficientdet-pytorch/releases/download/v0.1/tf_efficientdet_d0_34-f153e0cf.pth" TargetMode="External"/><Relationship Id="rId66" Type="http://schemas.openxmlformats.org/officeDocument/2006/relationships/hyperlink" Target="https://github.com/rwightman/efficientdet-pytorch/releases/download/v0.1/tf_efficientdet_d3_47-0b525f35.pth" TargetMode="External"/><Relationship Id="rId65" Type="http://schemas.openxmlformats.org/officeDocument/2006/relationships/hyperlink" Target="https://github.com/rwightman/efficientdet-pytorch/releases/download/v0.1/tf_efficientdet_d2_43-8107aa99.pth" TargetMode="External"/><Relationship Id="rId68" Type="http://schemas.openxmlformats.org/officeDocument/2006/relationships/hyperlink" Target="https://github.com/rwightman/efficientdet-pytorch/releases/download/v0.1/tf_efficientdet_d5_51-c79f9be6.pth" TargetMode="External"/><Relationship Id="rId67" Type="http://schemas.openxmlformats.org/officeDocument/2006/relationships/hyperlink" Target="https://github.com/rwightman/efficientdet-pytorch/releases/download/v0.1/tf_efficientdet_d4_49-f56376d9.pth" TargetMode="External"/><Relationship Id="rId60" Type="http://schemas.openxmlformats.org/officeDocument/2006/relationships/hyperlink" Target="https://github.com/rwightman/efficientdet-pytorch/releases/download/v0.1/efficientdet_d0-f3276ba8.pth" TargetMode="External"/><Relationship Id="rId69" Type="http://schemas.openxmlformats.org/officeDocument/2006/relationships/hyperlink" Target="https://github.com/rwightman/efficientdet-pytorch/releases/download/v0.1/tf_efficientdet_d6_52-4eda3773.pth" TargetMode="External"/><Relationship Id="rId51" Type="http://schemas.openxmlformats.org/officeDocument/2006/relationships/hyperlink" Target="http://mlopt_free_flyer_20200707_1425.pt" TargetMode="External"/><Relationship Id="rId50" Type="http://schemas.openxmlformats.org/officeDocument/2006/relationships/hyperlink" Target="https://github.com/SeanNaren/deepspeech.pytorch/releases/download/V3.0/ted_pretrained_v3.ckpt" TargetMode="External"/><Relationship Id="rId53" Type="http://schemas.openxmlformats.org/officeDocument/2006/relationships/hyperlink" Target="https://huggingface.co/vasudevgupta/flax-bigbird-natural-questions" TargetMode="External"/><Relationship Id="rId52" Type="http://schemas.openxmlformats.org/officeDocument/2006/relationships/hyperlink" Target="https://huggingface.co/vasudevgupta/bigbird-roberta-natural-questions" TargetMode="External"/><Relationship Id="rId55" Type="http://schemas.openxmlformats.org/officeDocument/2006/relationships/hyperlink" Target="https://dl.fbaipublicfiles.com/hubert/hubert_large_ll60k.pt" TargetMode="External"/><Relationship Id="rId54" Type="http://schemas.openxmlformats.org/officeDocument/2006/relationships/hyperlink" Target="https://dl.fbaipublicfiles.com/hubert/hubert_base_ls960.pt" TargetMode="External"/><Relationship Id="rId57" Type="http://schemas.openxmlformats.org/officeDocument/2006/relationships/hyperlink" Target="https://dl.fbaipublicfiles.com/hubert/hubert_xtralarge_ll60k.pt" TargetMode="External"/><Relationship Id="rId56" Type="http://schemas.openxmlformats.org/officeDocument/2006/relationships/hyperlink" Target="https://dl.fbaipublicfiles.com/hubert/hubert_large_ll60k_finetune_ls960.pt" TargetMode="External"/><Relationship Id="rId59" Type="http://schemas.openxmlformats.org/officeDocument/2006/relationships/hyperlink" Target="https://dl.fbaipublicfiles.com/detr/detr-r50-e632da11.pth" TargetMode="External"/><Relationship Id="rId58" Type="http://schemas.openxmlformats.org/officeDocument/2006/relationships/hyperlink" Target="https://dl.fbaipublicfiles.com/hubert/hubert_xtralarge_ll60k_finetune_ls960.pt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5"/>
    <col customWidth="1" min="4" max="4" width="6.5"/>
    <col customWidth="1" min="5" max="6" width="16.63"/>
    <col customWidth="1" min="7" max="7" width="80.5"/>
    <col customWidth="1" min="9" max="9" width="3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idden="1">
      <c r="A2" s="1" t="s">
        <v>12</v>
      </c>
      <c r="B2" s="1" t="b">
        <v>0</v>
      </c>
      <c r="C2" s="1"/>
      <c r="D2" s="1"/>
      <c r="G2" s="1" t="s">
        <v>13</v>
      </c>
      <c r="H2" s="1">
        <v>1.0</v>
      </c>
      <c r="I2" s="1" t="s">
        <v>14</v>
      </c>
      <c r="J2" s="1" t="s">
        <v>15</v>
      </c>
    </row>
    <row r="3" hidden="1">
      <c r="A3" s="1" t="s">
        <v>16</v>
      </c>
      <c r="C3" s="1"/>
      <c r="D3" s="1" t="s">
        <v>17</v>
      </c>
      <c r="E3" s="1"/>
      <c r="F3" s="1" t="b">
        <v>1</v>
      </c>
      <c r="G3" s="1" t="s">
        <v>18</v>
      </c>
      <c r="H3" s="1">
        <v>1.0</v>
      </c>
      <c r="I3" s="1" t="s">
        <v>19</v>
      </c>
      <c r="J3" s="1" t="s">
        <v>20</v>
      </c>
    </row>
    <row r="4" hidden="1">
      <c r="A4" s="1" t="s">
        <v>16</v>
      </c>
      <c r="B4" s="1" t="s">
        <v>13</v>
      </c>
      <c r="C4" s="1"/>
      <c r="D4" s="1"/>
      <c r="E4" s="1"/>
      <c r="F4" s="1"/>
      <c r="G4" s="1" t="s">
        <v>13</v>
      </c>
      <c r="H4" s="1">
        <v>3.0</v>
      </c>
      <c r="I4" s="1" t="s">
        <v>14</v>
      </c>
      <c r="J4" s="1" t="s">
        <v>13</v>
      </c>
      <c r="L4" s="1" t="s">
        <v>21</v>
      </c>
    </row>
    <row r="5" hidden="1">
      <c r="A5" s="1" t="s">
        <v>22</v>
      </c>
      <c r="B5" s="1" t="s">
        <v>13</v>
      </c>
      <c r="C5" s="1"/>
      <c r="D5" s="1"/>
      <c r="E5" s="1"/>
      <c r="F5" s="1" t="b">
        <v>0</v>
      </c>
      <c r="G5" s="1" t="s">
        <v>23</v>
      </c>
      <c r="H5" s="1">
        <v>1.0</v>
      </c>
      <c r="I5" s="1" t="s">
        <v>24</v>
      </c>
      <c r="J5" s="1" t="s">
        <v>25</v>
      </c>
      <c r="L5" s="1" t="s">
        <v>26</v>
      </c>
    </row>
    <row r="6" hidden="1">
      <c r="A6" s="1" t="s">
        <v>22</v>
      </c>
      <c r="B6" s="1" t="b">
        <v>1</v>
      </c>
      <c r="C6" s="1"/>
      <c r="D6" s="1"/>
      <c r="E6" s="1"/>
      <c r="F6" s="1" t="b">
        <v>0</v>
      </c>
      <c r="G6" s="1" t="s">
        <v>27</v>
      </c>
      <c r="H6" s="1">
        <v>1.0</v>
      </c>
      <c r="I6" s="1" t="s">
        <v>24</v>
      </c>
      <c r="J6" s="1" t="s">
        <v>28</v>
      </c>
    </row>
    <row r="7" hidden="1">
      <c r="A7" s="1" t="s">
        <v>22</v>
      </c>
      <c r="B7" s="1" t="b">
        <v>0</v>
      </c>
      <c r="C7" s="1"/>
      <c r="D7" s="1" t="s">
        <v>29</v>
      </c>
      <c r="E7" s="1"/>
      <c r="F7" s="1" t="b">
        <v>0</v>
      </c>
      <c r="G7" s="1" t="s">
        <v>30</v>
      </c>
      <c r="H7" s="1">
        <v>1.0</v>
      </c>
      <c r="I7" s="1" t="s">
        <v>31</v>
      </c>
      <c r="J7" s="1" t="s">
        <v>28</v>
      </c>
      <c r="K7" s="1" t="s">
        <v>32</v>
      </c>
      <c r="L7" s="1" t="s">
        <v>33</v>
      </c>
    </row>
    <row r="8" hidden="1">
      <c r="A8" s="1" t="s">
        <v>22</v>
      </c>
      <c r="B8" s="1" t="b">
        <v>0</v>
      </c>
      <c r="C8" s="1"/>
      <c r="D8" s="1" t="s">
        <v>29</v>
      </c>
      <c r="E8" s="1"/>
      <c r="F8" s="1" t="b">
        <v>0</v>
      </c>
      <c r="G8" s="1" t="s">
        <v>34</v>
      </c>
      <c r="H8" s="1">
        <v>1.0</v>
      </c>
      <c r="I8" s="1" t="s">
        <v>31</v>
      </c>
      <c r="J8" s="1" t="s">
        <v>28</v>
      </c>
      <c r="K8" s="1" t="s">
        <v>35</v>
      </c>
      <c r="L8" s="1" t="s">
        <v>36</v>
      </c>
    </row>
    <row r="9" hidden="1">
      <c r="A9" s="1" t="s">
        <v>22</v>
      </c>
      <c r="B9" s="1" t="s">
        <v>13</v>
      </c>
      <c r="C9" s="1"/>
      <c r="D9" s="1"/>
      <c r="E9" s="1"/>
      <c r="F9" s="1"/>
      <c r="G9" s="1" t="s">
        <v>13</v>
      </c>
      <c r="H9" s="1">
        <v>1.0</v>
      </c>
      <c r="I9" s="1" t="s">
        <v>14</v>
      </c>
      <c r="J9" s="1" t="s">
        <v>37</v>
      </c>
      <c r="L9" s="1" t="s">
        <v>38</v>
      </c>
    </row>
    <row r="10" hidden="1">
      <c r="A10" s="1" t="s">
        <v>39</v>
      </c>
      <c r="B10" s="1" t="b">
        <v>0</v>
      </c>
      <c r="C10" s="1"/>
      <c r="D10" s="1" t="s">
        <v>40</v>
      </c>
      <c r="E10" s="1"/>
      <c r="F10" s="1" t="b">
        <v>1</v>
      </c>
      <c r="G10" s="1" t="s">
        <v>41</v>
      </c>
      <c r="H10" s="1">
        <v>1.0</v>
      </c>
      <c r="I10" s="1" t="s">
        <v>31</v>
      </c>
      <c r="J10" s="1" t="s">
        <v>42</v>
      </c>
      <c r="K10" s="1" t="s">
        <v>43</v>
      </c>
    </row>
    <row r="11" hidden="1">
      <c r="A11" s="1" t="s">
        <v>39</v>
      </c>
      <c r="B11" s="1" t="b">
        <v>0</v>
      </c>
      <c r="C11" s="1"/>
      <c r="D11" s="1" t="s">
        <v>40</v>
      </c>
      <c r="E11" s="1"/>
      <c r="F11" s="1" t="b">
        <v>0</v>
      </c>
      <c r="G11" s="1" t="s">
        <v>44</v>
      </c>
      <c r="H11" s="1">
        <v>1.0</v>
      </c>
      <c r="I11" s="1" t="s">
        <v>24</v>
      </c>
      <c r="J11" s="1" t="s">
        <v>45</v>
      </c>
    </row>
    <row r="12" hidden="1">
      <c r="A12" s="1" t="s">
        <v>46</v>
      </c>
      <c r="B12" s="1" t="b">
        <v>1</v>
      </c>
      <c r="C12" s="1"/>
      <c r="D12" s="1"/>
      <c r="E12" s="1"/>
      <c r="F12" s="1" t="b">
        <v>0</v>
      </c>
      <c r="G12" s="1" t="s">
        <v>47</v>
      </c>
      <c r="H12" s="1">
        <v>1.0</v>
      </c>
      <c r="I12" s="1" t="s">
        <v>24</v>
      </c>
      <c r="J12" s="1" t="s">
        <v>45</v>
      </c>
      <c r="L12" s="1" t="s">
        <v>48</v>
      </c>
    </row>
    <row r="13" hidden="1">
      <c r="A13" s="1" t="s">
        <v>46</v>
      </c>
      <c r="B13" s="1" t="b">
        <v>1</v>
      </c>
      <c r="C13" s="1"/>
      <c r="D13" s="1"/>
      <c r="E13" s="1"/>
      <c r="F13" s="1" t="b">
        <v>0</v>
      </c>
      <c r="G13" s="1" t="s">
        <v>49</v>
      </c>
      <c r="H13" s="1">
        <v>1.0</v>
      </c>
      <c r="I13" s="1" t="s">
        <v>24</v>
      </c>
      <c r="J13" s="1" t="s">
        <v>45</v>
      </c>
      <c r="L13" s="1" t="s">
        <v>48</v>
      </c>
    </row>
    <row r="14" hidden="1">
      <c r="A14" s="1" t="s">
        <v>46</v>
      </c>
      <c r="B14" s="1" t="b">
        <v>1</v>
      </c>
      <c r="C14" s="1"/>
      <c r="D14" s="1"/>
      <c r="E14" s="1"/>
      <c r="F14" s="1" t="b">
        <v>0</v>
      </c>
      <c r="G14" s="1" t="s">
        <v>50</v>
      </c>
      <c r="H14" s="1">
        <v>1.0</v>
      </c>
      <c r="I14" s="1" t="s">
        <v>24</v>
      </c>
      <c r="J14" s="1" t="s">
        <v>45</v>
      </c>
      <c r="L14" s="1" t="s">
        <v>48</v>
      </c>
    </row>
    <row r="15" hidden="1">
      <c r="A15" s="1" t="s">
        <v>51</v>
      </c>
      <c r="B15" s="1" t="b">
        <v>0</v>
      </c>
      <c r="C15" s="1"/>
      <c r="D15" s="1" t="s">
        <v>40</v>
      </c>
      <c r="E15" s="1"/>
      <c r="F15" s="1" t="b">
        <v>0</v>
      </c>
      <c r="G15" s="1" t="s">
        <v>52</v>
      </c>
      <c r="H15" s="1">
        <v>1.0</v>
      </c>
      <c r="I15" s="1" t="s">
        <v>31</v>
      </c>
      <c r="J15" s="1" t="s">
        <v>53</v>
      </c>
      <c r="K15" s="1" t="s">
        <v>54</v>
      </c>
    </row>
    <row r="16" hidden="1">
      <c r="A16" s="1" t="s">
        <v>51</v>
      </c>
      <c r="B16" s="1" t="b">
        <v>1</v>
      </c>
      <c r="C16" s="2" t="s">
        <v>55</v>
      </c>
      <c r="D16" s="1" t="s">
        <v>56</v>
      </c>
      <c r="E16" s="1"/>
      <c r="F16" s="1" t="s">
        <v>57</v>
      </c>
      <c r="G16" s="3" t="s">
        <v>58</v>
      </c>
      <c r="H16" s="1">
        <v>1.0</v>
      </c>
      <c r="I16" s="1" t="s">
        <v>59</v>
      </c>
      <c r="J16" s="1" t="s">
        <v>60</v>
      </c>
      <c r="K16" s="1" t="s">
        <v>61</v>
      </c>
      <c r="L16" s="1" t="s">
        <v>62</v>
      </c>
    </row>
    <row r="17" hidden="1">
      <c r="A17" s="1" t="s">
        <v>51</v>
      </c>
      <c r="C17" s="1"/>
      <c r="D17" s="1"/>
      <c r="E17" s="1" t="s">
        <v>63</v>
      </c>
      <c r="F17" s="1" t="b">
        <v>1</v>
      </c>
      <c r="G17" s="1" t="s">
        <v>64</v>
      </c>
      <c r="H17" s="1">
        <v>1.0</v>
      </c>
      <c r="I17" s="1" t="s">
        <v>24</v>
      </c>
      <c r="J17" s="1" t="s">
        <v>65</v>
      </c>
    </row>
    <row r="18" hidden="1">
      <c r="A18" s="1" t="s">
        <v>66</v>
      </c>
      <c r="B18" s="1" t="b">
        <v>1</v>
      </c>
      <c r="C18" s="1"/>
      <c r="D18" s="1" t="s">
        <v>67</v>
      </c>
      <c r="E18" s="1" t="s">
        <v>68</v>
      </c>
      <c r="F18" s="1" t="b">
        <v>0</v>
      </c>
      <c r="G18" s="1" t="s">
        <v>69</v>
      </c>
      <c r="H18" s="1">
        <v>1.0</v>
      </c>
      <c r="I18" s="1" t="s">
        <v>31</v>
      </c>
      <c r="J18" s="1" t="s">
        <v>28</v>
      </c>
      <c r="K18" s="1" t="s">
        <v>70</v>
      </c>
    </row>
    <row r="19" hidden="1">
      <c r="A19" s="1" t="s">
        <v>71</v>
      </c>
      <c r="B19" s="1" t="b">
        <v>1</v>
      </c>
      <c r="C19" s="2" t="s">
        <v>55</v>
      </c>
      <c r="D19" s="1" t="s">
        <v>72</v>
      </c>
      <c r="E19" s="1" t="s">
        <v>73</v>
      </c>
      <c r="F19" s="1" t="b">
        <v>1</v>
      </c>
      <c r="G19" s="3" t="s">
        <v>74</v>
      </c>
      <c r="H19" s="1">
        <v>1.0</v>
      </c>
      <c r="I19" s="1" t="s">
        <v>59</v>
      </c>
      <c r="J19" s="1" t="s">
        <v>60</v>
      </c>
      <c r="K19" s="1" t="s">
        <v>75</v>
      </c>
    </row>
    <row r="20" hidden="1">
      <c r="A20" s="1" t="s">
        <v>76</v>
      </c>
      <c r="B20" s="1" t="b">
        <v>1</v>
      </c>
      <c r="C20" s="1"/>
      <c r="D20" s="1" t="s">
        <v>72</v>
      </c>
      <c r="E20" s="1" t="s">
        <v>73</v>
      </c>
      <c r="F20" s="1" t="b">
        <v>0</v>
      </c>
      <c r="G20" s="1" t="s">
        <v>77</v>
      </c>
      <c r="H20" s="1">
        <v>1.0</v>
      </c>
      <c r="I20" s="1" t="s">
        <v>31</v>
      </c>
      <c r="J20" s="1" t="s">
        <v>28</v>
      </c>
      <c r="K20" s="1" t="s">
        <v>78</v>
      </c>
    </row>
    <row r="21" hidden="1">
      <c r="A21" s="1" t="s">
        <v>76</v>
      </c>
      <c r="B21" s="1" t="b">
        <v>0</v>
      </c>
      <c r="C21" s="1"/>
      <c r="D21" s="1" t="s">
        <v>67</v>
      </c>
      <c r="E21" s="1" t="s">
        <v>68</v>
      </c>
      <c r="F21" s="1" t="b">
        <v>0</v>
      </c>
      <c r="G21" s="1" t="s">
        <v>79</v>
      </c>
      <c r="H21" s="1">
        <v>1.0</v>
      </c>
      <c r="I21" s="1" t="s">
        <v>31</v>
      </c>
      <c r="J21" s="1" t="s">
        <v>28</v>
      </c>
      <c r="K21" s="1" t="s">
        <v>80</v>
      </c>
    </row>
    <row r="22" hidden="1">
      <c r="A22" s="1" t="s">
        <v>76</v>
      </c>
      <c r="B22" s="1" t="b">
        <v>1</v>
      </c>
      <c r="C22" s="1"/>
      <c r="D22" s="1" t="s">
        <v>72</v>
      </c>
      <c r="E22" s="1" t="s">
        <v>73</v>
      </c>
      <c r="F22" s="1" t="b">
        <v>0</v>
      </c>
      <c r="G22" s="1" t="s">
        <v>81</v>
      </c>
      <c r="H22" s="1">
        <v>1.0</v>
      </c>
      <c r="I22" s="1" t="s">
        <v>31</v>
      </c>
      <c r="J22" s="1" t="s">
        <v>28</v>
      </c>
      <c r="K22" s="1" t="s">
        <v>82</v>
      </c>
    </row>
    <row r="23" hidden="1">
      <c r="A23" s="1" t="s">
        <v>76</v>
      </c>
      <c r="B23" s="1" t="b">
        <v>1</v>
      </c>
      <c r="C23" s="1"/>
      <c r="D23" s="1" t="s">
        <v>67</v>
      </c>
      <c r="E23" s="1" t="s">
        <v>83</v>
      </c>
      <c r="F23" s="1" t="b">
        <v>0</v>
      </c>
      <c r="G23" s="1" t="s">
        <v>84</v>
      </c>
      <c r="H23" s="1">
        <v>1.0</v>
      </c>
      <c r="I23" s="1" t="s">
        <v>31</v>
      </c>
      <c r="J23" s="1" t="s">
        <v>28</v>
      </c>
      <c r="K23" s="1" t="s">
        <v>85</v>
      </c>
      <c r="L23" s="1" t="s">
        <v>86</v>
      </c>
    </row>
    <row r="24" hidden="1">
      <c r="A24" s="1" t="s">
        <v>76</v>
      </c>
      <c r="B24" s="1" t="b">
        <v>1</v>
      </c>
      <c r="C24" s="1"/>
      <c r="D24" s="1" t="s">
        <v>87</v>
      </c>
      <c r="E24" s="1" t="s">
        <v>68</v>
      </c>
      <c r="F24" s="1" t="b">
        <v>0</v>
      </c>
      <c r="G24" s="1" t="s">
        <v>88</v>
      </c>
      <c r="H24" s="1">
        <v>1.0</v>
      </c>
      <c r="I24" s="1" t="s">
        <v>31</v>
      </c>
      <c r="J24" s="1" t="s">
        <v>28</v>
      </c>
      <c r="K24" s="1" t="s">
        <v>89</v>
      </c>
    </row>
    <row r="25" hidden="1">
      <c r="A25" s="1" t="s">
        <v>76</v>
      </c>
      <c r="B25" s="1" t="b">
        <v>1</v>
      </c>
      <c r="C25" s="1"/>
      <c r="D25" s="1" t="s">
        <v>90</v>
      </c>
      <c r="E25" s="1" t="s">
        <v>68</v>
      </c>
      <c r="F25" s="1" t="b">
        <v>0</v>
      </c>
      <c r="G25" s="1" t="s">
        <v>91</v>
      </c>
      <c r="H25" s="1">
        <v>1.0</v>
      </c>
      <c r="I25" s="1" t="s">
        <v>31</v>
      </c>
      <c r="K25" s="1" t="s">
        <v>92</v>
      </c>
    </row>
    <row r="26" hidden="1">
      <c r="A26" s="1" t="s">
        <v>93</v>
      </c>
      <c r="C26" s="1"/>
      <c r="D26" s="1"/>
      <c r="E26" s="1"/>
      <c r="F26" s="1"/>
      <c r="G26" s="1" t="s">
        <v>13</v>
      </c>
      <c r="H26" s="1">
        <v>1.0</v>
      </c>
      <c r="I26" s="1" t="s">
        <v>14</v>
      </c>
      <c r="J26" s="1" t="s">
        <v>53</v>
      </c>
      <c r="L26" s="1" t="s">
        <v>94</v>
      </c>
    </row>
    <row r="27" hidden="1">
      <c r="A27" s="1" t="s">
        <v>95</v>
      </c>
      <c r="B27" s="1" t="b">
        <v>1</v>
      </c>
      <c r="C27" s="1"/>
      <c r="D27" s="1" t="s">
        <v>67</v>
      </c>
      <c r="E27" s="1" t="s">
        <v>68</v>
      </c>
      <c r="F27" s="1" t="b">
        <v>0</v>
      </c>
      <c r="G27" s="1" t="s">
        <v>96</v>
      </c>
      <c r="H27" s="1">
        <v>3.0</v>
      </c>
      <c r="I27" s="1" t="s">
        <v>31</v>
      </c>
      <c r="J27" s="1" t="s">
        <v>28</v>
      </c>
      <c r="K27" s="1" t="s">
        <v>82</v>
      </c>
    </row>
    <row r="28" hidden="1">
      <c r="A28" s="1" t="s">
        <v>97</v>
      </c>
      <c r="B28" s="1" t="b">
        <v>0</v>
      </c>
      <c r="C28" s="1"/>
      <c r="D28" s="1" t="s">
        <v>98</v>
      </c>
      <c r="E28" s="1" t="s">
        <v>63</v>
      </c>
      <c r="F28" s="1" t="b">
        <v>1</v>
      </c>
      <c r="G28" s="1" t="s">
        <v>99</v>
      </c>
      <c r="H28" s="1">
        <v>2.0</v>
      </c>
      <c r="I28" s="1" t="s">
        <v>24</v>
      </c>
      <c r="J28" s="1" t="s">
        <v>100</v>
      </c>
      <c r="L28" s="1" t="s">
        <v>101</v>
      </c>
    </row>
    <row r="29" hidden="1">
      <c r="A29" s="1" t="s">
        <v>97</v>
      </c>
      <c r="B29" s="1" t="b">
        <v>1</v>
      </c>
      <c r="C29" s="1"/>
      <c r="D29" s="1" t="s">
        <v>40</v>
      </c>
      <c r="E29" s="1" t="s">
        <v>63</v>
      </c>
      <c r="F29" s="1" t="b">
        <v>0</v>
      </c>
      <c r="G29" s="1" t="s">
        <v>102</v>
      </c>
      <c r="H29" s="1">
        <v>1.0</v>
      </c>
      <c r="I29" s="1" t="s">
        <v>24</v>
      </c>
      <c r="J29" s="1" t="s">
        <v>103</v>
      </c>
      <c r="L29" s="1" t="s">
        <v>104</v>
      </c>
    </row>
    <row r="30" hidden="1">
      <c r="A30" s="1" t="s">
        <v>97</v>
      </c>
      <c r="B30" s="1" t="b">
        <v>1</v>
      </c>
      <c r="C30" s="1"/>
      <c r="D30" s="1" t="s">
        <v>40</v>
      </c>
      <c r="E30" s="1" t="s">
        <v>63</v>
      </c>
      <c r="F30" s="1" t="b">
        <v>0</v>
      </c>
      <c r="G30" s="1" t="s">
        <v>105</v>
      </c>
      <c r="H30" s="1">
        <v>1.0</v>
      </c>
      <c r="I30" s="1" t="s">
        <v>24</v>
      </c>
      <c r="J30" s="1" t="s">
        <v>103</v>
      </c>
      <c r="L30" s="1" t="s">
        <v>104</v>
      </c>
    </row>
    <row r="31" hidden="1">
      <c r="A31" s="1" t="s">
        <v>97</v>
      </c>
      <c r="B31" s="1" t="s">
        <v>13</v>
      </c>
      <c r="C31" s="1"/>
      <c r="D31" s="1"/>
      <c r="E31" s="1"/>
      <c r="F31" s="1"/>
      <c r="G31" s="1" t="s">
        <v>106</v>
      </c>
      <c r="H31" s="1">
        <v>1.0</v>
      </c>
      <c r="I31" s="1" t="s">
        <v>14</v>
      </c>
      <c r="J31" s="1" t="s">
        <v>28</v>
      </c>
      <c r="L31" s="1" t="s">
        <v>107</v>
      </c>
    </row>
    <row r="32" hidden="1">
      <c r="A32" s="1" t="s">
        <v>97</v>
      </c>
      <c r="B32" s="1" t="s">
        <v>13</v>
      </c>
      <c r="C32" s="4" t="s">
        <v>108</v>
      </c>
      <c r="D32" s="1" t="s">
        <v>98</v>
      </c>
      <c r="E32" s="1"/>
      <c r="F32" s="1" t="s">
        <v>57</v>
      </c>
      <c r="G32" s="3" t="s">
        <v>109</v>
      </c>
      <c r="H32" s="1">
        <v>1.0</v>
      </c>
      <c r="I32" s="1" t="s">
        <v>59</v>
      </c>
      <c r="J32" s="1" t="s">
        <v>110</v>
      </c>
      <c r="K32" s="1" t="s">
        <v>111</v>
      </c>
      <c r="L32" s="1" t="s">
        <v>112</v>
      </c>
    </row>
    <row r="33" hidden="1">
      <c r="A33" s="1" t="s">
        <v>97</v>
      </c>
      <c r="B33" s="1" t="s">
        <v>13</v>
      </c>
      <c r="C33" s="4" t="s">
        <v>108</v>
      </c>
      <c r="D33" s="1" t="s">
        <v>98</v>
      </c>
      <c r="E33" s="1"/>
      <c r="F33" s="1" t="s">
        <v>57</v>
      </c>
      <c r="G33" s="3" t="s">
        <v>113</v>
      </c>
      <c r="H33" s="1">
        <v>1.0</v>
      </c>
      <c r="I33" s="1" t="s">
        <v>59</v>
      </c>
      <c r="J33" s="1" t="s">
        <v>110</v>
      </c>
      <c r="K33" s="1" t="s">
        <v>111</v>
      </c>
      <c r="L33" s="1" t="s">
        <v>112</v>
      </c>
    </row>
    <row r="34" hidden="1">
      <c r="A34" s="1" t="s">
        <v>97</v>
      </c>
      <c r="B34" s="1" t="s">
        <v>13</v>
      </c>
      <c r="C34" s="4" t="s">
        <v>108</v>
      </c>
      <c r="D34" s="1" t="s">
        <v>98</v>
      </c>
      <c r="E34" s="1"/>
      <c r="F34" s="1" t="s">
        <v>57</v>
      </c>
      <c r="G34" s="3" t="s">
        <v>114</v>
      </c>
      <c r="H34" s="1">
        <v>1.0</v>
      </c>
      <c r="I34" s="1" t="s">
        <v>59</v>
      </c>
      <c r="J34" s="1" t="s">
        <v>110</v>
      </c>
      <c r="K34" s="1" t="s">
        <v>111</v>
      </c>
      <c r="L34" s="1" t="s">
        <v>112</v>
      </c>
    </row>
    <row r="35" hidden="1">
      <c r="A35" s="1" t="s">
        <v>97</v>
      </c>
      <c r="B35" s="1" t="s">
        <v>13</v>
      </c>
      <c r="C35" s="4" t="s">
        <v>108</v>
      </c>
      <c r="D35" s="1" t="s">
        <v>98</v>
      </c>
      <c r="E35" s="1"/>
      <c r="F35" s="1" t="s">
        <v>57</v>
      </c>
      <c r="G35" s="3" t="s">
        <v>115</v>
      </c>
      <c r="H35" s="1">
        <v>1.0</v>
      </c>
      <c r="I35" s="1" t="s">
        <v>59</v>
      </c>
      <c r="J35" s="1" t="s">
        <v>110</v>
      </c>
      <c r="K35" s="1" t="s">
        <v>111</v>
      </c>
      <c r="L35" s="1" t="s">
        <v>112</v>
      </c>
    </row>
    <row r="36" hidden="1">
      <c r="A36" s="1" t="s">
        <v>97</v>
      </c>
      <c r="B36" s="1" t="s">
        <v>13</v>
      </c>
      <c r="C36" s="4" t="s">
        <v>108</v>
      </c>
      <c r="D36" s="1" t="s">
        <v>98</v>
      </c>
      <c r="E36" s="1"/>
      <c r="F36" s="1" t="s">
        <v>57</v>
      </c>
      <c r="G36" s="3" t="s">
        <v>116</v>
      </c>
      <c r="H36" s="1">
        <v>1.0</v>
      </c>
      <c r="I36" s="1" t="s">
        <v>59</v>
      </c>
      <c r="J36" s="1" t="s">
        <v>110</v>
      </c>
      <c r="K36" s="1" t="s">
        <v>111</v>
      </c>
      <c r="L36" s="1" t="s">
        <v>112</v>
      </c>
    </row>
    <row r="37" hidden="1">
      <c r="A37" s="1" t="s">
        <v>97</v>
      </c>
      <c r="B37" s="1" t="s">
        <v>13</v>
      </c>
      <c r="C37" s="4" t="s">
        <v>108</v>
      </c>
      <c r="D37" s="1" t="s">
        <v>98</v>
      </c>
      <c r="E37" s="1"/>
      <c r="F37" s="1" t="s">
        <v>57</v>
      </c>
      <c r="G37" s="3" t="s">
        <v>117</v>
      </c>
      <c r="H37" s="1">
        <v>1.0</v>
      </c>
      <c r="I37" s="1" t="s">
        <v>59</v>
      </c>
      <c r="J37" s="1" t="s">
        <v>110</v>
      </c>
      <c r="K37" s="1" t="s">
        <v>111</v>
      </c>
      <c r="L37" s="1" t="s">
        <v>112</v>
      </c>
    </row>
    <row r="38" hidden="1">
      <c r="A38" s="1" t="s">
        <v>97</v>
      </c>
      <c r="B38" s="1" t="s">
        <v>13</v>
      </c>
      <c r="C38" s="4" t="s">
        <v>108</v>
      </c>
      <c r="D38" s="1" t="s">
        <v>98</v>
      </c>
      <c r="E38" s="1"/>
      <c r="F38" s="1" t="s">
        <v>57</v>
      </c>
      <c r="G38" s="3" t="s">
        <v>118</v>
      </c>
      <c r="H38" s="1">
        <v>1.0</v>
      </c>
      <c r="I38" s="1" t="s">
        <v>59</v>
      </c>
      <c r="J38" s="1" t="s">
        <v>110</v>
      </c>
      <c r="K38" s="1" t="s">
        <v>111</v>
      </c>
      <c r="L38" s="1" t="s">
        <v>112</v>
      </c>
    </row>
    <row r="39" hidden="1">
      <c r="A39" s="1" t="s">
        <v>97</v>
      </c>
      <c r="B39" s="1" t="s">
        <v>13</v>
      </c>
      <c r="C39" s="4" t="s">
        <v>108</v>
      </c>
      <c r="D39" s="1" t="s">
        <v>98</v>
      </c>
      <c r="E39" s="1"/>
      <c r="F39" s="1" t="s">
        <v>57</v>
      </c>
      <c r="G39" s="3" t="s">
        <v>119</v>
      </c>
      <c r="H39" s="1">
        <v>1.0</v>
      </c>
      <c r="I39" s="1" t="s">
        <v>59</v>
      </c>
      <c r="J39" s="1" t="s">
        <v>110</v>
      </c>
      <c r="K39" s="1" t="s">
        <v>111</v>
      </c>
      <c r="L39" s="1" t="s">
        <v>112</v>
      </c>
    </row>
    <row r="40" hidden="1">
      <c r="A40" s="1" t="s">
        <v>97</v>
      </c>
      <c r="B40" s="1" t="s">
        <v>13</v>
      </c>
      <c r="C40" s="4" t="s">
        <v>108</v>
      </c>
      <c r="D40" s="1" t="s">
        <v>98</v>
      </c>
      <c r="E40" s="1"/>
      <c r="F40" s="1" t="s">
        <v>57</v>
      </c>
      <c r="G40" s="3" t="s">
        <v>120</v>
      </c>
      <c r="H40" s="1">
        <v>1.0</v>
      </c>
      <c r="I40" s="1" t="s">
        <v>59</v>
      </c>
      <c r="J40" s="1" t="s">
        <v>110</v>
      </c>
      <c r="K40" s="1" t="s">
        <v>111</v>
      </c>
      <c r="L40" s="1" t="s">
        <v>112</v>
      </c>
    </row>
    <row r="41" hidden="1">
      <c r="A41" s="1" t="s">
        <v>97</v>
      </c>
      <c r="B41" s="1" t="s">
        <v>13</v>
      </c>
      <c r="C41" s="4" t="s">
        <v>108</v>
      </c>
      <c r="D41" s="1" t="s">
        <v>98</v>
      </c>
      <c r="E41" s="1"/>
      <c r="F41" s="1" t="s">
        <v>57</v>
      </c>
      <c r="G41" s="3" t="s">
        <v>121</v>
      </c>
      <c r="H41" s="1">
        <v>1.0</v>
      </c>
      <c r="I41" s="1" t="s">
        <v>59</v>
      </c>
      <c r="J41" s="1" t="s">
        <v>110</v>
      </c>
      <c r="K41" s="1" t="s">
        <v>111</v>
      </c>
      <c r="L41" s="1" t="s">
        <v>112</v>
      </c>
    </row>
    <row r="42" hidden="1">
      <c r="A42" s="1" t="s">
        <v>97</v>
      </c>
      <c r="B42" s="1" t="s">
        <v>13</v>
      </c>
      <c r="C42" s="4" t="s">
        <v>108</v>
      </c>
      <c r="D42" s="1" t="s">
        <v>98</v>
      </c>
      <c r="E42" s="1"/>
      <c r="F42" s="1" t="s">
        <v>57</v>
      </c>
      <c r="G42" s="3" t="s">
        <v>122</v>
      </c>
      <c r="H42" s="1">
        <v>1.0</v>
      </c>
      <c r="I42" s="1" t="s">
        <v>59</v>
      </c>
      <c r="J42" s="1" t="s">
        <v>110</v>
      </c>
      <c r="K42" s="1" t="s">
        <v>111</v>
      </c>
      <c r="L42" s="1" t="s">
        <v>112</v>
      </c>
    </row>
    <row r="43" hidden="1">
      <c r="A43" s="1" t="s">
        <v>97</v>
      </c>
      <c r="B43" s="1" t="s">
        <v>13</v>
      </c>
      <c r="C43" s="4" t="s">
        <v>108</v>
      </c>
      <c r="D43" s="1" t="s">
        <v>98</v>
      </c>
      <c r="E43" s="1"/>
      <c r="F43" s="1" t="s">
        <v>57</v>
      </c>
      <c r="G43" s="3" t="s">
        <v>123</v>
      </c>
      <c r="H43" s="1">
        <v>1.0</v>
      </c>
      <c r="I43" s="1" t="s">
        <v>59</v>
      </c>
      <c r="J43" s="1" t="s">
        <v>110</v>
      </c>
      <c r="K43" s="1" t="s">
        <v>111</v>
      </c>
      <c r="L43" s="1" t="s">
        <v>112</v>
      </c>
    </row>
    <row r="44" hidden="1">
      <c r="A44" s="1" t="s">
        <v>97</v>
      </c>
      <c r="B44" s="1" t="s">
        <v>13</v>
      </c>
      <c r="C44" s="4" t="s">
        <v>108</v>
      </c>
      <c r="D44" s="1" t="s">
        <v>98</v>
      </c>
      <c r="E44" s="1"/>
      <c r="F44" s="1" t="s">
        <v>57</v>
      </c>
      <c r="G44" s="3" t="s">
        <v>124</v>
      </c>
      <c r="H44" s="1">
        <v>1.0</v>
      </c>
      <c r="I44" s="1" t="s">
        <v>59</v>
      </c>
      <c r="J44" s="1" t="s">
        <v>110</v>
      </c>
      <c r="K44" s="1" t="s">
        <v>111</v>
      </c>
      <c r="L44" s="1" t="s">
        <v>112</v>
      </c>
    </row>
    <row r="45" hidden="1">
      <c r="A45" s="1" t="s">
        <v>97</v>
      </c>
      <c r="B45" s="1" t="s">
        <v>13</v>
      </c>
      <c r="C45" s="4" t="s">
        <v>108</v>
      </c>
      <c r="D45" s="1" t="s">
        <v>98</v>
      </c>
      <c r="E45" s="1"/>
      <c r="F45" s="1" t="s">
        <v>57</v>
      </c>
      <c r="G45" s="3" t="s">
        <v>125</v>
      </c>
      <c r="H45" s="1">
        <v>1.0</v>
      </c>
      <c r="I45" s="1" t="s">
        <v>59</v>
      </c>
      <c r="J45" s="1" t="s">
        <v>110</v>
      </c>
      <c r="K45" s="1" t="s">
        <v>111</v>
      </c>
      <c r="L45" s="1" t="s">
        <v>112</v>
      </c>
    </row>
    <row r="46" hidden="1">
      <c r="A46" s="1" t="s">
        <v>97</v>
      </c>
      <c r="B46" s="1" t="s">
        <v>13</v>
      </c>
      <c r="C46" s="4" t="s">
        <v>108</v>
      </c>
      <c r="D46" s="1" t="s">
        <v>98</v>
      </c>
      <c r="E46" s="1"/>
      <c r="F46" s="1" t="s">
        <v>57</v>
      </c>
      <c r="G46" s="3" t="s">
        <v>126</v>
      </c>
      <c r="H46" s="1">
        <v>1.0</v>
      </c>
      <c r="I46" s="1" t="s">
        <v>59</v>
      </c>
      <c r="J46" s="1" t="s">
        <v>110</v>
      </c>
      <c r="K46" s="1" t="s">
        <v>111</v>
      </c>
      <c r="L46" s="1" t="s">
        <v>112</v>
      </c>
    </row>
    <row r="47" hidden="1">
      <c r="A47" s="1" t="s">
        <v>97</v>
      </c>
      <c r="B47" s="1" t="s">
        <v>13</v>
      </c>
      <c r="C47" s="4" t="s">
        <v>108</v>
      </c>
      <c r="D47" s="1" t="s">
        <v>98</v>
      </c>
      <c r="E47" s="1"/>
      <c r="F47" s="1" t="s">
        <v>57</v>
      </c>
      <c r="G47" s="3" t="s">
        <v>127</v>
      </c>
      <c r="H47" s="1">
        <v>1.0</v>
      </c>
      <c r="I47" s="1" t="s">
        <v>59</v>
      </c>
      <c r="J47" s="1" t="s">
        <v>110</v>
      </c>
      <c r="K47" s="1" t="s">
        <v>111</v>
      </c>
      <c r="L47" s="1" t="s">
        <v>112</v>
      </c>
    </row>
    <row r="48" hidden="1">
      <c r="A48" s="1" t="s">
        <v>97</v>
      </c>
      <c r="B48" s="1" t="s">
        <v>13</v>
      </c>
      <c r="C48" s="4" t="s">
        <v>108</v>
      </c>
      <c r="D48" s="1" t="s">
        <v>98</v>
      </c>
      <c r="E48" s="1"/>
      <c r="F48" s="1" t="s">
        <v>57</v>
      </c>
      <c r="G48" s="3" t="s">
        <v>128</v>
      </c>
      <c r="H48" s="1">
        <v>1.0</v>
      </c>
      <c r="I48" s="1" t="s">
        <v>59</v>
      </c>
      <c r="J48" s="1" t="s">
        <v>110</v>
      </c>
      <c r="K48" s="1" t="s">
        <v>111</v>
      </c>
      <c r="L48" s="1" t="s">
        <v>112</v>
      </c>
    </row>
    <row r="49" hidden="1">
      <c r="A49" s="1" t="s">
        <v>97</v>
      </c>
      <c r="B49" s="1" t="s">
        <v>13</v>
      </c>
      <c r="C49" s="4" t="s">
        <v>108</v>
      </c>
      <c r="D49" s="1" t="s">
        <v>98</v>
      </c>
      <c r="E49" s="1"/>
      <c r="F49" s="1" t="s">
        <v>57</v>
      </c>
      <c r="G49" s="3" t="s">
        <v>129</v>
      </c>
      <c r="H49" s="1">
        <v>1.0</v>
      </c>
      <c r="I49" s="1" t="s">
        <v>59</v>
      </c>
      <c r="J49" s="1" t="s">
        <v>110</v>
      </c>
      <c r="K49" s="1" t="s">
        <v>111</v>
      </c>
      <c r="L49" s="1" t="s">
        <v>112</v>
      </c>
    </row>
    <row r="50" hidden="1">
      <c r="A50" s="1" t="s">
        <v>97</v>
      </c>
      <c r="B50" s="1" t="s">
        <v>13</v>
      </c>
      <c r="C50" s="4" t="s">
        <v>108</v>
      </c>
      <c r="D50" s="1" t="s">
        <v>98</v>
      </c>
      <c r="E50" s="1"/>
      <c r="F50" s="1" t="s">
        <v>57</v>
      </c>
      <c r="G50" s="3" t="s">
        <v>130</v>
      </c>
      <c r="H50" s="1">
        <v>1.0</v>
      </c>
      <c r="I50" s="1" t="s">
        <v>59</v>
      </c>
      <c r="J50" s="1" t="s">
        <v>110</v>
      </c>
      <c r="K50" s="1" t="s">
        <v>131</v>
      </c>
      <c r="L50" s="1" t="s">
        <v>112</v>
      </c>
    </row>
    <row r="51" hidden="1">
      <c r="A51" s="1" t="s">
        <v>97</v>
      </c>
      <c r="B51" s="1" t="s">
        <v>13</v>
      </c>
      <c r="C51" s="4" t="s">
        <v>108</v>
      </c>
      <c r="D51" s="1" t="s">
        <v>98</v>
      </c>
      <c r="E51" s="1"/>
      <c r="F51" s="1" t="s">
        <v>57</v>
      </c>
      <c r="G51" s="3" t="s">
        <v>132</v>
      </c>
      <c r="H51" s="1">
        <v>1.0</v>
      </c>
      <c r="I51" s="1" t="s">
        <v>59</v>
      </c>
      <c r="J51" s="1" t="s">
        <v>110</v>
      </c>
      <c r="K51" s="1" t="s">
        <v>133</v>
      </c>
      <c r="L51" s="1" t="s">
        <v>112</v>
      </c>
    </row>
    <row r="52" hidden="1">
      <c r="A52" s="1" t="s">
        <v>97</v>
      </c>
      <c r="B52" s="1" t="s">
        <v>13</v>
      </c>
      <c r="C52" s="4" t="s">
        <v>108</v>
      </c>
      <c r="D52" s="1" t="s">
        <v>98</v>
      </c>
      <c r="E52" s="1"/>
      <c r="F52" s="1" t="s">
        <v>57</v>
      </c>
      <c r="G52" s="3" t="s">
        <v>134</v>
      </c>
      <c r="H52" s="1">
        <v>1.0</v>
      </c>
      <c r="I52" s="1" t="s">
        <v>59</v>
      </c>
      <c r="J52" s="1" t="s">
        <v>110</v>
      </c>
      <c r="K52" s="1" t="s">
        <v>133</v>
      </c>
      <c r="L52" s="1" t="s">
        <v>112</v>
      </c>
    </row>
    <row r="53" hidden="1">
      <c r="A53" s="1" t="s">
        <v>97</v>
      </c>
      <c r="B53" s="1" t="s">
        <v>13</v>
      </c>
      <c r="C53" s="4" t="s">
        <v>108</v>
      </c>
      <c r="D53" s="1" t="s">
        <v>98</v>
      </c>
      <c r="E53" s="1"/>
      <c r="F53" s="1" t="s">
        <v>57</v>
      </c>
      <c r="G53" s="3" t="s">
        <v>135</v>
      </c>
      <c r="H53" s="1">
        <v>1.0</v>
      </c>
      <c r="I53" s="1" t="s">
        <v>59</v>
      </c>
      <c r="J53" s="1" t="s">
        <v>110</v>
      </c>
      <c r="K53" s="1" t="s">
        <v>131</v>
      </c>
      <c r="L53" s="1" t="s">
        <v>112</v>
      </c>
    </row>
    <row r="54" hidden="1">
      <c r="A54" s="1" t="s">
        <v>97</v>
      </c>
      <c r="B54" s="1" t="s">
        <v>13</v>
      </c>
      <c r="C54" s="4" t="s">
        <v>108</v>
      </c>
      <c r="D54" s="1" t="s">
        <v>98</v>
      </c>
      <c r="E54" s="1"/>
      <c r="F54" s="1" t="s">
        <v>57</v>
      </c>
      <c r="G54" s="3" t="s">
        <v>136</v>
      </c>
      <c r="H54" s="1">
        <v>1.0</v>
      </c>
      <c r="I54" s="1" t="s">
        <v>59</v>
      </c>
      <c r="J54" s="1" t="s">
        <v>110</v>
      </c>
      <c r="K54" s="1" t="s">
        <v>133</v>
      </c>
      <c r="L54" s="1" t="s">
        <v>112</v>
      </c>
    </row>
    <row r="55">
      <c r="A55" s="1" t="s">
        <v>97</v>
      </c>
      <c r="B55" s="1" t="b">
        <v>0</v>
      </c>
      <c r="C55" s="4" t="s">
        <v>137</v>
      </c>
      <c r="D55" s="1" t="s">
        <v>40</v>
      </c>
      <c r="E55" s="1" t="s">
        <v>63</v>
      </c>
      <c r="F55" s="1" t="b">
        <v>1</v>
      </c>
      <c r="G55" s="1" t="s">
        <v>138</v>
      </c>
      <c r="H55" s="1">
        <v>1.0</v>
      </c>
      <c r="I55" s="1" t="s">
        <v>59</v>
      </c>
      <c r="J55" s="1" t="s">
        <v>139</v>
      </c>
      <c r="K55" s="1" t="s">
        <v>140</v>
      </c>
      <c r="L55" s="1" t="s">
        <v>141</v>
      </c>
    </row>
    <row r="56">
      <c r="A56" s="1" t="s">
        <v>97</v>
      </c>
      <c r="B56" s="1" t="b">
        <v>0</v>
      </c>
      <c r="C56" s="4" t="s">
        <v>137</v>
      </c>
      <c r="D56" s="1" t="s">
        <v>40</v>
      </c>
      <c r="E56" s="1" t="s">
        <v>63</v>
      </c>
      <c r="F56" s="1" t="b">
        <v>1</v>
      </c>
      <c r="G56" s="1" t="s">
        <v>142</v>
      </c>
      <c r="H56" s="1">
        <v>1.0</v>
      </c>
      <c r="I56" s="1" t="s">
        <v>59</v>
      </c>
      <c r="J56" s="1" t="s">
        <v>139</v>
      </c>
      <c r="K56" s="1" t="s">
        <v>143</v>
      </c>
      <c r="L56" s="1" t="s">
        <v>141</v>
      </c>
    </row>
    <row r="57">
      <c r="A57" s="1" t="s">
        <v>97</v>
      </c>
      <c r="B57" s="1" t="b">
        <v>0</v>
      </c>
      <c r="C57" s="4" t="s">
        <v>137</v>
      </c>
      <c r="D57" s="1" t="s">
        <v>40</v>
      </c>
      <c r="E57" s="1" t="s">
        <v>63</v>
      </c>
      <c r="F57" s="1" t="b">
        <v>1</v>
      </c>
      <c r="G57" s="1" t="s">
        <v>144</v>
      </c>
      <c r="H57" s="1">
        <v>1.0</v>
      </c>
      <c r="I57" s="1" t="s">
        <v>59</v>
      </c>
      <c r="J57" s="1" t="s">
        <v>139</v>
      </c>
      <c r="K57" s="1" t="s">
        <v>145</v>
      </c>
      <c r="L57" s="1" t="s">
        <v>141</v>
      </c>
    </row>
    <row r="58">
      <c r="A58" s="1" t="s">
        <v>97</v>
      </c>
      <c r="B58" s="1" t="b">
        <v>0</v>
      </c>
      <c r="C58" s="4" t="s">
        <v>137</v>
      </c>
      <c r="D58" s="1" t="s">
        <v>40</v>
      </c>
      <c r="E58" s="1" t="s">
        <v>63</v>
      </c>
      <c r="F58" s="1" t="b">
        <v>1</v>
      </c>
      <c r="G58" s="1" t="s">
        <v>146</v>
      </c>
      <c r="H58" s="1">
        <v>1.0</v>
      </c>
      <c r="I58" s="1" t="s">
        <v>59</v>
      </c>
      <c r="J58" s="1" t="s">
        <v>139</v>
      </c>
      <c r="K58" s="1" t="s">
        <v>147</v>
      </c>
      <c r="L58" s="1" t="s">
        <v>141</v>
      </c>
    </row>
    <row r="59">
      <c r="A59" s="1" t="s">
        <v>97</v>
      </c>
      <c r="B59" s="1" t="b">
        <v>0</v>
      </c>
      <c r="C59" s="4" t="s">
        <v>137</v>
      </c>
      <c r="D59" s="1" t="s">
        <v>40</v>
      </c>
      <c r="E59" s="1" t="s">
        <v>63</v>
      </c>
      <c r="F59" s="1" t="b">
        <v>1</v>
      </c>
      <c r="G59" s="1" t="s">
        <v>148</v>
      </c>
      <c r="H59" s="1">
        <v>1.0</v>
      </c>
      <c r="I59" s="1" t="s">
        <v>59</v>
      </c>
      <c r="J59" s="1" t="s">
        <v>139</v>
      </c>
      <c r="K59" s="1" t="s">
        <v>149</v>
      </c>
      <c r="L59" s="1" t="s">
        <v>141</v>
      </c>
    </row>
    <row r="60">
      <c r="A60" s="1" t="s">
        <v>97</v>
      </c>
      <c r="B60" s="1" t="b">
        <v>0</v>
      </c>
      <c r="C60" s="4" t="s">
        <v>137</v>
      </c>
      <c r="D60" s="1" t="s">
        <v>40</v>
      </c>
      <c r="E60" s="1" t="s">
        <v>63</v>
      </c>
      <c r="F60" s="1" t="b">
        <v>1</v>
      </c>
      <c r="G60" s="1" t="s">
        <v>150</v>
      </c>
      <c r="H60" s="1">
        <v>1.0</v>
      </c>
      <c r="I60" s="1" t="s">
        <v>59</v>
      </c>
      <c r="J60" s="1" t="s">
        <v>139</v>
      </c>
      <c r="K60" s="1" t="s">
        <v>151</v>
      </c>
      <c r="L60" s="1" t="s">
        <v>141</v>
      </c>
    </row>
    <row r="61">
      <c r="A61" s="1" t="s">
        <v>97</v>
      </c>
      <c r="B61" s="1" t="b">
        <v>0</v>
      </c>
      <c r="C61" s="4" t="s">
        <v>137</v>
      </c>
      <c r="D61" s="1" t="s">
        <v>40</v>
      </c>
      <c r="E61" s="1" t="s">
        <v>63</v>
      </c>
      <c r="F61" s="1" t="b">
        <v>1</v>
      </c>
      <c r="G61" s="1" t="s">
        <v>152</v>
      </c>
      <c r="H61" s="1">
        <v>6.0</v>
      </c>
      <c r="I61" s="1" t="s">
        <v>59</v>
      </c>
      <c r="J61" s="1" t="s">
        <v>139</v>
      </c>
      <c r="K61" s="1" t="s">
        <v>153</v>
      </c>
      <c r="L61" s="1" t="s">
        <v>154</v>
      </c>
    </row>
    <row r="62">
      <c r="A62" s="1" t="s">
        <v>97</v>
      </c>
      <c r="B62" s="1" t="b">
        <v>0</v>
      </c>
      <c r="C62" s="4" t="s">
        <v>137</v>
      </c>
      <c r="D62" s="1" t="s">
        <v>40</v>
      </c>
      <c r="E62" s="1" t="s">
        <v>63</v>
      </c>
      <c r="F62" s="1" t="b">
        <v>1</v>
      </c>
      <c r="G62" s="1" t="s">
        <v>155</v>
      </c>
      <c r="H62" s="1">
        <v>1.0</v>
      </c>
      <c r="I62" s="1" t="s">
        <v>59</v>
      </c>
      <c r="J62" s="1" t="s">
        <v>139</v>
      </c>
      <c r="K62" s="1" t="s">
        <v>156</v>
      </c>
      <c r="L62" s="1" t="s">
        <v>141</v>
      </c>
    </row>
    <row r="63">
      <c r="A63" s="1" t="s">
        <v>97</v>
      </c>
      <c r="B63" s="1" t="b">
        <v>0</v>
      </c>
      <c r="C63" s="4" t="s">
        <v>137</v>
      </c>
      <c r="D63" s="1" t="s">
        <v>40</v>
      </c>
      <c r="E63" s="1" t="s">
        <v>63</v>
      </c>
      <c r="F63" s="1" t="b">
        <v>1</v>
      </c>
      <c r="G63" s="1" t="s">
        <v>157</v>
      </c>
      <c r="H63" s="1">
        <v>1.0</v>
      </c>
      <c r="I63" s="1" t="s">
        <v>59</v>
      </c>
      <c r="J63" s="1" t="s">
        <v>139</v>
      </c>
      <c r="K63" s="1" t="s">
        <v>158</v>
      </c>
      <c r="L63" s="1" t="s">
        <v>141</v>
      </c>
    </row>
    <row r="64">
      <c r="A64" s="1" t="s">
        <v>97</v>
      </c>
      <c r="B64" s="1" t="b">
        <v>0</v>
      </c>
      <c r="C64" s="4" t="s">
        <v>137</v>
      </c>
      <c r="D64" s="1" t="s">
        <v>40</v>
      </c>
      <c r="E64" s="1" t="s">
        <v>63</v>
      </c>
      <c r="F64" s="1" t="b">
        <v>1</v>
      </c>
      <c r="G64" s="1" t="s">
        <v>159</v>
      </c>
      <c r="H64" s="1">
        <v>1.0</v>
      </c>
      <c r="I64" s="1" t="s">
        <v>59</v>
      </c>
      <c r="J64" s="1" t="s">
        <v>139</v>
      </c>
      <c r="K64" s="1" t="s">
        <v>160</v>
      </c>
      <c r="L64" s="1" t="s">
        <v>141</v>
      </c>
    </row>
    <row r="65" hidden="1">
      <c r="A65" s="1" t="s">
        <v>97</v>
      </c>
      <c r="B65" s="1" t="b">
        <v>0</v>
      </c>
      <c r="C65" s="1"/>
      <c r="D65" s="1" t="s">
        <v>40</v>
      </c>
      <c r="E65" s="1" t="s">
        <v>63</v>
      </c>
      <c r="F65" s="1" t="b">
        <v>1</v>
      </c>
      <c r="G65" s="1" t="s">
        <v>161</v>
      </c>
      <c r="H65" s="1">
        <v>1.0</v>
      </c>
      <c r="I65" s="1" t="s">
        <v>24</v>
      </c>
      <c r="J65" s="1" t="s">
        <v>28</v>
      </c>
    </row>
    <row r="66" hidden="1">
      <c r="A66" s="1" t="s">
        <v>97</v>
      </c>
      <c r="B66" s="1" t="b">
        <v>0</v>
      </c>
      <c r="C66" s="1"/>
      <c r="D66" s="1" t="s">
        <v>40</v>
      </c>
      <c r="E66" s="1" t="s">
        <v>63</v>
      </c>
      <c r="F66" s="1" t="b">
        <v>0</v>
      </c>
      <c r="G66" s="1" t="s">
        <v>162</v>
      </c>
      <c r="H66" s="1">
        <v>1.0</v>
      </c>
      <c r="I66" s="1" t="s">
        <v>24</v>
      </c>
      <c r="J66" s="1" t="s">
        <v>20</v>
      </c>
    </row>
    <row r="67" hidden="1">
      <c r="A67" s="1" t="s">
        <v>163</v>
      </c>
      <c r="B67" s="1" t="b">
        <v>0</v>
      </c>
      <c r="C67" s="1"/>
      <c r="D67" s="1" t="s">
        <v>67</v>
      </c>
      <c r="E67" s="1" t="s">
        <v>68</v>
      </c>
      <c r="F67" s="1" t="b">
        <v>0</v>
      </c>
      <c r="G67" s="3" t="s">
        <v>164</v>
      </c>
      <c r="H67" s="1">
        <v>2.0</v>
      </c>
      <c r="I67" s="1" t="s">
        <v>59</v>
      </c>
      <c r="J67" s="1" t="s">
        <v>28</v>
      </c>
      <c r="K67" s="1" t="s">
        <v>165</v>
      </c>
    </row>
    <row r="68" hidden="1">
      <c r="A68" s="1" t="s">
        <v>163</v>
      </c>
      <c r="B68" s="1" t="b">
        <v>0</v>
      </c>
      <c r="C68" s="1"/>
      <c r="D68" s="1" t="s">
        <v>67</v>
      </c>
      <c r="E68" s="1" t="s">
        <v>68</v>
      </c>
      <c r="F68" s="1" t="b">
        <v>0</v>
      </c>
      <c r="G68" s="3" t="s">
        <v>166</v>
      </c>
      <c r="H68" s="1">
        <v>1.0</v>
      </c>
      <c r="I68" s="1" t="s">
        <v>59</v>
      </c>
      <c r="J68" s="1" t="s">
        <v>28</v>
      </c>
      <c r="K68" s="1" t="s">
        <v>167</v>
      </c>
    </row>
    <row r="69" hidden="1">
      <c r="A69" s="1" t="s">
        <v>163</v>
      </c>
      <c r="B69" s="1" t="b">
        <v>0</v>
      </c>
      <c r="C69" s="1"/>
      <c r="D69" s="1" t="s">
        <v>67</v>
      </c>
      <c r="E69" s="1" t="s">
        <v>68</v>
      </c>
      <c r="F69" s="1" t="b">
        <v>0</v>
      </c>
      <c r="G69" s="3" t="s">
        <v>168</v>
      </c>
      <c r="H69" s="1">
        <v>1.0</v>
      </c>
      <c r="I69" s="1" t="s">
        <v>59</v>
      </c>
      <c r="J69" s="1" t="s">
        <v>28</v>
      </c>
      <c r="K69" s="1" t="s">
        <v>169</v>
      </c>
    </row>
    <row r="70" hidden="1">
      <c r="A70" s="1" t="s">
        <v>163</v>
      </c>
      <c r="B70" s="1" t="b">
        <v>0</v>
      </c>
      <c r="C70" s="1"/>
      <c r="D70" s="1" t="s">
        <v>67</v>
      </c>
      <c r="E70" s="1" t="s">
        <v>68</v>
      </c>
      <c r="F70" s="1" t="b">
        <v>0</v>
      </c>
      <c r="G70" s="3" t="s">
        <v>170</v>
      </c>
      <c r="H70" s="1">
        <v>1.0</v>
      </c>
      <c r="I70" s="1" t="s">
        <v>59</v>
      </c>
      <c r="J70" s="1" t="s">
        <v>28</v>
      </c>
      <c r="K70" s="1" t="s">
        <v>169</v>
      </c>
    </row>
    <row r="71" hidden="1">
      <c r="A71" s="1" t="s">
        <v>163</v>
      </c>
      <c r="B71" s="1" t="b">
        <v>0</v>
      </c>
      <c r="C71" s="1"/>
      <c r="D71" s="1" t="s">
        <v>67</v>
      </c>
      <c r="E71" s="1" t="s">
        <v>68</v>
      </c>
      <c r="F71" s="1" t="b">
        <v>0</v>
      </c>
      <c r="G71" s="1" t="s">
        <v>171</v>
      </c>
      <c r="H71" s="1">
        <v>1.0</v>
      </c>
      <c r="I71" s="1" t="s">
        <v>24</v>
      </c>
      <c r="J71" s="1" t="s">
        <v>28</v>
      </c>
    </row>
    <row r="72" hidden="1">
      <c r="A72" s="1" t="s">
        <v>163</v>
      </c>
      <c r="B72" s="1" t="b">
        <v>0</v>
      </c>
      <c r="C72" s="1"/>
      <c r="D72" s="1" t="s">
        <v>67</v>
      </c>
      <c r="E72" s="1" t="s">
        <v>68</v>
      </c>
      <c r="F72" s="1" t="b">
        <v>0</v>
      </c>
      <c r="G72" s="1" t="s">
        <v>172</v>
      </c>
      <c r="H72" s="1">
        <v>1.0</v>
      </c>
      <c r="I72" s="1" t="s">
        <v>24</v>
      </c>
      <c r="J72" s="1" t="s">
        <v>28</v>
      </c>
    </row>
    <row r="73" hidden="1">
      <c r="A73" s="1" t="s">
        <v>173</v>
      </c>
      <c r="B73" s="1" t="s">
        <v>13</v>
      </c>
      <c r="C73" s="1"/>
      <c r="D73" s="1"/>
      <c r="E73" s="1" t="s">
        <v>73</v>
      </c>
      <c r="F73" s="1" t="b">
        <v>0</v>
      </c>
      <c r="G73" s="1" t="s">
        <v>174</v>
      </c>
      <c r="H73" s="1">
        <v>1.0</v>
      </c>
      <c r="I73" s="1" t="s">
        <v>24</v>
      </c>
      <c r="J73" s="1" t="s">
        <v>45</v>
      </c>
      <c r="L73" s="1" t="s">
        <v>175</v>
      </c>
    </row>
    <row r="74" hidden="1">
      <c r="A74" s="1" t="s">
        <v>176</v>
      </c>
      <c r="B74" s="1" t="b">
        <v>1</v>
      </c>
      <c r="C74" s="1"/>
      <c r="D74" s="1" t="s">
        <v>177</v>
      </c>
      <c r="E74" s="1" t="s">
        <v>68</v>
      </c>
      <c r="F74" s="1" t="b">
        <v>0</v>
      </c>
      <c r="G74" s="1" t="s">
        <v>178</v>
      </c>
      <c r="H74" s="1">
        <v>1.0</v>
      </c>
      <c r="I74" s="1" t="s">
        <v>24</v>
      </c>
      <c r="J74" s="1" t="s">
        <v>28</v>
      </c>
    </row>
    <row r="75" hidden="1">
      <c r="A75" s="1" t="s">
        <v>179</v>
      </c>
      <c r="B75" s="1" t="b">
        <v>0</v>
      </c>
      <c r="C75" s="1"/>
      <c r="D75" s="1" t="s">
        <v>177</v>
      </c>
      <c r="E75" s="1" t="s">
        <v>73</v>
      </c>
      <c r="F75" s="1" t="b">
        <v>0</v>
      </c>
      <c r="G75" s="1" t="s">
        <v>180</v>
      </c>
      <c r="H75" s="1">
        <v>3.0</v>
      </c>
      <c r="I75" s="1" t="s">
        <v>31</v>
      </c>
      <c r="J75" s="1" t="s">
        <v>181</v>
      </c>
      <c r="K75" s="1" t="s">
        <v>182</v>
      </c>
      <c r="L75" s="1" t="s">
        <v>183</v>
      </c>
    </row>
    <row r="76" hidden="1">
      <c r="A76" s="1" t="s">
        <v>179</v>
      </c>
      <c r="B76" s="1" t="b">
        <v>0</v>
      </c>
      <c r="C76" s="1"/>
      <c r="D76" s="1" t="s">
        <v>72</v>
      </c>
      <c r="E76" s="1" t="s">
        <v>73</v>
      </c>
      <c r="F76" s="1" t="b">
        <v>1</v>
      </c>
      <c r="G76" s="1" t="s">
        <v>184</v>
      </c>
      <c r="H76" s="1">
        <v>2.0</v>
      </c>
      <c r="I76" s="1" t="s">
        <v>31</v>
      </c>
      <c r="J76" s="1" t="s">
        <v>185</v>
      </c>
      <c r="K76" s="1" t="s">
        <v>186</v>
      </c>
      <c r="L76" s="1" t="s">
        <v>183</v>
      </c>
    </row>
    <row r="77" hidden="1">
      <c r="A77" s="1" t="s">
        <v>179</v>
      </c>
      <c r="B77" s="1" t="b">
        <v>0</v>
      </c>
      <c r="C77" s="1"/>
      <c r="D77" s="1" t="s">
        <v>72</v>
      </c>
      <c r="E77" s="1" t="s">
        <v>73</v>
      </c>
      <c r="F77" s="1" t="b">
        <v>1</v>
      </c>
      <c r="G77" s="1" t="s">
        <v>187</v>
      </c>
      <c r="H77" s="1">
        <v>2.0</v>
      </c>
      <c r="I77" s="1" t="s">
        <v>31</v>
      </c>
      <c r="J77" s="1" t="s">
        <v>185</v>
      </c>
      <c r="K77" s="1" t="s">
        <v>186</v>
      </c>
      <c r="L77" s="1" t="s">
        <v>183</v>
      </c>
    </row>
    <row r="78" hidden="1">
      <c r="A78" s="1" t="s">
        <v>179</v>
      </c>
      <c r="B78" s="1" t="b">
        <v>0</v>
      </c>
      <c r="C78" s="1"/>
      <c r="D78" s="1" t="s">
        <v>72</v>
      </c>
      <c r="E78" s="1" t="s">
        <v>73</v>
      </c>
      <c r="F78" s="1" t="b">
        <v>1</v>
      </c>
      <c r="G78" s="1" t="s">
        <v>188</v>
      </c>
      <c r="H78" s="1">
        <v>2.0</v>
      </c>
      <c r="I78" s="1" t="s">
        <v>31</v>
      </c>
      <c r="J78" s="1" t="s">
        <v>185</v>
      </c>
      <c r="K78" s="1" t="s">
        <v>186</v>
      </c>
      <c r="L78" s="1" t="s">
        <v>183</v>
      </c>
    </row>
    <row r="79" hidden="1">
      <c r="A79" s="1" t="s">
        <v>179</v>
      </c>
      <c r="B79" s="1" t="b">
        <v>0</v>
      </c>
      <c r="C79" s="1"/>
      <c r="D79" s="1" t="s">
        <v>72</v>
      </c>
      <c r="E79" s="1" t="s">
        <v>73</v>
      </c>
      <c r="F79" s="1" t="b">
        <v>1</v>
      </c>
      <c r="G79" s="1" t="s">
        <v>189</v>
      </c>
      <c r="H79" s="1">
        <v>2.0</v>
      </c>
      <c r="I79" s="1" t="s">
        <v>31</v>
      </c>
      <c r="J79" s="1" t="s">
        <v>185</v>
      </c>
      <c r="K79" s="1" t="s">
        <v>186</v>
      </c>
      <c r="L79" s="1" t="s">
        <v>183</v>
      </c>
    </row>
    <row r="80" hidden="1">
      <c r="A80" s="1" t="s">
        <v>179</v>
      </c>
      <c r="B80" s="1" t="b">
        <v>0</v>
      </c>
      <c r="C80" s="1"/>
      <c r="D80" s="1" t="s">
        <v>72</v>
      </c>
      <c r="E80" s="1" t="s">
        <v>73</v>
      </c>
      <c r="F80" s="1" t="b">
        <v>1</v>
      </c>
      <c r="G80" s="1" t="s">
        <v>190</v>
      </c>
      <c r="H80" s="1">
        <v>2.0</v>
      </c>
      <c r="I80" s="1" t="s">
        <v>31</v>
      </c>
      <c r="J80" s="1" t="s">
        <v>185</v>
      </c>
      <c r="K80" s="1" t="s">
        <v>186</v>
      </c>
      <c r="L80" s="1" t="s">
        <v>183</v>
      </c>
    </row>
    <row r="81" hidden="1">
      <c r="A81" s="1" t="s">
        <v>179</v>
      </c>
      <c r="B81" s="1" t="b">
        <v>0</v>
      </c>
      <c r="C81" s="1"/>
      <c r="D81" s="1" t="s">
        <v>72</v>
      </c>
      <c r="E81" s="1" t="s">
        <v>73</v>
      </c>
      <c r="F81" s="1" t="b">
        <v>1</v>
      </c>
      <c r="G81" s="1" t="s">
        <v>191</v>
      </c>
      <c r="H81" s="1">
        <v>2.0</v>
      </c>
      <c r="I81" s="1" t="s">
        <v>31</v>
      </c>
      <c r="J81" s="1" t="s">
        <v>185</v>
      </c>
      <c r="K81" s="1" t="s">
        <v>192</v>
      </c>
      <c r="L81" s="1" t="s">
        <v>183</v>
      </c>
    </row>
    <row r="82" hidden="1">
      <c r="A82" s="1" t="s">
        <v>179</v>
      </c>
      <c r="B82" s="1" t="b">
        <v>0</v>
      </c>
      <c r="C82" s="1"/>
      <c r="D82" s="1" t="s">
        <v>72</v>
      </c>
      <c r="E82" s="1" t="s">
        <v>73</v>
      </c>
      <c r="F82" s="1" t="b">
        <v>1</v>
      </c>
      <c r="G82" s="1" t="s">
        <v>193</v>
      </c>
      <c r="H82" s="1">
        <v>2.0</v>
      </c>
      <c r="I82" s="1" t="s">
        <v>31</v>
      </c>
      <c r="J82" s="1" t="s">
        <v>185</v>
      </c>
      <c r="K82" s="1" t="s">
        <v>192</v>
      </c>
      <c r="L82" s="1" t="s">
        <v>183</v>
      </c>
    </row>
    <row r="83" hidden="1">
      <c r="A83" s="1" t="s">
        <v>179</v>
      </c>
      <c r="B83" s="1" t="b">
        <v>0</v>
      </c>
      <c r="C83" s="1"/>
      <c r="D83" s="1" t="s">
        <v>72</v>
      </c>
      <c r="E83" s="1" t="s">
        <v>73</v>
      </c>
      <c r="F83" s="1" t="b">
        <v>1</v>
      </c>
      <c r="G83" s="1" t="s">
        <v>194</v>
      </c>
      <c r="H83" s="1">
        <v>2.0</v>
      </c>
      <c r="I83" s="1" t="s">
        <v>31</v>
      </c>
      <c r="J83" s="1" t="s">
        <v>185</v>
      </c>
      <c r="K83" s="1" t="s">
        <v>192</v>
      </c>
      <c r="L83" s="1" t="s">
        <v>183</v>
      </c>
    </row>
    <row r="84" hidden="1">
      <c r="A84" s="1" t="s">
        <v>179</v>
      </c>
      <c r="B84" s="1" t="b">
        <v>0</v>
      </c>
      <c r="C84" s="1"/>
      <c r="D84" s="1" t="s">
        <v>72</v>
      </c>
      <c r="E84" s="1" t="s">
        <v>73</v>
      </c>
      <c r="F84" s="1" t="b">
        <v>1</v>
      </c>
      <c r="G84" s="1" t="s">
        <v>195</v>
      </c>
      <c r="H84" s="1">
        <v>2.0</v>
      </c>
      <c r="I84" s="1" t="s">
        <v>31</v>
      </c>
      <c r="J84" s="1" t="s">
        <v>185</v>
      </c>
      <c r="K84" s="1" t="s">
        <v>192</v>
      </c>
      <c r="L84" s="1" t="s">
        <v>183</v>
      </c>
    </row>
    <row r="85" hidden="1">
      <c r="A85" s="1" t="s">
        <v>179</v>
      </c>
      <c r="B85" s="1" t="b">
        <v>0</v>
      </c>
      <c r="C85" s="1"/>
      <c r="D85" s="1" t="s">
        <v>72</v>
      </c>
      <c r="E85" s="1" t="s">
        <v>73</v>
      </c>
      <c r="F85" s="1" t="b">
        <v>1</v>
      </c>
      <c r="G85" s="1" t="s">
        <v>196</v>
      </c>
      <c r="H85" s="1">
        <v>2.0</v>
      </c>
      <c r="I85" s="1" t="s">
        <v>31</v>
      </c>
      <c r="J85" s="1" t="s">
        <v>185</v>
      </c>
      <c r="K85" s="1" t="s">
        <v>192</v>
      </c>
      <c r="L85" s="1" t="s">
        <v>183</v>
      </c>
    </row>
    <row r="86" hidden="1">
      <c r="A86" s="1" t="s">
        <v>179</v>
      </c>
      <c r="B86" s="1" t="b">
        <v>0</v>
      </c>
      <c r="C86" s="1"/>
      <c r="D86" s="1" t="s">
        <v>72</v>
      </c>
      <c r="E86" s="1" t="s">
        <v>73</v>
      </c>
      <c r="F86" s="1" t="b">
        <v>1</v>
      </c>
      <c r="G86" s="1" t="s">
        <v>197</v>
      </c>
      <c r="H86" s="1">
        <v>2.0</v>
      </c>
      <c r="I86" s="1" t="s">
        <v>31</v>
      </c>
      <c r="J86" s="1" t="s">
        <v>185</v>
      </c>
      <c r="K86" s="1" t="s">
        <v>198</v>
      </c>
      <c r="L86" s="1" t="s">
        <v>183</v>
      </c>
    </row>
    <row r="87" hidden="1">
      <c r="A87" s="1" t="s">
        <v>179</v>
      </c>
      <c r="B87" s="1" t="b">
        <v>0</v>
      </c>
      <c r="C87" s="1"/>
      <c r="D87" s="1" t="s">
        <v>72</v>
      </c>
      <c r="E87" s="1" t="s">
        <v>73</v>
      </c>
      <c r="F87" s="1" t="b">
        <v>1</v>
      </c>
      <c r="G87" s="1" t="s">
        <v>199</v>
      </c>
      <c r="H87" s="1">
        <v>2.0</v>
      </c>
      <c r="I87" s="1" t="s">
        <v>31</v>
      </c>
      <c r="J87" s="1" t="s">
        <v>185</v>
      </c>
      <c r="K87" s="1" t="s">
        <v>198</v>
      </c>
      <c r="L87" s="1" t="s">
        <v>183</v>
      </c>
    </row>
    <row r="88" hidden="1">
      <c r="A88" s="1" t="s">
        <v>179</v>
      </c>
      <c r="B88" s="1" t="b">
        <v>0</v>
      </c>
      <c r="C88" s="1"/>
      <c r="D88" s="1" t="s">
        <v>72</v>
      </c>
      <c r="E88" s="1" t="s">
        <v>73</v>
      </c>
      <c r="F88" s="1" t="b">
        <v>1</v>
      </c>
      <c r="G88" s="1" t="s">
        <v>200</v>
      </c>
      <c r="H88" s="1">
        <v>2.0</v>
      </c>
      <c r="I88" s="1" t="s">
        <v>31</v>
      </c>
      <c r="J88" s="1" t="s">
        <v>185</v>
      </c>
      <c r="K88" s="1" t="s">
        <v>198</v>
      </c>
      <c r="L88" s="1" t="s">
        <v>183</v>
      </c>
    </row>
    <row r="89" hidden="1">
      <c r="A89" s="1" t="s">
        <v>179</v>
      </c>
      <c r="B89" s="1" t="b">
        <v>0</v>
      </c>
      <c r="C89" s="1"/>
      <c r="D89" s="1" t="s">
        <v>72</v>
      </c>
      <c r="E89" s="1" t="s">
        <v>73</v>
      </c>
      <c r="F89" s="1" t="b">
        <v>1</v>
      </c>
      <c r="G89" s="1" t="s">
        <v>201</v>
      </c>
      <c r="H89" s="1">
        <v>2.0</v>
      </c>
      <c r="I89" s="1" t="s">
        <v>31</v>
      </c>
      <c r="J89" s="1" t="s">
        <v>185</v>
      </c>
      <c r="K89" s="1" t="s">
        <v>198</v>
      </c>
      <c r="L89" s="1" t="s">
        <v>183</v>
      </c>
    </row>
    <row r="90" hidden="1">
      <c r="A90" s="1" t="s">
        <v>179</v>
      </c>
      <c r="B90" s="1" t="b">
        <v>0</v>
      </c>
      <c r="C90" s="1"/>
      <c r="D90" s="1" t="s">
        <v>72</v>
      </c>
      <c r="E90" s="1" t="s">
        <v>73</v>
      </c>
      <c r="F90" s="1" t="b">
        <v>1</v>
      </c>
      <c r="G90" s="1" t="s">
        <v>202</v>
      </c>
      <c r="H90" s="1">
        <v>2.0</v>
      </c>
      <c r="I90" s="1" t="s">
        <v>31</v>
      </c>
      <c r="J90" s="1" t="s">
        <v>185</v>
      </c>
      <c r="K90" s="1" t="s">
        <v>198</v>
      </c>
      <c r="L90" s="1" t="s">
        <v>183</v>
      </c>
    </row>
    <row r="91" hidden="1">
      <c r="A91" s="1" t="s">
        <v>179</v>
      </c>
      <c r="B91" s="1" t="b">
        <v>0</v>
      </c>
      <c r="C91" s="1"/>
      <c r="D91" s="1" t="s">
        <v>72</v>
      </c>
      <c r="E91" s="1" t="s">
        <v>73</v>
      </c>
      <c r="F91" s="1" t="b">
        <v>1</v>
      </c>
      <c r="G91" s="1" t="s">
        <v>203</v>
      </c>
      <c r="H91" s="1">
        <v>2.0</v>
      </c>
      <c r="I91" s="1" t="s">
        <v>31</v>
      </c>
      <c r="J91" s="1" t="s">
        <v>185</v>
      </c>
      <c r="K91" s="1" t="s">
        <v>204</v>
      </c>
      <c r="L91" s="1" t="s">
        <v>183</v>
      </c>
    </row>
    <row r="92" hidden="1">
      <c r="A92" s="1" t="s">
        <v>179</v>
      </c>
      <c r="B92" s="1" t="b">
        <v>0</v>
      </c>
      <c r="C92" s="1"/>
      <c r="D92" s="1" t="s">
        <v>72</v>
      </c>
      <c r="E92" s="1" t="s">
        <v>73</v>
      </c>
      <c r="F92" s="1" t="b">
        <v>1</v>
      </c>
      <c r="G92" s="1" t="s">
        <v>205</v>
      </c>
      <c r="H92" s="1">
        <v>2.0</v>
      </c>
      <c r="I92" s="1" t="s">
        <v>31</v>
      </c>
      <c r="J92" s="1" t="s">
        <v>185</v>
      </c>
      <c r="K92" s="1" t="s">
        <v>204</v>
      </c>
      <c r="L92" s="1" t="s">
        <v>183</v>
      </c>
    </row>
    <row r="93" hidden="1">
      <c r="A93" s="1" t="s">
        <v>179</v>
      </c>
      <c r="B93" s="1" t="b">
        <v>0</v>
      </c>
      <c r="C93" s="1"/>
      <c r="D93" s="1" t="s">
        <v>72</v>
      </c>
      <c r="E93" s="1" t="s">
        <v>73</v>
      </c>
      <c r="F93" s="1" t="b">
        <v>1</v>
      </c>
      <c r="G93" s="1" t="s">
        <v>206</v>
      </c>
      <c r="H93" s="1">
        <v>2.0</v>
      </c>
      <c r="I93" s="1" t="s">
        <v>31</v>
      </c>
      <c r="J93" s="1" t="s">
        <v>185</v>
      </c>
      <c r="K93" s="1" t="s">
        <v>204</v>
      </c>
      <c r="L93" s="1" t="s">
        <v>183</v>
      </c>
    </row>
    <row r="94" hidden="1">
      <c r="A94" s="1" t="s">
        <v>179</v>
      </c>
      <c r="B94" s="1" t="b">
        <v>0</v>
      </c>
      <c r="C94" s="1"/>
      <c r="D94" s="1" t="s">
        <v>72</v>
      </c>
      <c r="E94" s="1" t="s">
        <v>73</v>
      </c>
      <c r="F94" s="1" t="b">
        <v>1</v>
      </c>
      <c r="G94" s="1" t="s">
        <v>207</v>
      </c>
      <c r="H94" s="1">
        <v>2.0</v>
      </c>
      <c r="I94" s="1" t="s">
        <v>31</v>
      </c>
      <c r="J94" s="1" t="s">
        <v>185</v>
      </c>
      <c r="K94" s="1" t="s">
        <v>204</v>
      </c>
      <c r="L94" s="1" t="s">
        <v>183</v>
      </c>
    </row>
    <row r="95" hidden="1">
      <c r="A95" s="1" t="s">
        <v>179</v>
      </c>
      <c r="B95" s="1" t="b">
        <v>0</v>
      </c>
      <c r="C95" s="1"/>
      <c r="D95" s="1" t="s">
        <v>72</v>
      </c>
      <c r="E95" s="1" t="s">
        <v>73</v>
      </c>
      <c r="F95" s="1" t="b">
        <v>1</v>
      </c>
      <c r="G95" s="1" t="s">
        <v>208</v>
      </c>
      <c r="H95" s="1">
        <v>2.0</v>
      </c>
      <c r="I95" s="1" t="s">
        <v>31</v>
      </c>
      <c r="J95" s="1" t="s">
        <v>185</v>
      </c>
      <c r="K95" s="1" t="s">
        <v>204</v>
      </c>
      <c r="L95" s="1" t="s">
        <v>183</v>
      </c>
    </row>
    <row r="96" hidden="1">
      <c r="A96" s="1" t="s">
        <v>209</v>
      </c>
      <c r="B96" s="1" t="b">
        <v>1</v>
      </c>
      <c r="C96" s="1"/>
      <c r="D96" s="1"/>
      <c r="E96" s="1" t="s">
        <v>63</v>
      </c>
      <c r="F96" s="1" t="b">
        <v>1</v>
      </c>
      <c r="G96" s="1" t="s">
        <v>210</v>
      </c>
      <c r="H96" s="1">
        <v>1.0</v>
      </c>
      <c r="I96" s="1" t="s">
        <v>211</v>
      </c>
      <c r="J96" s="1" t="s">
        <v>212</v>
      </c>
      <c r="L96" s="1" t="s">
        <v>213</v>
      </c>
    </row>
    <row r="97" hidden="1">
      <c r="A97" s="1" t="s">
        <v>209</v>
      </c>
      <c r="B97" s="1" t="b">
        <v>1</v>
      </c>
      <c r="C97" s="1"/>
      <c r="D97" s="1"/>
      <c r="E97" s="1" t="s">
        <v>63</v>
      </c>
      <c r="F97" s="1" t="b">
        <v>1</v>
      </c>
      <c r="G97" s="1" t="s">
        <v>214</v>
      </c>
      <c r="H97" s="1">
        <v>1.0</v>
      </c>
      <c r="I97" s="1" t="s">
        <v>211</v>
      </c>
      <c r="J97" s="1" t="s">
        <v>212</v>
      </c>
      <c r="L97" s="1" t="s">
        <v>213</v>
      </c>
    </row>
    <row r="98" hidden="1">
      <c r="A98" s="1" t="s">
        <v>209</v>
      </c>
      <c r="B98" s="1" t="b">
        <v>1</v>
      </c>
      <c r="C98" s="1"/>
      <c r="D98" s="1"/>
      <c r="E98" s="1" t="s">
        <v>63</v>
      </c>
      <c r="F98" s="1" t="b">
        <v>1</v>
      </c>
      <c r="G98" s="1" t="s">
        <v>215</v>
      </c>
      <c r="H98" s="1">
        <v>1.0</v>
      </c>
      <c r="I98" s="1" t="s">
        <v>211</v>
      </c>
      <c r="J98" s="1" t="s">
        <v>212</v>
      </c>
      <c r="L98" s="1" t="s">
        <v>213</v>
      </c>
    </row>
    <row r="99" hidden="1">
      <c r="A99" s="1" t="s">
        <v>216</v>
      </c>
      <c r="B99" s="1" t="b">
        <v>0</v>
      </c>
      <c r="C99" s="1"/>
      <c r="D99" s="1"/>
      <c r="E99" s="1"/>
      <c r="F99" s="1" t="b">
        <v>0</v>
      </c>
      <c r="G99" s="1" t="s">
        <v>217</v>
      </c>
      <c r="H99" s="1">
        <v>1.0</v>
      </c>
      <c r="I99" s="1" t="s">
        <v>19</v>
      </c>
      <c r="J99" s="1" t="s">
        <v>28</v>
      </c>
    </row>
    <row r="100" hidden="1">
      <c r="A100" s="1" t="s">
        <v>216</v>
      </c>
      <c r="B100" s="1" t="b">
        <v>0</v>
      </c>
      <c r="C100" s="1"/>
      <c r="D100" s="1"/>
      <c r="E100" s="1"/>
      <c r="F100" s="1" t="b">
        <v>0</v>
      </c>
      <c r="G100" s="1" t="s">
        <v>218</v>
      </c>
      <c r="H100" s="1">
        <v>1.0</v>
      </c>
      <c r="I100" s="1" t="s">
        <v>19</v>
      </c>
      <c r="J100" s="1" t="s">
        <v>28</v>
      </c>
    </row>
    <row r="101" hidden="1">
      <c r="A101" s="1" t="s">
        <v>216</v>
      </c>
      <c r="B101" s="1" t="b">
        <v>0</v>
      </c>
      <c r="C101" s="1"/>
      <c r="D101" s="1" t="s">
        <v>67</v>
      </c>
      <c r="E101" s="1" t="s">
        <v>68</v>
      </c>
      <c r="F101" s="1" t="b">
        <v>0</v>
      </c>
      <c r="G101" s="1" t="s">
        <v>219</v>
      </c>
      <c r="H101" s="1">
        <v>1.0</v>
      </c>
      <c r="I101" s="1" t="s">
        <v>24</v>
      </c>
      <c r="J101" s="1" t="s">
        <v>28</v>
      </c>
    </row>
    <row r="102" hidden="1">
      <c r="A102" s="1" t="s">
        <v>216</v>
      </c>
      <c r="B102" s="1" t="b">
        <v>0</v>
      </c>
      <c r="C102" s="1"/>
      <c r="D102" s="1" t="s">
        <v>67</v>
      </c>
      <c r="E102" s="1" t="s">
        <v>68</v>
      </c>
      <c r="F102" s="1" t="b">
        <v>0</v>
      </c>
      <c r="G102" s="1" t="s">
        <v>220</v>
      </c>
      <c r="H102" s="1">
        <v>1.0</v>
      </c>
      <c r="I102" s="1" t="s">
        <v>24</v>
      </c>
      <c r="J102" s="1" t="s">
        <v>28</v>
      </c>
    </row>
    <row r="103" hidden="1">
      <c r="A103" s="1" t="s">
        <v>221</v>
      </c>
      <c r="B103" s="1" t="b">
        <v>1</v>
      </c>
      <c r="C103" s="1"/>
      <c r="D103" s="1" t="s">
        <v>67</v>
      </c>
      <c r="E103" s="1" t="s">
        <v>63</v>
      </c>
      <c r="F103" s="1" t="b">
        <v>1</v>
      </c>
      <c r="G103" s="1" t="s">
        <v>222</v>
      </c>
      <c r="H103" s="1">
        <v>1.0</v>
      </c>
      <c r="I103" s="1" t="s">
        <v>24</v>
      </c>
      <c r="J103" s="1" t="s">
        <v>20</v>
      </c>
      <c r="K103" s="1"/>
    </row>
    <row r="104" hidden="1">
      <c r="A104" s="1" t="s">
        <v>221</v>
      </c>
      <c r="B104" s="1" t="b">
        <v>1</v>
      </c>
      <c r="C104" s="1"/>
      <c r="D104" s="1" t="s">
        <v>67</v>
      </c>
      <c r="E104" s="1" t="s">
        <v>63</v>
      </c>
      <c r="F104" s="1" t="b">
        <v>1</v>
      </c>
      <c r="G104" s="1" t="s">
        <v>223</v>
      </c>
      <c r="H104" s="1">
        <v>2.0</v>
      </c>
      <c r="I104" s="1" t="s">
        <v>24</v>
      </c>
      <c r="J104" s="1" t="s">
        <v>20</v>
      </c>
      <c r="K104" s="1"/>
      <c r="L104" s="1" t="s">
        <v>224</v>
      </c>
    </row>
    <row r="105" hidden="1">
      <c r="A105" s="1" t="s">
        <v>225</v>
      </c>
      <c r="B105" s="1" t="b">
        <v>1</v>
      </c>
      <c r="C105" s="1"/>
      <c r="D105" s="1" t="s">
        <v>67</v>
      </c>
      <c r="E105" s="1" t="s">
        <v>68</v>
      </c>
      <c r="F105" s="1" t="b">
        <v>0</v>
      </c>
      <c r="G105" s="1" t="s">
        <v>226</v>
      </c>
      <c r="H105" s="1">
        <v>1.0</v>
      </c>
      <c r="I105" s="1" t="s">
        <v>31</v>
      </c>
      <c r="J105" s="1" t="s">
        <v>28</v>
      </c>
      <c r="K105" s="1" t="s">
        <v>227</v>
      </c>
    </row>
    <row r="106" hidden="1">
      <c r="A106" s="1" t="s">
        <v>225</v>
      </c>
      <c r="B106" s="1" t="s">
        <v>13</v>
      </c>
      <c r="C106" s="1"/>
      <c r="D106" s="1"/>
      <c r="E106" s="1"/>
      <c r="F106" s="1"/>
      <c r="G106" s="1" t="s">
        <v>13</v>
      </c>
      <c r="H106" s="1">
        <v>1.0</v>
      </c>
      <c r="I106" s="1" t="s">
        <v>14</v>
      </c>
      <c r="J106" s="1" t="s">
        <v>53</v>
      </c>
    </row>
    <row r="107" hidden="1">
      <c r="A107" s="1" t="s">
        <v>228</v>
      </c>
      <c r="B107" s="1" t="b">
        <v>1</v>
      </c>
      <c r="C107" s="1"/>
      <c r="D107" s="1" t="s">
        <v>40</v>
      </c>
      <c r="E107" s="1" t="s">
        <v>63</v>
      </c>
      <c r="F107" s="1" t="b">
        <v>0</v>
      </c>
      <c r="G107" s="1" t="s">
        <v>102</v>
      </c>
      <c r="H107" s="1">
        <v>1.0</v>
      </c>
      <c r="I107" s="1" t="s">
        <v>24</v>
      </c>
      <c r="J107" s="1" t="s">
        <v>103</v>
      </c>
      <c r="L107" s="1" t="s">
        <v>104</v>
      </c>
    </row>
    <row r="108" hidden="1">
      <c r="A108" s="1" t="s">
        <v>228</v>
      </c>
      <c r="B108" s="1" t="b">
        <v>1</v>
      </c>
      <c r="C108" s="1"/>
      <c r="D108" s="1" t="s">
        <v>40</v>
      </c>
      <c r="E108" s="1" t="s">
        <v>63</v>
      </c>
      <c r="F108" s="1" t="b">
        <v>0</v>
      </c>
      <c r="G108" s="1" t="s">
        <v>105</v>
      </c>
      <c r="H108" s="1">
        <v>1.0</v>
      </c>
      <c r="I108" s="1" t="s">
        <v>24</v>
      </c>
      <c r="J108" s="1" t="s">
        <v>103</v>
      </c>
      <c r="L108" s="1" t="s">
        <v>104</v>
      </c>
    </row>
    <row r="109" hidden="1">
      <c r="A109" s="1" t="s">
        <v>228</v>
      </c>
      <c r="B109" s="1" t="b">
        <v>1</v>
      </c>
      <c r="C109" s="1"/>
      <c r="D109" s="1" t="s">
        <v>40</v>
      </c>
      <c r="E109" s="1"/>
      <c r="F109" s="1" t="s">
        <v>57</v>
      </c>
      <c r="G109" s="3" t="s">
        <v>229</v>
      </c>
      <c r="H109" s="1">
        <v>1.0</v>
      </c>
      <c r="I109" s="1" t="s">
        <v>59</v>
      </c>
      <c r="J109" s="1" t="s">
        <v>60</v>
      </c>
      <c r="K109" s="1" t="s">
        <v>230</v>
      </c>
    </row>
    <row r="110">
      <c r="A110" s="1" t="s">
        <v>228</v>
      </c>
      <c r="B110" s="1" t="b">
        <v>0</v>
      </c>
      <c r="C110" s="4" t="s">
        <v>137</v>
      </c>
      <c r="D110" s="1" t="s">
        <v>40</v>
      </c>
      <c r="E110" s="1" t="s">
        <v>63</v>
      </c>
      <c r="F110" s="1" t="b">
        <v>1</v>
      </c>
      <c r="G110" s="1" t="s">
        <v>138</v>
      </c>
      <c r="H110" s="1">
        <v>1.0</v>
      </c>
      <c r="I110" s="1" t="s">
        <v>59</v>
      </c>
      <c r="J110" s="1" t="s">
        <v>139</v>
      </c>
      <c r="K110" s="1" t="s">
        <v>140</v>
      </c>
      <c r="L110" s="1" t="s">
        <v>141</v>
      </c>
    </row>
    <row r="111">
      <c r="A111" s="1" t="s">
        <v>228</v>
      </c>
      <c r="B111" s="1" t="b">
        <v>0</v>
      </c>
      <c r="C111" s="4" t="s">
        <v>137</v>
      </c>
      <c r="D111" s="1" t="s">
        <v>40</v>
      </c>
      <c r="E111" s="1" t="s">
        <v>63</v>
      </c>
      <c r="F111" s="1" t="b">
        <v>1</v>
      </c>
      <c r="G111" s="1" t="s">
        <v>142</v>
      </c>
      <c r="H111" s="1">
        <v>1.0</v>
      </c>
      <c r="I111" s="1" t="s">
        <v>59</v>
      </c>
      <c r="J111" s="1" t="s">
        <v>139</v>
      </c>
      <c r="K111" s="1" t="s">
        <v>143</v>
      </c>
      <c r="L111" s="1" t="s">
        <v>141</v>
      </c>
    </row>
    <row r="112">
      <c r="A112" s="1" t="s">
        <v>228</v>
      </c>
      <c r="B112" s="1" t="b">
        <v>0</v>
      </c>
      <c r="C112" s="4" t="s">
        <v>137</v>
      </c>
      <c r="D112" s="1" t="s">
        <v>40</v>
      </c>
      <c r="E112" s="1" t="s">
        <v>63</v>
      </c>
      <c r="F112" s="1" t="b">
        <v>1</v>
      </c>
      <c r="G112" s="1" t="s">
        <v>144</v>
      </c>
      <c r="H112" s="1">
        <v>1.0</v>
      </c>
      <c r="I112" s="1" t="s">
        <v>59</v>
      </c>
      <c r="J112" s="1" t="s">
        <v>139</v>
      </c>
      <c r="K112" s="1" t="s">
        <v>145</v>
      </c>
      <c r="L112" s="1" t="s">
        <v>141</v>
      </c>
    </row>
    <row r="113">
      <c r="A113" s="1" t="s">
        <v>228</v>
      </c>
      <c r="B113" s="1" t="b">
        <v>0</v>
      </c>
      <c r="C113" s="4" t="s">
        <v>137</v>
      </c>
      <c r="D113" s="1" t="s">
        <v>40</v>
      </c>
      <c r="E113" s="1" t="s">
        <v>63</v>
      </c>
      <c r="F113" s="1" t="b">
        <v>1</v>
      </c>
      <c r="G113" s="1" t="s">
        <v>146</v>
      </c>
      <c r="H113" s="1">
        <v>1.0</v>
      </c>
      <c r="I113" s="1" t="s">
        <v>59</v>
      </c>
      <c r="J113" s="1" t="s">
        <v>139</v>
      </c>
      <c r="K113" s="1" t="s">
        <v>147</v>
      </c>
      <c r="L113" s="1" t="s">
        <v>141</v>
      </c>
    </row>
    <row r="114">
      <c r="A114" s="1" t="s">
        <v>228</v>
      </c>
      <c r="B114" s="1" t="b">
        <v>0</v>
      </c>
      <c r="C114" s="4" t="s">
        <v>137</v>
      </c>
      <c r="D114" s="1" t="s">
        <v>40</v>
      </c>
      <c r="E114" s="1" t="s">
        <v>63</v>
      </c>
      <c r="F114" s="1" t="b">
        <v>1</v>
      </c>
      <c r="G114" s="1" t="s">
        <v>148</v>
      </c>
      <c r="H114" s="1">
        <v>1.0</v>
      </c>
      <c r="I114" s="1" t="s">
        <v>59</v>
      </c>
      <c r="J114" s="1" t="s">
        <v>139</v>
      </c>
      <c r="K114" s="1" t="s">
        <v>149</v>
      </c>
      <c r="L114" s="1" t="s">
        <v>141</v>
      </c>
    </row>
    <row r="115">
      <c r="A115" s="1" t="s">
        <v>228</v>
      </c>
      <c r="B115" s="1" t="b">
        <v>0</v>
      </c>
      <c r="C115" s="4" t="s">
        <v>137</v>
      </c>
      <c r="D115" s="1" t="s">
        <v>40</v>
      </c>
      <c r="E115" s="1" t="s">
        <v>63</v>
      </c>
      <c r="F115" s="1" t="b">
        <v>1</v>
      </c>
      <c r="G115" s="1" t="s">
        <v>150</v>
      </c>
      <c r="H115" s="1">
        <v>1.0</v>
      </c>
      <c r="I115" s="1" t="s">
        <v>59</v>
      </c>
      <c r="J115" s="1" t="s">
        <v>139</v>
      </c>
      <c r="K115" s="1" t="s">
        <v>151</v>
      </c>
      <c r="L115" s="1" t="s">
        <v>141</v>
      </c>
    </row>
    <row r="116">
      <c r="A116" s="1" t="s">
        <v>228</v>
      </c>
      <c r="B116" s="1" t="b">
        <v>0</v>
      </c>
      <c r="C116" s="4" t="s">
        <v>137</v>
      </c>
      <c r="D116" s="1" t="s">
        <v>40</v>
      </c>
      <c r="E116" s="1" t="s">
        <v>63</v>
      </c>
      <c r="F116" s="1" t="b">
        <v>1</v>
      </c>
      <c r="G116" s="1" t="s">
        <v>152</v>
      </c>
      <c r="H116" s="1">
        <v>5.0</v>
      </c>
      <c r="I116" s="1" t="s">
        <v>59</v>
      </c>
      <c r="J116" s="1" t="s">
        <v>139</v>
      </c>
      <c r="K116" s="1" t="s">
        <v>153</v>
      </c>
      <c r="L116" s="1" t="s">
        <v>141</v>
      </c>
    </row>
    <row r="117">
      <c r="A117" s="1" t="s">
        <v>228</v>
      </c>
      <c r="B117" s="1" t="b">
        <v>0</v>
      </c>
      <c r="C117" s="4" t="s">
        <v>137</v>
      </c>
      <c r="D117" s="1" t="s">
        <v>40</v>
      </c>
      <c r="E117" s="1" t="s">
        <v>63</v>
      </c>
      <c r="F117" s="1" t="b">
        <v>1</v>
      </c>
      <c r="G117" s="1" t="s">
        <v>155</v>
      </c>
      <c r="H117" s="1">
        <v>1.0</v>
      </c>
      <c r="I117" s="1" t="s">
        <v>59</v>
      </c>
      <c r="J117" s="1" t="s">
        <v>139</v>
      </c>
      <c r="K117" s="1" t="s">
        <v>156</v>
      </c>
      <c r="L117" s="1" t="s">
        <v>141</v>
      </c>
    </row>
    <row r="118">
      <c r="A118" s="1" t="s">
        <v>228</v>
      </c>
      <c r="B118" s="1" t="b">
        <v>0</v>
      </c>
      <c r="C118" s="4" t="s">
        <v>137</v>
      </c>
      <c r="D118" s="1" t="s">
        <v>40</v>
      </c>
      <c r="E118" s="1" t="s">
        <v>63</v>
      </c>
      <c r="F118" s="1" t="b">
        <v>1</v>
      </c>
      <c r="G118" s="1" t="s">
        <v>157</v>
      </c>
      <c r="H118" s="1">
        <v>1.0</v>
      </c>
      <c r="I118" s="1" t="s">
        <v>59</v>
      </c>
      <c r="J118" s="1" t="s">
        <v>139</v>
      </c>
      <c r="K118" s="1" t="s">
        <v>158</v>
      </c>
      <c r="L118" s="1" t="s">
        <v>141</v>
      </c>
    </row>
    <row r="119">
      <c r="A119" s="1" t="s">
        <v>228</v>
      </c>
      <c r="B119" s="1" t="b">
        <v>0</v>
      </c>
      <c r="C119" s="4" t="s">
        <v>137</v>
      </c>
      <c r="D119" s="1" t="s">
        <v>40</v>
      </c>
      <c r="E119" s="1" t="s">
        <v>63</v>
      </c>
      <c r="F119" s="1" t="b">
        <v>1</v>
      </c>
      <c r="G119" s="1" t="s">
        <v>159</v>
      </c>
      <c r="H119" s="1">
        <v>1.0</v>
      </c>
      <c r="I119" s="1" t="s">
        <v>59</v>
      </c>
      <c r="J119" s="1" t="s">
        <v>139</v>
      </c>
      <c r="K119" s="1" t="s">
        <v>160</v>
      </c>
      <c r="L119" s="1" t="s">
        <v>141</v>
      </c>
    </row>
    <row r="120" hidden="1">
      <c r="A120" s="1" t="s">
        <v>228</v>
      </c>
      <c r="B120" s="1" t="b">
        <v>1</v>
      </c>
      <c r="C120" s="1"/>
      <c r="D120" s="1"/>
      <c r="E120" s="1"/>
      <c r="F120" s="1" t="s">
        <v>57</v>
      </c>
      <c r="G120" s="3" t="s">
        <v>231</v>
      </c>
      <c r="H120" s="1">
        <v>2.0</v>
      </c>
      <c r="I120" s="1" t="s">
        <v>59</v>
      </c>
      <c r="J120" s="1" t="s">
        <v>60</v>
      </c>
      <c r="L120" s="1" t="s">
        <v>232</v>
      </c>
    </row>
    <row r="121" hidden="1">
      <c r="A121" s="1" t="s">
        <v>228</v>
      </c>
      <c r="B121" s="1" t="b">
        <v>0</v>
      </c>
      <c r="C121" s="1"/>
      <c r="D121" s="1" t="s">
        <v>40</v>
      </c>
      <c r="E121" s="1" t="s">
        <v>63</v>
      </c>
      <c r="F121" s="1" t="b">
        <v>0</v>
      </c>
      <c r="G121" s="1" t="s">
        <v>233</v>
      </c>
      <c r="H121" s="1">
        <v>1.0</v>
      </c>
      <c r="I121" s="1" t="s">
        <v>24</v>
      </c>
      <c r="J121" s="1" t="s">
        <v>53</v>
      </c>
    </row>
    <row r="122" hidden="1">
      <c r="A122" s="1" t="s">
        <v>234</v>
      </c>
      <c r="B122" s="1" t="b">
        <v>1</v>
      </c>
      <c r="C122" s="1"/>
      <c r="D122" s="1" t="s">
        <v>67</v>
      </c>
      <c r="E122" s="1" t="s">
        <v>68</v>
      </c>
      <c r="F122" s="1" t="b">
        <v>0</v>
      </c>
      <c r="G122" s="1" t="s">
        <v>235</v>
      </c>
      <c r="H122" s="1">
        <v>1.0</v>
      </c>
      <c r="I122" s="1" t="s">
        <v>19</v>
      </c>
      <c r="J122" s="1" t="s">
        <v>20</v>
      </c>
    </row>
    <row r="123" hidden="1">
      <c r="A123" s="1" t="s">
        <v>234</v>
      </c>
      <c r="B123" s="1" t="b">
        <v>1</v>
      </c>
      <c r="C123" s="4" t="s">
        <v>108</v>
      </c>
      <c r="D123" s="1" t="s">
        <v>67</v>
      </c>
      <c r="E123" s="1" t="s">
        <v>63</v>
      </c>
      <c r="F123" s="1" t="b">
        <v>1</v>
      </c>
      <c r="G123" s="3" t="s">
        <v>236</v>
      </c>
      <c r="H123" s="1">
        <v>1.0</v>
      </c>
      <c r="I123" s="1" t="s">
        <v>59</v>
      </c>
      <c r="J123" s="1" t="s">
        <v>60</v>
      </c>
      <c r="K123" s="1" t="s">
        <v>237</v>
      </c>
    </row>
    <row r="124" hidden="1">
      <c r="A124" s="1" t="s">
        <v>234</v>
      </c>
      <c r="B124" s="1" t="b">
        <v>1</v>
      </c>
      <c r="C124" s="4" t="s">
        <v>108</v>
      </c>
      <c r="D124" s="1" t="s">
        <v>67</v>
      </c>
      <c r="E124" s="1" t="s">
        <v>63</v>
      </c>
      <c r="F124" s="1" t="b">
        <v>1</v>
      </c>
      <c r="G124" s="3" t="s">
        <v>238</v>
      </c>
      <c r="H124" s="1">
        <v>2.0</v>
      </c>
      <c r="I124" s="1" t="s">
        <v>59</v>
      </c>
      <c r="J124" s="1" t="s">
        <v>60</v>
      </c>
      <c r="K124" s="1" t="s">
        <v>237</v>
      </c>
    </row>
    <row r="125" hidden="1">
      <c r="A125" s="1" t="s">
        <v>239</v>
      </c>
      <c r="B125" s="1" t="b">
        <v>1</v>
      </c>
      <c r="C125" s="1"/>
      <c r="D125" s="1" t="s">
        <v>98</v>
      </c>
      <c r="E125" s="1" t="s">
        <v>63</v>
      </c>
      <c r="F125" s="1" t="b">
        <v>1</v>
      </c>
      <c r="G125" s="1" t="s">
        <v>240</v>
      </c>
      <c r="H125" s="1">
        <v>2.0</v>
      </c>
      <c r="I125" s="1" t="s">
        <v>24</v>
      </c>
      <c r="J125" s="1" t="s">
        <v>241</v>
      </c>
    </row>
    <row r="126" hidden="1">
      <c r="A126" s="1" t="s">
        <v>239</v>
      </c>
      <c r="B126" s="1" t="b">
        <v>1</v>
      </c>
      <c r="C126" s="1"/>
      <c r="D126" s="1" t="s">
        <v>98</v>
      </c>
      <c r="E126" s="1" t="s">
        <v>63</v>
      </c>
      <c r="F126" s="1" t="b">
        <v>1</v>
      </c>
      <c r="G126" s="1" t="s">
        <v>242</v>
      </c>
      <c r="H126" s="1">
        <v>1.0</v>
      </c>
      <c r="I126" s="1" t="s">
        <v>24</v>
      </c>
      <c r="J126" s="1" t="s">
        <v>241</v>
      </c>
    </row>
    <row r="127" hidden="1">
      <c r="A127" s="1" t="s">
        <v>239</v>
      </c>
      <c r="B127" s="1" t="b">
        <v>1</v>
      </c>
      <c r="C127" s="1"/>
      <c r="D127" s="1" t="s">
        <v>98</v>
      </c>
      <c r="E127" s="1" t="s">
        <v>63</v>
      </c>
      <c r="F127" s="1" t="b">
        <v>1</v>
      </c>
      <c r="G127" s="1" t="s">
        <v>243</v>
      </c>
      <c r="H127" s="1">
        <v>1.0</v>
      </c>
      <c r="I127" s="1" t="s">
        <v>24</v>
      </c>
      <c r="J127" s="1" t="s">
        <v>28</v>
      </c>
    </row>
    <row r="128" hidden="1">
      <c r="A128" s="1" t="s">
        <v>239</v>
      </c>
      <c r="B128" s="1" t="b">
        <v>0</v>
      </c>
      <c r="C128" s="1"/>
      <c r="D128" s="1" t="s">
        <v>98</v>
      </c>
      <c r="E128" s="1" t="s">
        <v>63</v>
      </c>
      <c r="F128" s="1" t="b">
        <v>1</v>
      </c>
      <c r="G128" s="3" t="s">
        <v>244</v>
      </c>
      <c r="H128" s="1">
        <v>1.0</v>
      </c>
      <c r="I128" s="1" t="s">
        <v>59</v>
      </c>
      <c r="J128" s="1" t="s">
        <v>28</v>
      </c>
      <c r="K128" s="1" t="s">
        <v>245</v>
      </c>
    </row>
    <row r="129" hidden="1">
      <c r="A129" s="1" t="s">
        <v>239</v>
      </c>
      <c r="B129" s="1" t="b">
        <v>0</v>
      </c>
      <c r="C129" s="1"/>
      <c r="D129" s="1" t="s">
        <v>98</v>
      </c>
      <c r="E129" s="1" t="s">
        <v>63</v>
      </c>
      <c r="F129" s="1" t="b">
        <v>1</v>
      </c>
      <c r="G129" s="3" t="s">
        <v>246</v>
      </c>
      <c r="H129" s="1">
        <v>1.0</v>
      </c>
      <c r="I129" s="1" t="s">
        <v>59</v>
      </c>
      <c r="J129" s="1" t="s">
        <v>28</v>
      </c>
      <c r="K129" s="1" t="s">
        <v>247</v>
      </c>
    </row>
    <row r="130" hidden="1">
      <c r="A130" s="1" t="s">
        <v>239</v>
      </c>
      <c r="B130" s="1" t="b">
        <v>0</v>
      </c>
      <c r="C130" s="1"/>
      <c r="D130" s="1" t="s">
        <v>98</v>
      </c>
      <c r="E130" s="1" t="s">
        <v>63</v>
      </c>
      <c r="F130" s="1" t="b">
        <v>1</v>
      </c>
      <c r="G130" s="3" t="s">
        <v>248</v>
      </c>
      <c r="H130" s="1">
        <v>1.0</v>
      </c>
      <c r="I130" s="1" t="s">
        <v>59</v>
      </c>
      <c r="J130" s="1" t="s">
        <v>28</v>
      </c>
      <c r="K130" s="1" t="s">
        <v>249</v>
      </c>
    </row>
    <row r="131" hidden="1">
      <c r="A131" s="1" t="s">
        <v>239</v>
      </c>
      <c r="B131" s="1" t="b">
        <v>0</v>
      </c>
      <c r="C131" s="1"/>
      <c r="D131" s="1" t="s">
        <v>98</v>
      </c>
      <c r="E131" s="1" t="s">
        <v>63</v>
      </c>
      <c r="F131" s="1" t="b">
        <v>1</v>
      </c>
      <c r="G131" s="3" t="s">
        <v>250</v>
      </c>
      <c r="H131" s="1">
        <v>1.0</v>
      </c>
      <c r="I131" s="1" t="s">
        <v>59</v>
      </c>
      <c r="J131" s="1" t="s">
        <v>28</v>
      </c>
      <c r="K131" s="1" t="s">
        <v>251</v>
      </c>
    </row>
    <row r="132" hidden="1">
      <c r="A132" s="1" t="s">
        <v>239</v>
      </c>
      <c r="B132" s="1" t="b">
        <v>0</v>
      </c>
      <c r="C132" s="1"/>
      <c r="D132" s="1" t="s">
        <v>98</v>
      </c>
      <c r="E132" s="1" t="s">
        <v>63</v>
      </c>
      <c r="F132" s="1" t="b">
        <v>1</v>
      </c>
      <c r="G132" s="3" t="s">
        <v>252</v>
      </c>
      <c r="H132" s="1">
        <v>1.0</v>
      </c>
      <c r="I132" s="1" t="s">
        <v>59</v>
      </c>
      <c r="J132" s="1" t="s">
        <v>28</v>
      </c>
      <c r="K132" s="1" t="s">
        <v>253</v>
      </c>
    </row>
    <row r="133" hidden="1">
      <c r="A133" s="1" t="s">
        <v>239</v>
      </c>
      <c r="B133" s="1" t="b">
        <v>0</v>
      </c>
      <c r="C133" s="1"/>
      <c r="D133" s="1" t="s">
        <v>98</v>
      </c>
      <c r="E133" s="1" t="s">
        <v>63</v>
      </c>
      <c r="F133" s="1" t="b">
        <v>1</v>
      </c>
      <c r="G133" s="3" t="s">
        <v>254</v>
      </c>
      <c r="H133" s="1">
        <v>1.0</v>
      </c>
      <c r="I133" s="1" t="s">
        <v>59</v>
      </c>
      <c r="J133" s="1" t="s">
        <v>28</v>
      </c>
      <c r="K133" s="1" t="s">
        <v>255</v>
      </c>
    </row>
    <row r="134" hidden="1">
      <c r="A134" s="1" t="s">
        <v>239</v>
      </c>
      <c r="B134" s="1" t="b">
        <v>0</v>
      </c>
      <c r="C134" s="1"/>
      <c r="D134" s="1" t="s">
        <v>98</v>
      </c>
      <c r="E134" s="1" t="s">
        <v>63</v>
      </c>
      <c r="F134" s="1" t="b">
        <v>1</v>
      </c>
      <c r="G134" s="3" t="s">
        <v>256</v>
      </c>
      <c r="H134" s="1">
        <v>1.0</v>
      </c>
      <c r="I134" s="1" t="s">
        <v>59</v>
      </c>
      <c r="J134" s="1" t="s">
        <v>28</v>
      </c>
      <c r="K134" s="1" t="s">
        <v>257</v>
      </c>
    </row>
    <row r="135" hidden="1">
      <c r="A135" s="1" t="s">
        <v>239</v>
      </c>
      <c r="B135" s="1" t="s">
        <v>13</v>
      </c>
      <c r="C135" s="1"/>
      <c r="D135" s="1"/>
      <c r="E135" s="1"/>
      <c r="F135" s="1"/>
      <c r="G135" s="1" t="s">
        <v>13</v>
      </c>
      <c r="H135" s="1">
        <v>4.0</v>
      </c>
      <c r="I135" s="1" t="s">
        <v>14</v>
      </c>
      <c r="J135" s="1" t="s">
        <v>258</v>
      </c>
      <c r="L135" s="1" t="s">
        <v>259</v>
      </c>
    </row>
    <row r="136" hidden="1">
      <c r="A136" s="1" t="s">
        <v>239</v>
      </c>
      <c r="B136" s="1" t="s">
        <v>13</v>
      </c>
      <c r="C136" s="1"/>
      <c r="D136" s="1" t="s">
        <v>98</v>
      </c>
      <c r="E136" s="1" t="s">
        <v>63</v>
      </c>
      <c r="F136" s="1" t="b">
        <v>1</v>
      </c>
      <c r="G136" s="1" t="s">
        <v>260</v>
      </c>
      <c r="H136" s="1">
        <v>1.0</v>
      </c>
      <c r="I136" s="1" t="s">
        <v>24</v>
      </c>
      <c r="J136" s="1" t="s">
        <v>258</v>
      </c>
    </row>
    <row r="137" hidden="1">
      <c r="A137" s="1" t="s">
        <v>261</v>
      </c>
      <c r="B137" s="1" t="s">
        <v>13</v>
      </c>
      <c r="C137" s="1"/>
      <c r="D137" s="1" t="s">
        <v>72</v>
      </c>
      <c r="E137" s="1"/>
      <c r="F137" s="1"/>
      <c r="G137" s="1" t="s">
        <v>262</v>
      </c>
      <c r="H137" s="1">
        <v>2.0</v>
      </c>
      <c r="I137" s="1" t="s">
        <v>14</v>
      </c>
      <c r="J137" s="1" t="s">
        <v>258</v>
      </c>
      <c r="L137" s="1" t="s">
        <v>263</v>
      </c>
    </row>
    <row r="138" hidden="1">
      <c r="A138" s="1" t="s">
        <v>261</v>
      </c>
      <c r="B138" s="1" t="b">
        <v>0</v>
      </c>
      <c r="C138" s="1"/>
      <c r="D138" s="1"/>
      <c r="E138" s="1" t="s">
        <v>73</v>
      </c>
      <c r="F138" s="1" t="b">
        <v>0</v>
      </c>
      <c r="G138" s="1" t="s">
        <v>264</v>
      </c>
      <c r="H138" s="1">
        <v>1.0</v>
      </c>
      <c r="I138" s="1" t="s">
        <v>24</v>
      </c>
      <c r="J138" s="1" t="s">
        <v>20</v>
      </c>
      <c r="L138" s="1" t="s">
        <v>265</v>
      </c>
    </row>
    <row r="139" hidden="1">
      <c r="A139" s="1" t="s">
        <v>266</v>
      </c>
      <c r="B139" s="1" t="b">
        <v>1</v>
      </c>
      <c r="C139" s="1"/>
      <c r="D139" s="1" t="s">
        <v>72</v>
      </c>
      <c r="E139" s="1" t="s">
        <v>73</v>
      </c>
      <c r="F139" s="1" t="b">
        <v>1</v>
      </c>
      <c r="G139" s="1" t="s">
        <v>267</v>
      </c>
      <c r="H139" s="1">
        <v>1.0</v>
      </c>
      <c r="I139" s="1" t="s">
        <v>24</v>
      </c>
      <c r="J139" s="1" t="s">
        <v>268</v>
      </c>
    </row>
    <row r="140" hidden="1">
      <c r="A140" s="1" t="s">
        <v>269</v>
      </c>
      <c r="B140" s="1" t="b">
        <v>0</v>
      </c>
      <c r="C140" s="1"/>
      <c r="D140" s="1" t="s">
        <v>40</v>
      </c>
      <c r="E140" s="1" t="s">
        <v>63</v>
      </c>
      <c r="F140" s="1" t="b">
        <v>1</v>
      </c>
      <c r="G140" s="1" t="s">
        <v>270</v>
      </c>
      <c r="H140" s="1">
        <v>1.0</v>
      </c>
      <c r="I140" s="1" t="s">
        <v>24</v>
      </c>
      <c r="J140" s="1" t="s">
        <v>53</v>
      </c>
    </row>
    <row r="141" hidden="1">
      <c r="A141" s="1" t="s">
        <v>269</v>
      </c>
      <c r="B141" s="1" t="b">
        <v>0</v>
      </c>
      <c r="C141" s="1"/>
      <c r="D141" s="1" t="s">
        <v>40</v>
      </c>
      <c r="E141" s="1" t="s">
        <v>63</v>
      </c>
      <c r="F141" s="1" t="b">
        <v>1</v>
      </c>
      <c r="G141" s="1" t="s">
        <v>271</v>
      </c>
      <c r="H141" s="1">
        <v>1.0</v>
      </c>
      <c r="I141" s="1" t="s">
        <v>24</v>
      </c>
      <c r="J141" s="1" t="s">
        <v>53</v>
      </c>
    </row>
    <row r="142" hidden="1">
      <c r="A142" s="1" t="s">
        <v>269</v>
      </c>
      <c r="B142" s="1" t="b">
        <v>0</v>
      </c>
      <c r="C142" s="1"/>
      <c r="D142" s="1" t="s">
        <v>40</v>
      </c>
      <c r="E142" s="1" t="s">
        <v>63</v>
      </c>
      <c r="F142" s="1" t="b">
        <v>1</v>
      </c>
      <c r="G142" s="1" t="s">
        <v>272</v>
      </c>
      <c r="H142" s="1">
        <v>1.0</v>
      </c>
      <c r="I142" s="1" t="s">
        <v>24</v>
      </c>
      <c r="J142" s="1" t="s">
        <v>53</v>
      </c>
    </row>
    <row r="143" hidden="1">
      <c r="A143" s="1" t="s">
        <v>269</v>
      </c>
      <c r="B143" s="1" t="b">
        <v>0</v>
      </c>
      <c r="C143" s="1"/>
      <c r="D143" s="1" t="s">
        <v>40</v>
      </c>
      <c r="E143" s="1" t="s">
        <v>63</v>
      </c>
      <c r="F143" s="1" t="b">
        <v>1</v>
      </c>
      <c r="G143" s="1" t="s">
        <v>273</v>
      </c>
      <c r="H143" s="1">
        <v>1.0</v>
      </c>
      <c r="I143" s="1" t="s">
        <v>24</v>
      </c>
      <c r="J143" s="1" t="s">
        <v>53</v>
      </c>
    </row>
    <row r="144" hidden="1">
      <c r="A144" s="1" t="s">
        <v>269</v>
      </c>
      <c r="B144" s="1" t="b">
        <v>0</v>
      </c>
      <c r="C144" s="1"/>
      <c r="D144" s="1" t="s">
        <v>40</v>
      </c>
      <c r="E144" s="1" t="s">
        <v>63</v>
      </c>
      <c r="F144" s="1" t="b">
        <v>1</v>
      </c>
      <c r="G144" s="1" t="s">
        <v>274</v>
      </c>
      <c r="H144" s="1">
        <v>1.0</v>
      </c>
      <c r="I144" s="1" t="s">
        <v>24</v>
      </c>
      <c r="J144" s="1" t="s">
        <v>53</v>
      </c>
    </row>
    <row r="145" hidden="1">
      <c r="A145" s="1" t="s">
        <v>269</v>
      </c>
      <c r="B145" s="1" t="b">
        <v>0</v>
      </c>
      <c r="C145" s="1"/>
      <c r="D145" s="1" t="s">
        <v>40</v>
      </c>
      <c r="E145" s="1" t="s">
        <v>63</v>
      </c>
      <c r="F145" s="1" t="b">
        <v>1</v>
      </c>
      <c r="G145" s="1" t="s">
        <v>275</v>
      </c>
      <c r="H145" s="1">
        <v>1.0</v>
      </c>
      <c r="I145" s="1" t="s">
        <v>24</v>
      </c>
      <c r="J145" s="1" t="s">
        <v>53</v>
      </c>
    </row>
    <row r="146" hidden="1">
      <c r="A146" s="1" t="s">
        <v>269</v>
      </c>
      <c r="B146" s="1" t="b">
        <v>0</v>
      </c>
      <c r="C146" s="1"/>
      <c r="D146" s="1"/>
      <c r="E146" s="1"/>
      <c r="F146" s="1"/>
      <c r="G146" s="1" t="s">
        <v>13</v>
      </c>
      <c r="H146" s="1">
        <v>4.0</v>
      </c>
      <c r="I146" s="1" t="s">
        <v>14</v>
      </c>
      <c r="J146" s="1" t="s">
        <v>258</v>
      </c>
      <c r="L146" s="1" t="s">
        <v>276</v>
      </c>
    </row>
    <row r="147" hidden="1">
      <c r="A147" s="1" t="s">
        <v>277</v>
      </c>
      <c r="B147" s="1" t="s">
        <v>13</v>
      </c>
      <c r="C147" s="1"/>
      <c r="D147" s="1"/>
      <c r="E147" s="1"/>
      <c r="F147" s="1"/>
      <c r="G147" s="1" t="s">
        <v>13</v>
      </c>
      <c r="H147" s="1">
        <v>1.0</v>
      </c>
      <c r="I147" s="1" t="s">
        <v>14</v>
      </c>
      <c r="J147" s="1" t="s">
        <v>45</v>
      </c>
      <c r="L147" s="1" t="s">
        <v>278</v>
      </c>
    </row>
    <row r="148" hidden="1">
      <c r="A148" s="1" t="s">
        <v>277</v>
      </c>
      <c r="B148" s="1" t="s">
        <v>13</v>
      </c>
      <c r="C148" s="1"/>
      <c r="D148" s="1" t="s">
        <v>17</v>
      </c>
      <c r="E148" s="1" t="s">
        <v>73</v>
      </c>
      <c r="F148" s="1" t="b">
        <v>1</v>
      </c>
      <c r="G148" s="1" t="s">
        <v>279</v>
      </c>
      <c r="H148" s="1">
        <v>2.0</v>
      </c>
      <c r="I148" s="1" t="s">
        <v>24</v>
      </c>
      <c r="J148" s="1" t="s">
        <v>20</v>
      </c>
    </row>
    <row r="149" hidden="1">
      <c r="A149" s="1" t="s">
        <v>280</v>
      </c>
      <c r="B149" s="1" t="b">
        <v>0</v>
      </c>
      <c r="C149" s="1"/>
      <c r="D149" s="1" t="s">
        <v>40</v>
      </c>
      <c r="E149" s="1" t="s">
        <v>63</v>
      </c>
      <c r="F149" s="1" t="b">
        <v>0</v>
      </c>
      <c r="G149" s="1" t="s">
        <v>281</v>
      </c>
      <c r="H149" s="1">
        <v>2.0</v>
      </c>
      <c r="I149" s="1" t="s">
        <v>31</v>
      </c>
      <c r="J149" s="1" t="s">
        <v>28</v>
      </c>
      <c r="K149" s="1" t="s">
        <v>282</v>
      </c>
      <c r="L149" s="1" t="s">
        <v>283</v>
      </c>
    </row>
    <row r="150" hidden="1">
      <c r="A150" s="1" t="s">
        <v>284</v>
      </c>
      <c r="B150" s="1" t="b">
        <v>1</v>
      </c>
      <c r="C150" s="1"/>
      <c r="D150" s="1" t="s">
        <v>177</v>
      </c>
      <c r="E150" s="1" t="s">
        <v>68</v>
      </c>
      <c r="F150" s="1" t="b">
        <v>0</v>
      </c>
      <c r="G150" s="1" t="s">
        <v>285</v>
      </c>
      <c r="H150" s="1">
        <v>1.0</v>
      </c>
      <c r="I150" s="1" t="s">
        <v>24</v>
      </c>
      <c r="J150" s="1" t="s">
        <v>28</v>
      </c>
    </row>
    <row r="151" hidden="1">
      <c r="A151" s="1" t="s">
        <v>286</v>
      </c>
      <c r="B151" s="1" t="b">
        <v>1</v>
      </c>
      <c r="C151" s="1"/>
      <c r="D151" s="1"/>
      <c r="E151" s="1" t="s">
        <v>63</v>
      </c>
      <c r="F151" s="1" t="b">
        <v>1</v>
      </c>
      <c r="G151" s="1" t="s">
        <v>287</v>
      </c>
      <c r="H151" s="1">
        <v>1.0</v>
      </c>
      <c r="I151" s="1" t="s">
        <v>24</v>
      </c>
      <c r="J151" s="1" t="s">
        <v>258</v>
      </c>
    </row>
    <row r="152" hidden="1">
      <c r="A152" s="1" t="s">
        <v>288</v>
      </c>
      <c r="B152" s="1" t="b">
        <v>1</v>
      </c>
      <c r="C152" s="1"/>
      <c r="D152" s="1" t="s">
        <v>72</v>
      </c>
      <c r="E152" s="1" t="s">
        <v>73</v>
      </c>
      <c r="F152" s="1" t="b">
        <v>0</v>
      </c>
      <c r="G152" s="1" t="s">
        <v>289</v>
      </c>
      <c r="H152" s="1">
        <v>1.0</v>
      </c>
      <c r="I152" s="1" t="s">
        <v>24</v>
      </c>
      <c r="J152" s="1" t="s">
        <v>25</v>
      </c>
    </row>
    <row r="153" hidden="1">
      <c r="A153" s="1" t="s">
        <v>288</v>
      </c>
      <c r="B153" s="1" t="b">
        <v>1</v>
      </c>
      <c r="C153" s="1"/>
      <c r="D153" s="1" t="s">
        <v>72</v>
      </c>
      <c r="E153" s="1" t="s">
        <v>73</v>
      </c>
      <c r="F153" s="1" t="b">
        <v>1</v>
      </c>
      <c r="G153" s="1" t="s">
        <v>290</v>
      </c>
      <c r="H153" s="1">
        <v>2.0</v>
      </c>
      <c r="I153" s="1" t="s">
        <v>24</v>
      </c>
      <c r="J153" s="1" t="s">
        <v>25</v>
      </c>
    </row>
    <row r="154" hidden="1">
      <c r="A154" s="1" t="s">
        <v>288</v>
      </c>
      <c r="B154" s="1" t="b">
        <v>1</v>
      </c>
      <c r="C154" s="4" t="s">
        <v>291</v>
      </c>
      <c r="D154" s="1" t="s">
        <v>72</v>
      </c>
      <c r="E154" s="1"/>
      <c r="F154" s="1" t="s">
        <v>57</v>
      </c>
      <c r="G154" s="3" t="s">
        <v>292</v>
      </c>
      <c r="H154" s="1">
        <v>1.0</v>
      </c>
      <c r="I154" s="1" t="s">
        <v>59</v>
      </c>
      <c r="J154" s="1" t="s">
        <v>60</v>
      </c>
      <c r="K154" s="1" t="s">
        <v>293</v>
      </c>
      <c r="L154" s="1" t="s">
        <v>294</v>
      </c>
    </row>
    <row r="155" hidden="1">
      <c r="A155" s="1" t="s">
        <v>295</v>
      </c>
      <c r="B155" s="1" t="b">
        <v>0</v>
      </c>
      <c r="C155" s="1"/>
      <c r="D155" s="1" t="s">
        <v>67</v>
      </c>
      <c r="E155" s="1" t="s">
        <v>83</v>
      </c>
      <c r="F155" s="1" t="b">
        <v>0</v>
      </c>
      <c r="G155" s="1" t="s">
        <v>296</v>
      </c>
      <c r="H155" s="1">
        <v>1.0</v>
      </c>
      <c r="I155" s="1" t="s">
        <v>24</v>
      </c>
      <c r="J155" s="1" t="s">
        <v>28</v>
      </c>
    </row>
    <row r="156" hidden="1">
      <c r="A156" s="1" t="s">
        <v>295</v>
      </c>
      <c r="B156" s="1" t="b">
        <v>1</v>
      </c>
      <c r="C156" s="1"/>
      <c r="D156" s="1" t="s">
        <v>67</v>
      </c>
      <c r="E156" s="1" t="s">
        <v>83</v>
      </c>
      <c r="F156" s="1" t="b">
        <v>0</v>
      </c>
      <c r="G156" s="1" t="s">
        <v>297</v>
      </c>
      <c r="H156" s="1">
        <v>1.0</v>
      </c>
      <c r="I156" s="1" t="s">
        <v>24</v>
      </c>
      <c r="J156" s="1" t="s">
        <v>20</v>
      </c>
    </row>
    <row r="157" hidden="1">
      <c r="A157" s="1" t="s">
        <v>295</v>
      </c>
      <c r="B157" s="1" t="b">
        <v>0</v>
      </c>
      <c r="C157" s="1"/>
      <c r="D157" s="1" t="s">
        <v>67</v>
      </c>
      <c r="E157" s="1" t="s">
        <v>83</v>
      </c>
      <c r="F157" s="1" t="b">
        <v>0</v>
      </c>
      <c r="G157" s="1" t="s">
        <v>298</v>
      </c>
      <c r="H157" s="1">
        <v>1.0</v>
      </c>
      <c r="I157" s="1" t="s">
        <v>24</v>
      </c>
      <c r="J157" s="1" t="s">
        <v>28</v>
      </c>
      <c r="L157" s="1" t="s">
        <v>299</v>
      </c>
    </row>
    <row r="158" hidden="1">
      <c r="A158" s="1" t="s">
        <v>295</v>
      </c>
      <c r="B158" s="1" t="b">
        <v>1</v>
      </c>
      <c r="C158" s="1"/>
      <c r="D158" s="1" t="s">
        <v>67</v>
      </c>
      <c r="E158" s="1" t="s">
        <v>83</v>
      </c>
      <c r="F158" s="1" t="b">
        <v>0</v>
      </c>
      <c r="G158" s="1" t="s">
        <v>300</v>
      </c>
      <c r="H158" s="1">
        <v>1.0</v>
      </c>
      <c r="I158" s="1" t="s">
        <v>24</v>
      </c>
      <c r="J158" s="1" t="s">
        <v>20</v>
      </c>
    </row>
    <row r="159" hidden="1">
      <c r="A159" s="1" t="s">
        <v>295</v>
      </c>
      <c r="B159" s="1" t="b">
        <v>1</v>
      </c>
      <c r="C159" s="1"/>
      <c r="D159" s="1" t="s">
        <v>301</v>
      </c>
      <c r="E159" s="1" t="s">
        <v>83</v>
      </c>
      <c r="F159" s="1" t="b">
        <v>0</v>
      </c>
      <c r="G159" s="1" t="s">
        <v>302</v>
      </c>
      <c r="H159" s="1">
        <v>1.0</v>
      </c>
      <c r="I159" s="1" t="s">
        <v>24</v>
      </c>
      <c r="J159" s="1" t="s">
        <v>28</v>
      </c>
    </row>
    <row r="160" hidden="1">
      <c r="A160" s="1" t="s">
        <v>295</v>
      </c>
      <c r="B160" s="1" t="b">
        <v>1</v>
      </c>
      <c r="C160" s="1"/>
      <c r="D160" s="1" t="s">
        <v>67</v>
      </c>
      <c r="E160" s="1" t="s">
        <v>83</v>
      </c>
      <c r="F160" s="1" t="b">
        <v>0</v>
      </c>
      <c r="G160" s="1" t="s">
        <v>303</v>
      </c>
      <c r="H160" s="1">
        <v>1.0</v>
      </c>
      <c r="I160" s="1" t="s">
        <v>24</v>
      </c>
      <c r="J160" s="1" t="s">
        <v>28</v>
      </c>
    </row>
    <row r="161" hidden="1">
      <c r="A161" s="1" t="s">
        <v>295</v>
      </c>
      <c r="B161" s="1" t="b">
        <v>0</v>
      </c>
      <c r="C161" s="1"/>
      <c r="D161" s="1" t="s">
        <v>67</v>
      </c>
      <c r="E161" s="1" t="s">
        <v>83</v>
      </c>
      <c r="F161" s="1" t="b">
        <v>0</v>
      </c>
      <c r="G161" s="1" t="s">
        <v>304</v>
      </c>
      <c r="H161" s="1">
        <v>1.0</v>
      </c>
      <c r="I161" s="1" t="s">
        <v>24</v>
      </c>
      <c r="J161" s="1" t="s">
        <v>28</v>
      </c>
    </row>
    <row r="162" hidden="1">
      <c r="A162" s="1" t="s">
        <v>305</v>
      </c>
      <c r="B162" s="1" t="b">
        <v>1</v>
      </c>
      <c r="C162" s="2" t="s">
        <v>55</v>
      </c>
      <c r="D162" s="1" t="s">
        <v>40</v>
      </c>
      <c r="E162" s="1" t="s">
        <v>63</v>
      </c>
      <c r="F162" s="1" t="b">
        <v>1</v>
      </c>
      <c r="G162" s="3" t="s">
        <v>306</v>
      </c>
      <c r="H162" s="1">
        <v>2.0</v>
      </c>
      <c r="I162" s="1" t="s">
        <v>59</v>
      </c>
      <c r="J162" s="1" t="s">
        <v>60</v>
      </c>
      <c r="K162" s="1" t="s">
        <v>307</v>
      </c>
    </row>
    <row r="163" hidden="1">
      <c r="A163" s="1" t="s">
        <v>308</v>
      </c>
      <c r="B163" s="1" t="b">
        <v>0</v>
      </c>
      <c r="C163" s="1"/>
      <c r="D163" s="1" t="s">
        <v>98</v>
      </c>
      <c r="E163" s="1" t="s">
        <v>63</v>
      </c>
      <c r="F163" s="1" t="b">
        <v>1</v>
      </c>
      <c r="G163" s="1" t="s">
        <v>309</v>
      </c>
      <c r="H163" s="1">
        <v>1.0</v>
      </c>
      <c r="I163" s="1" t="s">
        <v>31</v>
      </c>
      <c r="J163" s="1" t="s">
        <v>28</v>
      </c>
      <c r="K163" s="1" t="s">
        <v>310</v>
      </c>
      <c r="L163" s="1" t="s">
        <v>311</v>
      </c>
    </row>
    <row r="164" hidden="1">
      <c r="A164" s="1" t="s">
        <v>308</v>
      </c>
      <c r="B164" s="1" t="b">
        <v>0</v>
      </c>
      <c r="C164" s="1"/>
      <c r="D164" s="1" t="s">
        <v>98</v>
      </c>
      <c r="E164" s="1" t="s">
        <v>63</v>
      </c>
      <c r="F164" s="1" t="b">
        <v>1</v>
      </c>
      <c r="G164" s="1" t="s">
        <v>312</v>
      </c>
      <c r="H164" s="1">
        <v>1.0</v>
      </c>
      <c r="I164" s="1" t="s">
        <v>31</v>
      </c>
      <c r="J164" s="1" t="s">
        <v>28</v>
      </c>
      <c r="K164" s="1" t="s">
        <v>313</v>
      </c>
      <c r="L164" s="1" t="s">
        <v>311</v>
      </c>
    </row>
    <row r="165" hidden="1">
      <c r="A165" s="1" t="s">
        <v>308</v>
      </c>
      <c r="B165" s="1" t="b">
        <v>0</v>
      </c>
      <c r="C165" s="1"/>
      <c r="D165" s="1" t="s">
        <v>98</v>
      </c>
      <c r="E165" s="1" t="s">
        <v>63</v>
      </c>
      <c r="F165" s="1" t="b">
        <v>1</v>
      </c>
      <c r="G165" s="1" t="s">
        <v>314</v>
      </c>
      <c r="H165" s="1">
        <v>1.0</v>
      </c>
      <c r="I165" s="1" t="s">
        <v>31</v>
      </c>
      <c r="J165" s="1" t="s">
        <v>28</v>
      </c>
      <c r="K165" s="1" t="s">
        <v>310</v>
      </c>
      <c r="L165" s="1" t="s">
        <v>311</v>
      </c>
    </row>
    <row r="166" hidden="1">
      <c r="A166" s="1" t="s">
        <v>308</v>
      </c>
      <c r="B166" s="1" t="b">
        <v>0</v>
      </c>
      <c r="C166" s="1"/>
      <c r="D166" s="1" t="s">
        <v>98</v>
      </c>
      <c r="E166" s="1" t="s">
        <v>63</v>
      </c>
      <c r="F166" s="1" t="b">
        <v>1</v>
      </c>
      <c r="G166" s="1" t="s">
        <v>315</v>
      </c>
      <c r="H166" s="1">
        <v>1.0</v>
      </c>
      <c r="I166" s="1" t="s">
        <v>31</v>
      </c>
      <c r="J166" s="1" t="s">
        <v>28</v>
      </c>
      <c r="K166" s="1" t="s">
        <v>316</v>
      </c>
      <c r="L166" s="1" t="s">
        <v>311</v>
      </c>
    </row>
    <row r="167" hidden="1">
      <c r="A167" s="1" t="s">
        <v>308</v>
      </c>
      <c r="B167" s="1" t="b">
        <v>0</v>
      </c>
      <c r="C167" s="1"/>
      <c r="D167" s="1" t="s">
        <v>98</v>
      </c>
      <c r="E167" s="1" t="s">
        <v>63</v>
      </c>
      <c r="F167" s="1" t="b">
        <v>1</v>
      </c>
      <c r="G167" s="1" t="s">
        <v>317</v>
      </c>
      <c r="H167" s="1">
        <v>1.0</v>
      </c>
      <c r="I167" s="1" t="s">
        <v>31</v>
      </c>
      <c r="J167" s="1" t="s">
        <v>28</v>
      </c>
      <c r="K167" s="1" t="s">
        <v>318</v>
      </c>
      <c r="L167" s="1" t="s">
        <v>311</v>
      </c>
    </row>
    <row r="168" hidden="1">
      <c r="A168" s="1" t="s">
        <v>308</v>
      </c>
      <c r="B168" s="1" t="b">
        <v>0</v>
      </c>
      <c r="C168" s="1"/>
      <c r="D168" s="1" t="s">
        <v>98</v>
      </c>
      <c r="E168" s="1" t="s">
        <v>63</v>
      </c>
      <c r="F168" s="1" t="b">
        <v>1</v>
      </c>
      <c r="G168" s="1" t="s">
        <v>319</v>
      </c>
      <c r="H168" s="1">
        <v>1.0</v>
      </c>
      <c r="I168" s="1" t="s">
        <v>31</v>
      </c>
      <c r="J168" s="1" t="s">
        <v>28</v>
      </c>
      <c r="K168" s="1" t="s">
        <v>316</v>
      </c>
      <c r="L168" s="1" t="s">
        <v>311</v>
      </c>
    </row>
    <row r="169" hidden="1">
      <c r="A169" s="1" t="s">
        <v>308</v>
      </c>
      <c r="B169" s="1" t="b">
        <v>0</v>
      </c>
      <c r="C169" s="1"/>
      <c r="D169" s="1" t="s">
        <v>98</v>
      </c>
      <c r="E169" s="1" t="s">
        <v>63</v>
      </c>
      <c r="F169" s="1" t="b">
        <v>1</v>
      </c>
      <c r="G169" s="1" t="s">
        <v>320</v>
      </c>
      <c r="H169" s="1">
        <v>1.0</v>
      </c>
      <c r="I169" s="1" t="s">
        <v>31</v>
      </c>
      <c r="J169" s="1" t="s">
        <v>28</v>
      </c>
      <c r="K169" s="1" t="s">
        <v>321</v>
      </c>
      <c r="L169" s="1" t="s">
        <v>311</v>
      </c>
    </row>
    <row r="170" hidden="1">
      <c r="A170" s="1" t="s">
        <v>308</v>
      </c>
      <c r="B170" s="1" t="b">
        <v>0</v>
      </c>
      <c r="C170" s="1"/>
      <c r="D170" s="1" t="s">
        <v>98</v>
      </c>
      <c r="E170" s="1" t="s">
        <v>63</v>
      </c>
      <c r="F170" s="1" t="b">
        <v>1</v>
      </c>
      <c r="G170" s="1" t="s">
        <v>322</v>
      </c>
      <c r="H170" s="1">
        <v>1.0</v>
      </c>
      <c r="I170" s="1" t="s">
        <v>31</v>
      </c>
      <c r="J170" s="1" t="s">
        <v>28</v>
      </c>
      <c r="K170" s="1" t="s">
        <v>323</v>
      </c>
      <c r="L170" s="1" t="s">
        <v>311</v>
      </c>
    </row>
    <row r="171" hidden="1">
      <c r="A171" s="1" t="s">
        <v>308</v>
      </c>
      <c r="B171" s="1" t="b">
        <v>0</v>
      </c>
      <c r="C171" s="1"/>
      <c r="D171" s="1" t="s">
        <v>98</v>
      </c>
      <c r="E171" s="1" t="s">
        <v>63</v>
      </c>
      <c r="F171" s="1" t="b">
        <v>1</v>
      </c>
      <c r="G171" s="1" t="s">
        <v>324</v>
      </c>
      <c r="H171" s="1">
        <v>1.0</v>
      </c>
      <c r="I171" s="1" t="s">
        <v>31</v>
      </c>
      <c r="J171" s="1" t="s">
        <v>28</v>
      </c>
      <c r="K171" s="1" t="s">
        <v>325</v>
      </c>
      <c r="L171" s="1" t="s">
        <v>311</v>
      </c>
    </row>
    <row r="172" hidden="1">
      <c r="A172" s="1" t="s">
        <v>308</v>
      </c>
      <c r="B172" s="1" t="b">
        <v>0</v>
      </c>
      <c r="C172" s="1"/>
      <c r="D172" s="1" t="s">
        <v>98</v>
      </c>
      <c r="E172" s="1" t="s">
        <v>63</v>
      </c>
      <c r="F172" s="1" t="b">
        <v>1</v>
      </c>
      <c r="G172" s="1" t="s">
        <v>326</v>
      </c>
      <c r="H172" s="1">
        <v>1.0</v>
      </c>
      <c r="I172" s="1" t="s">
        <v>31</v>
      </c>
      <c r="J172" s="1" t="s">
        <v>28</v>
      </c>
      <c r="K172" s="1" t="s">
        <v>327</v>
      </c>
      <c r="L172" s="1" t="s">
        <v>311</v>
      </c>
    </row>
    <row r="173" hidden="1">
      <c r="A173" s="1" t="s">
        <v>308</v>
      </c>
      <c r="B173" s="1" t="b">
        <v>0</v>
      </c>
      <c r="C173" s="1"/>
      <c r="D173" s="1" t="s">
        <v>98</v>
      </c>
      <c r="E173" s="1" t="s">
        <v>63</v>
      </c>
      <c r="F173" s="1" t="b">
        <v>1</v>
      </c>
      <c r="G173" s="1" t="s">
        <v>328</v>
      </c>
      <c r="H173" s="1">
        <v>1.0</v>
      </c>
      <c r="I173" s="1" t="s">
        <v>31</v>
      </c>
      <c r="J173" s="1" t="s">
        <v>28</v>
      </c>
      <c r="K173" s="1" t="s">
        <v>329</v>
      </c>
      <c r="L173" s="1" t="s">
        <v>311</v>
      </c>
    </row>
    <row r="174" hidden="1">
      <c r="A174" s="1" t="s">
        <v>308</v>
      </c>
      <c r="B174" s="1" t="b">
        <v>0</v>
      </c>
      <c r="C174" s="1"/>
      <c r="D174" s="1" t="s">
        <v>98</v>
      </c>
      <c r="E174" s="1" t="s">
        <v>63</v>
      </c>
      <c r="F174" s="1" t="b">
        <v>1</v>
      </c>
      <c r="G174" s="1" t="s">
        <v>330</v>
      </c>
      <c r="H174" s="1">
        <v>1.0</v>
      </c>
      <c r="I174" s="1" t="s">
        <v>31</v>
      </c>
      <c r="J174" s="1" t="s">
        <v>28</v>
      </c>
      <c r="K174" s="1" t="s">
        <v>331</v>
      </c>
      <c r="L174" s="1" t="s">
        <v>311</v>
      </c>
    </row>
    <row r="175" hidden="1">
      <c r="A175" s="1" t="s">
        <v>308</v>
      </c>
      <c r="B175" s="1" t="b">
        <v>0</v>
      </c>
      <c r="C175" s="1"/>
      <c r="D175" s="1" t="s">
        <v>98</v>
      </c>
      <c r="E175" s="1" t="s">
        <v>63</v>
      </c>
      <c r="F175" s="1" t="b">
        <v>1</v>
      </c>
      <c r="G175" s="1" t="s">
        <v>332</v>
      </c>
      <c r="H175" s="1">
        <v>1.0</v>
      </c>
      <c r="I175" s="1" t="s">
        <v>31</v>
      </c>
      <c r="J175" s="1" t="s">
        <v>28</v>
      </c>
      <c r="K175" s="1" t="s">
        <v>329</v>
      </c>
      <c r="L175" s="1" t="s">
        <v>311</v>
      </c>
    </row>
    <row r="176" hidden="1">
      <c r="A176" s="1" t="s">
        <v>308</v>
      </c>
      <c r="B176" s="1" t="b">
        <v>0</v>
      </c>
      <c r="C176" s="1"/>
      <c r="D176" s="1" t="s">
        <v>98</v>
      </c>
      <c r="E176" s="1" t="s">
        <v>63</v>
      </c>
      <c r="F176" s="1" t="b">
        <v>1</v>
      </c>
      <c r="G176" s="1" t="s">
        <v>333</v>
      </c>
      <c r="H176" s="1">
        <v>1.0</v>
      </c>
      <c r="I176" s="1" t="s">
        <v>31</v>
      </c>
      <c r="J176" s="1" t="s">
        <v>28</v>
      </c>
      <c r="K176" s="1" t="s">
        <v>331</v>
      </c>
      <c r="L176" s="1" t="s">
        <v>311</v>
      </c>
    </row>
    <row r="177" hidden="1">
      <c r="A177" s="1" t="s">
        <v>308</v>
      </c>
      <c r="B177" s="1" t="b">
        <v>0</v>
      </c>
      <c r="C177" s="1"/>
      <c r="D177" s="1" t="s">
        <v>98</v>
      </c>
      <c r="E177" s="1" t="s">
        <v>63</v>
      </c>
      <c r="F177" s="1" t="b">
        <v>1</v>
      </c>
      <c r="G177" s="1" t="s">
        <v>334</v>
      </c>
      <c r="H177" s="1">
        <v>1.0</v>
      </c>
      <c r="I177" s="1" t="s">
        <v>31</v>
      </c>
      <c r="J177" s="1" t="s">
        <v>28</v>
      </c>
      <c r="K177" s="1" t="s">
        <v>335</v>
      </c>
      <c r="L177" s="1" t="s">
        <v>311</v>
      </c>
    </row>
    <row r="178" hidden="1">
      <c r="A178" s="1" t="s">
        <v>308</v>
      </c>
      <c r="B178" s="1" t="b">
        <v>0</v>
      </c>
      <c r="C178" s="1"/>
      <c r="D178" s="1" t="s">
        <v>98</v>
      </c>
      <c r="E178" s="1" t="s">
        <v>63</v>
      </c>
      <c r="F178" s="1" t="b">
        <v>1</v>
      </c>
      <c r="G178" s="1" t="s">
        <v>336</v>
      </c>
      <c r="H178" s="1">
        <v>1.0</v>
      </c>
      <c r="I178" s="1" t="s">
        <v>31</v>
      </c>
      <c r="J178" s="1" t="s">
        <v>28</v>
      </c>
      <c r="K178" s="1" t="s">
        <v>337</v>
      </c>
      <c r="L178" s="1" t="s">
        <v>311</v>
      </c>
    </row>
    <row r="179" hidden="1">
      <c r="A179" s="1" t="s">
        <v>308</v>
      </c>
      <c r="B179" s="1" t="b">
        <v>0</v>
      </c>
      <c r="C179" s="1"/>
      <c r="D179" s="1" t="s">
        <v>98</v>
      </c>
      <c r="E179" s="1" t="s">
        <v>63</v>
      </c>
      <c r="F179" s="1" t="b">
        <v>1</v>
      </c>
      <c r="G179" s="1" t="s">
        <v>338</v>
      </c>
      <c r="H179" s="1">
        <v>1.0</v>
      </c>
      <c r="I179" s="1" t="s">
        <v>31</v>
      </c>
      <c r="J179" s="1" t="s">
        <v>28</v>
      </c>
      <c r="K179" s="1" t="s">
        <v>339</v>
      </c>
      <c r="L179" s="1" t="s">
        <v>311</v>
      </c>
    </row>
    <row r="180" hidden="1">
      <c r="A180" s="1" t="s">
        <v>308</v>
      </c>
      <c r="B180" s="1" t="b">
        <v>0</v>
      </c>
      <c r="C180" s="1"/>
      <c r="D180" s="1" t="s">
        <v>98</v>
      </c>
      <c r="E180" s="1" t="s">
        <v>63</v>
      </c>
      <c r="F180" s="1" t="b">
        <v>1</v>
      </c>
      <c r="G180" s="1" t="s">
        <v>340</v>
      </c>
      <c r="H180" s="1">
        <v>1.0</v>
      </c>
      <c r="I180" s="1" t="s">
        <v>31</v>
      </c>
      <c r="J180" s="1" t="s">
        <v>28</v>
      </c>
      <c r="K180" s="1" t="s">
        <v>341</v>
      </c>
      <c r="L180" s="1" t="s">
        <v>311</v>
      </c>
    </row>
    <row r="181" hidden="1">
      <c r="A181" s="1" t="s">
        <v>308</v>
      </c>
      <c r="B181" s="1" t="b">
        <v>0</v>
      </c>
      <c r="C181" s="1"/>
      <c r="D181" s="1" t="s">
        <v>98</v>
      </c>
      <c r="E181" s="1" t="s">
        <v>63</v>
      </c>
      <c r="F181" s="1" t="b">
        <v>1</v>
      </c>
      <c r="G181" s="1" t="s">
        <v>342</v>
      </c>
      <c r="H181" s="1">
        <v>1.0</v>
      </c>
      <c r="I181" s="1" t="s">
        <v>31</v>
      </c>
      <c r="J181" s="1" t="s">
        <v>28</v>
      </c>
      <c r="K181" s="1" t="s">
        <v>343</v>
      </c>
      <c r="L181" s="1" t="s">
        <v>311</v>
      </c>
    </row>
    <row r="182" hidden="1">
      <c r="A182" s="1" t="s">
        <v>308</v>
      </c>
      <c r="B182" s="1" t="b">
        <v>0</v>
      </c>
      <c r="C182" s="1"/>
      <c r="D182" s="1" t="s">
        <v>98</v>
      </c>
      <c r="E182" s="1" t="s">
        <v>63</v>
      </c>
      <c r="F182" s="1" t="b">
        <v>1</v>
      </c>
      <c r="G182" s="1" t="s">
        <v>344</v>
      </c>
      <c r="H182" s="1">
        <v>1.0</v>
      </c>
      <c r="I182" s="1" t="s">
        <v>31</v>
      </c>
      <c r="J182" s="1" t="s">
        <v>28</v>
      </c>
      <c r="K182" s="1" t="s">
        <v>345</v>
      </c>
      <c r="L182" s="1" t="s">
        <v>311</v>
      </c>
    </row>
    <row r="183" hidden="1">
      <c r="A183" s="1" t="s">
        <v>308</v>
      </c>
      <c r="B183" s="1" t="b">
        <v>0</v>
      </c>
      <c r="C183" s="1"/>
      <c r="D183" s="1" t="s">
        <v>98</v>
      </c>
      <c r="E183" s="1" t="s">
        <v>63</v>
      </c>
      <c r="F183" s="1" t="b">
        <v>1</v>
      </c>
      <c r="G183" s="1" t="s">
        <v>346</v>
      </c>
      <c r="H183" s="1">
        <v>1.0</v>
      </c>
      <c r="I183" s="1" t="s">
        <v>31</v>
      </c>
      <c r="J183" s="1" t="s">
        <v>28</v>
      </c>
      <c r="K183" s="1" t="s">
        <v>347</v>
      </c>
      <c r="L183" s="1" t="s">
        <v>311</v>
      </c>
    </row>
    <row r="184" hidden="1">
      <c r="A184" s="1" t="s">
        <v>308</v>
      </c>
      <c r="B184" s="1" t="b">
        <v>0</v>
      </c>
      <c r="C184" s="1"/>
      <c r="D184" s="1" t="s">
        <v>98</v>
      </c>
      <c r="E184" s="1" t="s">
        <v>63</v>
      </c>
      <c r="F184" s="1" t="b">
        <v>1</v>
      </c>
      <c r="G184" s="1" t="s">
        <v>348</v>
      </c>
      <c r="H184" s="1">
        <v>1.0</v>
      </c>
      <c r="I184" s="1" t="s">
        <v>31</v>
      </c>
      <c r="J184" s="1" t="s">
        <v>28</v>
      </c>
      <c r="K184" s="1" t="s">
        <v>349</v>
      </c>
      <c r="L184" s="1" t="s">
        <v>311</v>
      </c>
    </row>
    <row r="185" hidden="1">
      <c r="A185" s="1" t="s">
        <v>308</v>
      </c>
      <c r="B185" s="1" t="b">
        <v>0</v>
      </c>
      <c r="C185" s="1"/>
      <c r="D185" s="1" t="s">
        <v>98</v>
      </c>
      <c r="E185" s="1" t="s">
        <v>63</v>
      </c>
      <c r="F185" s="1" t="b">
        <v>1</v>
      </c>
      <c r="G185" s="1" t="s">
        <v>350</v>
      </c>
      <c r="H185" s="1">
        <v>1.0</v>
      </c>
      <c r="I185" s="1" t="s">
        <v>31</v>
      </c>
      <c r="J185" s="1" t="s">
        <v>28</v>
      </c>
      <c r="K185" s="1" t="s">
        <v>351</v>
      </c>
      <c r="L185" s="1" t="s">
        <v>311</v>
      </c>
    </row>
    <row r="186" hidden="1">
      <c r="A186" s="1" t="s">
        <v>308</v>
      </c>
      <c r="B186" s="1" t="b">
        <v>0</v>
      </c>
      <c r="C186" s="1"/>
      <c r="D186" s="1" t="s">
        <v>98</v>
      </c>
      <c r="E186" s="1" t="s">
        <v>63</v>
      </c>
      <c r="F186" s="1" t="b">
        <v>1</v>
      </c>
      <c r="G186" s="1" t="s">
        <v>352</v>
      </c>
      <c r="H186" s="1">
        <v>1.0</v>
      </c>
      <c r="I186" s="1" t="s">
        <v>31</v>
      </c>
      <c r="J186" s="1" t="s">
        <v>28</v>
      </c>
      <c r="K186" s="1" t="s">
        <v>351</v>
      </c>
      <c r="L186" s="1" t="s">
        <v>311</v>
      </c>
    </row>
    <row r="187" hidden="1">
      <c r="A187" s="1" t="s">
        <v>308</v>
      </c>
      <c r="B187" s="1" t="b">
        <v>0</v>
      </c>
      <c r="C187" s="1"/>
      <c r="D187" s="1" t="s">
        <v>98</v>
      </c>
      <c r="E187" s="1" t="s">
        <v>63</v>
      </c>
      <c r="F187" s="1" t="b">
        <v>1</v>
      </c>
      <c r="G187" s="1" t="s">
        <v>353</v>
      </c>
      <c r="H187" s="1">
        <v>1.0</v>
      </c>
      <c r="I187" s="1" t="s">
        <v>31</v>
      </c>
      <c r="J187" s="1" t="s">
        <v>28</v>
      </c>
      <c r="K187" s="1" t="s">
        <v>354</v>
      </c>
      <c r="L187" s="1" t="s">
        <v>311</v>
      </c>
    </row>
    <row r="188" hidden="1">
      <c r="A188" s="1" t="s">
        <v>308</v>
      </c>
      <c r="B188" s="1" t="b">
        <v>0</v>
      </c>
      <c r="C188" s="1"/>
      <c r="D188" s="1" t="s">
        <v>98</v>
      </c>
      <c r="E188" s="1" t="s">
        <v>63</v>
      </c>
      <c r="F188" s="1" t="b">
        <v>1</v>
      </c>
      <c r="G188" s="1" t="s">
        <v>355</v>
      </c>
      <c r="H188" s="1">
        <v>1.0</v>
      </c>
      <c r="I188" s="1" t="s">
        <v>31</v>
      </c>
      <c r="J188" s="1" t="s">
        <v>28</v>
      </c>
      <c r="K188" s="1" t="s">
        <v>354</v>
      </c>
      <c r="L188" s="1" t="s">
        <v>311</v>
      </c>
    </row>
    <row r="189" hidden="1">
      <c r="A189" s="1" t="s">
        <v>308</v>
      </c>
      <c r="B189" s="1" t="b">
        <v>0</v>
      </c>
      <c r="C189" s="1"/>
      <c r="D189" s="1" t="s">
        <v>98</v>
      </c>
      <c r="E189" s="1" t="s">
        <v>63</v>
      </c>
      <c r="F189" s="1" t="b">
        <v>1</v>
      </c>
      <c r="G189" s="1" t="s">
        <v>356</v>
      </c>
      <c r="H189" s="1">
        <v>1.0</v>
      </c>
      <c r="I189" s="1" t="s">
        <v>31</v>
      </c>
      <c r="J189" s="1" t="s">
        <v>28</v>
      </c>
      <c r="K189" s="1" t="s">
        <v>357</v>
      </c>
      <c r="L189" s="1" t="s">
        <v>311</v>
      </c>
    </row>
    <row r="190" hidden="1">
      <c r="A190" s="1" t="s">
        <v>308</v>
      </c>
      <c r="B190" s="1" t="b">
        <v>0</v>
      </c>
      <c r="C190" s="1"/>
      <c r="D190" s="1" t="s">
        <v>98</v>
      </c>
      <c r="E190" s="1" t="s">
        <v>63</v>
      </c>
      <c r="F190" s="1" t="b">
        <v>1</v>
      </c>
      <c r="G190" s="1" t="s">
        <v>358</v>
      </c>
      <c r="H190" s="1">
        <v>1.0</v>
      </c>
      <c r="I190" s="1" t="s">
        <v>31</v>
      </c>
      <c r="J190" s="1" t="s">
        <v>28</v>
      </c>
      <c r="K190" s="1" t="s">
        <v>359</v>
      </c>
      <c r="L190" s="1" t="s">
        <v>311</v>
      </c>
    </row>
    <row r="191" hidden="1">
      <c r="A191" s="1" t="s">
        <v>308</v>
      </c>
      <c r="B191" s="1" t="b">
        <v>0</v>
      </c>
      <c r="C191" s="1"/>
      <c r="D191" s="1" t="s">
        <v>98</v>
      </c>
      <c r="E191" s="1" t="s">
        <v>63</v>
      </c>
      <c r="F191" s="1" t="b">
        <v>1</v>
      </c>
      <c r="G191" s="1" t="s">
        <v>360</v>
      </c>
      <c r="H191" s="1">
        <v>1.0</v>
      </c>
      <c r="I191" s="1" t="s">
        <v>31</v>
      </c>
      <c r="J191" s="1" t="s">
        <v>28</v>
      </c>
      <c r="K191" s="1" t="s">
        <v>227</v>
      </c>
      <c r="L191" s="1" t="s">
        <v>311</v>
      </c>
    </row>
    <row r="192" hidden="1">
      <c r="A192" s="1" t="s">
        <v>308</v>
      </c>
      <c r="B192" s="1" t="b">
        <v>0</v>
      </c>
      <c r="C192" s="1"/>
      <c r="D192" s="1" t="s">
        <v>98</v>
      </c>
      <c r="E192" s="1" t="s">
        <v>63</v>
      </c>
      <c r="F192" s="1" t="b">
        <v>1</v>
      </c>
      <c r="G192" s="1" t="s">
        <v>361</v>
      </c>
      <c r="H192" s="1">
        <v>1.0</v>
      </c>
      <c r="I192" s="1" t="s">
        <v>31</v>
      </c>
      <c r="J192" s="1" t="s">
        <v>28</v>
      </c>
      <c r="K192" s="1" t="s">
        <v>227</v>
      </c>
      <c r="L192" s="1" t="s">
        <v>311</v>
      </c>
    </row>
    <row r="193" hidden="1">
      <c r="A193" s="1" t="s">
        <v>308</v>
      </c>
      <c r="B193" s="1" t="b">
        <v>0</v>
      </c>
      <c r="C193" s="1"/>
      <c r="D193" s="1" t="s">
        <v>98</v>
      </c>
      <c r="E193" s="1" t="s">
        <v>63</v>
      </c>
      <c r="F193" s="1" t="b">
        <v>1</v>
      </c>
      <c r="G193" s="1" t="s">
        <v>362</v>
      </c>
      <c r="H193" s="1">
        <v>1.0</v>
      </c>
      <c r="I193" s="1" t="s">
        <v>31</v>
      </c>
      <c r="J193" s="1" t="s">
        <v>28</v>
      </c>
      <c r="K193" s="1" t="s">
        <v>363</v>
      </c>
      <c r="L193" s="1" t="s">
        <v>311</v>
      </c>
    </row>
    <row r="194" hidden="1">
      <c r="A194" s="1" t="s">
        <v>308</v>
      </c>
      <c r="B194" s="1" t="b">
        <v>0</v>
      </c>
      <c r="C194" s="1"/>
      <c r="D194" s="1" t="s">
        <v>98</v>
      </c>
      <c r="E194" s="1" t="s">
        <v>63</v>
      </c>
      <c r="F194" s="1" t="b">
        <v>1</v>
      </c>
      <c r="G194" s="1" t="s">
        <v>364</v>
      </c>
      <c r="H194" s="1">
        <v>1.0</v>
      </c>
      <c r="I194" s="1" t="s">
        <v>31</v>
      </c>
      <c r="J194" s="1" t="s">
        <v>28</v>
      </c>
      <c r="K194" s="1" t="s">
        <v>363</v>
      </c>
      <c r="L194" s="1" t="s">
        <v>311</v>
      </c>
    </row>
    <row r="195" hidden="1">
      <c r="A195" s="1" t="s">
        <v>308</v>
      </c>
      <c r="B195" s="1" t="b">
        <v>0</v>
      </c>
      <c r="C195" s="1"/>
      <c r="D195" s="1" t="s">
        <v>98</v>
      </c>
      <c r="E195" s="1" t="s">
        <v>63</v>
      </c>
      <c r="F195" s="1" t="b">
        <v>1</v>
      </c>
      <c r="G195" s="1" t="s">
        <v>365</v>
      </c>
      <c r="H195" s="1">
        <v>1.0</v>
      </c>
      <c r="I195" s="1" t="s">
        <v>31</v>
      </c>
      <c r="J195" s="1" t="s">
        <v>28</v>
      </c>
      <c r="K195" s="1" t="s">
        <v>366</v>
      </c>
    </row>
    <row r="196" hidden="1">
      <c r="A196" s="1" t="s">
        <v>308</v>
      </c>
      <c r="B196" s="1" t="b">
        <v>0</v>
      </c>
      <c r="C196" s="1"/>
      <c r="D196" s="1" t="s">
        <v>98</v>
      </c>
      <c r="E196" s="1" t="s">
        <v>63</v>
      </c>
      <c r="F196" s="1" t="b">
        <v>1</v>
      </c>
      <c r="G196" s="1" t="s">
        <v>367</v>
      </c>
      <c r="H196" s="1">
        <v>1.0</v>
      </c>
      <c r="I196" s="1" t="s">
        <v>31</v>
      </c>
      <c r="J196" s="1" t="s">
        <v>28</v>
      </c>
      <c r="K196" s="1" t="s">
        <v>368</v>
      </c>
      <c r="L196" s="1" t="s">
        <v>311</v>
      </c>
    </row>
    <row r="197" hidden="1">
      <c r="A197" s="1" t="s">
        <v>308</v>
      </c>
      <c r="B197" s="1" t="b">
        <v>0</v>
      </c>
      <c r="C197" s="1"/>
      <c r="D197" s="1" t="s">
        <v>98</v>
      </c>
      <c r="E197" s="1" t="s">
        <v>63</v>
      </c>
      <c r="F197" s="1" t="b">
        <v>1</v>
      </c>
      <c r="G197" s="1" t="s">
        <v>369</v>
      </c>
      <c r="H197" s="1">
        <v>1.0</v>
      </c>
      <c r="I197" s="1" t="s">
        <v>31</v>
      </c>
      <c r="J197" s="1" t="s">
        <v>28</v>
      </c>
      <c r="K197" s="1" t="s">
        <v>370</v>
      </c>
      <c r="L197" s="1" t="s">
        <v>311</v>
      </c>
    </row>
    <row r="198" hidden="1">
      <c r="A198" s="1" t="s">
        <v>308</v>
      </c>
      <c r="B198" s="1" t="b">
        <v>0</v>
      </c>
      <c r="C198" s="1"/>
      <c r="D198" s="1" t="s">
        <v>98</v>
      </c>
      <c r="E198" s="1" t="s">
        <v>63</v>
      </c>
      <c r="F198" s="1" t="b">
        <v>1</v>
      </c>
      <c r="G198" s="1" t="s">
        <v>371</v>
      </c>
      <c r="H198" s="1">
        <v>1.0</v>
      </c>
      <c r="I198" s="1" t="s">
        <v>31</v>
      </c>
      <c r="J198" s="1" t="s">
        <v>28</v>
      </c>
      <c r="K198" s="1" t="s">
        <v>372</v>
      </c>
      <c r="L198" s="1" t="s">
        <v>311</v>
      </c>
    </row>
    <row r="199" hidden="1">
      <c r="A199" s="1" t="s">
        <v>308</v>
      </c>
      <c r="B199" s="1" t="b">
        <v>0</v>
      </c>
      <c r="C199" s="1"/>
      <c r="D199" s="1" t="s">
        <v>98</v>
      </c>
      <c r="E199" s="1" t="s">
        <v>63</v>
      </c>
      <c r="F199" s="1" t="b">
        <v>1</v>
      </c>
      <c r="G199" s="1" t="s">
        <v>373</v>
      </c>
      <c r="H199" s="1">
        <v>1.0</v>
      </c>
      <c r="I199" s="1" t="s">
        <v>31</v>
      </c>
      <c r="J199" s="1" t="s">
        <v>28</v>
      </c>
      <c r="K199" s="1" t="s">
        <v>374</v>
      </c>
      <c r="L199" s="1" t="s">
        <v>311</v>
      </c>
    </row>
    <row r="200" hidden="1">
      <c r="A200" s="1" t="s">
        <v>308</v>
      </c>
      <c r="B200" s="1" t="b">
        <v>0</v>
      </c>
      <c r="C200" s="1"/>
      <c r="D200" s="1" t="s">
        <v>98</v>
      </c>
      <c r="E200" s="1" t="s">
        <v>63</v>
      </c>
      <c r="F200" s="1" t="b">
        <v>1</v>
      </c>
      <c r="G200" s="1" t="s">
        <v>375</v>
      </c>
      <c r="H200" s="1">
        <v>1.0</v>
      </c>
      <c r="I200" s="1" t="s">
        <v>31</v>
      </c>
      <c r="J200" s="1" t="s">
        <v>28</v>
      </c>
      <c r="K200" s="1" t="s">
        <v>376</v>
      </c>
      <c r="L200" s="1" t="s">
        <v>311</v>
      </c>
    </row>
    <row r="201" hidden="1">
      <c r="A201" s="1" t="s">
        <v>308</v>
      </c>
      <c r="B201" s="1" t="b">
        <v>0</v>
      </c>
      <c r="C201" s="1"/>
      <c r="D201" s="1" t="s">
        <v>98</v>
      </c>
      <c r="E201" s="1" t="s">
        <v>63</v>
      </c>
      <c r="F201" s="1" t="b">
        <v>1</v>
      </c>
      <c r="G201" s="1" t="s">
        <v>377</v>
      </c>
      <c r="H201" s="1">
        <v>1.0</v>
      </c>
      <c r="I201" s="1" t="s">
        <v>31</v>
      </c>
      <c r="J201" s="1" t="s">
        <v>28</v>
      </c>
      <c r="K201" s="1" t="s">
        <v>378</v>
      </c>
      <c r="L201" s="1" t="s">
        <v>311</v>
      </c>
    </row>
    <row r="202" hidden="1">
      <c r="A202" s="1" t="s">
        <v>308</v>
      </c>
      <c r="B202" s="1" t="b">
        <v>0</v>
      </c>
      <c r="C202" s="1"/>
      <c r="D202" s="1" t="s">
        <v>98</v>
      </c>
      <c r="E202" s="1" t="s">
        <v>63</v>
      </c>
      <c r="F202" s="1" t="b">
        <v>1</v>
      </c>
      <c r="G202" s="1" t="s">
        <v>379</v>
      </c>
      <c r="H202" s="1">
        <v>1.0</v>
      </c>
      <c r="I202" s="1" t="s">
        <v>31</v>
      </c>
      <c r="J202" s="1" t="s">
        <v>28</v>
      </c>
      <c r="K202" s="1" t="s">
        <v>380</v>
      </c>
      <c r="L202" s="1" t="s">
        <v>311</v>
      </c>
    </row>
    <row r="203" hidden="1">
      <c r="A203" s="1" t="s">
        <v>308</v>
      </c>
      <c r="B203" s="1" t="b">
        <v>0</v>
      </c>
      <c r="C203" s="1"/>
      <c r="D203" s="1" t="s">
        <v>98</v>
      </c>
      <c r="E203" s="1" t="s">
        <v>63</v>
      </c>
      <c r="F203" s="1" t="b">
        <v>1</v>
      </c>
      <c r="G203" s="1" t="s">
        <v>381</v>
      </c>
      <c r="H203" s="1">
        <v>1.0</v>
      </c>
      <c r="I203" s="1" t="s">
        <v>31</v>
      </c>
      <c r="J203" s="1" t="s">
        <v>28</v>
      </c>
      <c r="K203" s="1" t="s">
        <v>382</v>
      </c>
      <c r="L203" s="1" t="s">
        <v>311</v>
      </c>
    </row>
    <row r="204" hidden="1">
      <c r="A204" s="1" t="s">
        <v>308</v>
      </c>
      <c r="B204" s="1" t="b">
        <v>0</v>
      </c>
      <c r="C204" s="1"/>
      <c r="D204" s="1" t="s">
        <v>98</v>
      </c>
      <c r="E204" s="1" t="s">
        <v>63</v>
      </c>
      <c r="F204" s="1" t="b">
        <v>1</v>
      </c>
      <c r="G204" s="1" t="s">
        <v>383</v>
      </c>
      <c r="H204" s="1">
        <v>1.0</v>
      </c>
      <c r="I204" s="1" t="s">
        <v>31</v>
      </c>
      <c r="J204" s="1" t="s">
        <v>28</v>
      </c>
      <c r="K204" s="1" t="s">
        <v>384</v>
      </c>
      <c r="L204" s="1" t="s">
        <v>311</v>
      </c>
    </row>
    <row r="205" hidden="1">
      <c r="A205" s="1" t="s">
        <v>308</v>
      </c>
      <c r="B205" s="1" t="b">
        <v>0</v>
      </c>
      <c r="C205" s="1"/>
      <c r="D205" s="1" t="s">
        <v>98</v>
      </c>
      <c r="E205" s="1" t="s">
        <v>63</v>
      </c>
      <c r="F205" s="1" t="b">
        <v>1</v>
      </c>
      <c r="G205" s="1" t="s">
        <v>385</v>
      </c>
      <c r="H205" s="1">
        <v>1.0</v>
      </c>
      <c r="I205" s="1" t="s">
        <v>31</v>
      </c>
      <c r="J205" s="1" t="s">
        <v>28</v>
      </c>
      <c r="K205" s="1" t="s">
        <v>386</v>
      </c>
      <c r="L205" s="1" t="s">
        <v>311</v>
      </c>
    </row>
    <row r="206" hidden="1">
      <c r="A206" s="1" t="s">
        <v>308</v>
      </c>
      <c r="B206" s="1" t="b">
        <v>0</v>
      </c>
      <c r="C206" s="1"/>
      <c r="D206" s="1" t="s">
        <v>98</v>
      </c>
      <c r="E206" s="1" t="s">
        <v>63</v>
      </c>
      <c r="F206" s="1" t="b">
        <v>1</v>
      </c>
      <c r="G206" s="1" t="s">
        <v>387</v>
      </c>
      <c r="H206" s="1">
        <v>1.0</v>
      </c>
      <c r="I206" s="1" t="s">
        <v>31</v>
      </c>
      <c r="J206" s="1" t="s">
        <v>28</v>
      </c>
      <c r="K206" s="1" t="s">
        <v>388</v>
      </c>
      <c r="L206" s="1" t="s">
        <v>311</v>
      </c>
    </row>
    <row r="207" hidden="1">
      <c r="A207" s="1" t="s">
        <v>308</v>
      </c>
      <c r="B207" s="1" t="b">
        <v>0</v>
      </c>
      <c r="C207" s="1"/>
      <c r="D207" s="1" t="s">
        <v>98</v>
      </c>
      <c r="E207" s="1" t="s">
        <v>63</v>
      </c>
      <c r="F207" s="1" t="b">
        <v>1</v>
      </c>
      <c r="G207" s="1" t="s">
        <v>389</v>
      </c>
      <c r="H207" s="1">
        <v>1.0</v>
      </c>
      <c r="I207" s="1" t="s">
        <v>31</v>
      </c>
      <c r="J207" s="1" t="s">
        <v>28</v>
      </c>
      <c r="K207" s="1" t="s">
        <v>390</v>
      </c>
      <c r="L207" s="1" t="s">
        <v>311</v>
      </c>
    </row>
    <row r="208" hidden="1">
      <c r="A208" s="1" t="s">
        <v>308</v>
      </c>
      <c r="B208" s="1" t="b">
        <v>0</v>
      </c>
      <c r="C208" s="1"/>
      <c r="D208" s="1" t="s">
        <v>98</v>
      </c>
      <c r="E208" s="1" t="s">
        <v>63</v>
      </c>
      <c r="F208" s="1" t="b">
        <v>1</v>
      </c>
      <c r="G208" s="1" t="s">
        <v>391</v>
      </c>
      <c r="H208" s="1">
        <v>1.0</v>
      </c>
      <c r="I208" s="1" t="s">
        <v>31</v>
      </c>
      <c r="J208" s="1" t="s">
        <v>28</v>
      </c>
      <c r="K208" s="1" t="s">
        <v>392</v>
      </c>
      <c r="L208" s="1" t="s">
        <v>311</v>
      </c>
    </row>
    <row r="209" hidden="1">
      <c r="A209" s="1" t="s">
        <v>308</v>
      </c>
      <c r="B209" s="1" t="s">
        <v>13</v>
      </c>
      <c r="C209" s="1"/>
      <c r="D209" s="1"/>
      <c r="E209" s="1"/>
      <c r="F209" s="1"/>
      <c r="G209" s="1" t="s">
        <v>13</v>
      </c>
      <c r="H209" s="1">
        <v>3.0</v>
      </c>
      <c r="I209" s="1" t="s">
        <v>14</v>
      </c>
      <c r="J209" s="1" t="s">
        <v>53</v>
      </c>
      <c r="L209" s="1" t="s">
        <v>393</v>
      </c>
    </row>
    <row r="210" hidden="1">
      <c r="A210" s="1" t="s">
        <v>394</v>
      </c>
      <c r="B210" s="1" t="b">
        <v>1</v>
      </c>
      <c r="C210" s="1"/>
      <c r="D210" s="1" t="s">
        <v>40</v>
      </c>
      <c r="E210" s="1" t="s">
        <v>63</v>
      </c>
      <c r="F210" s="1" t="b">
        <v>0</v>
      </c>
      <c r="G210" s="1" t="s">
        <v>395</v>
      </c>
      <c r="H210" s="1">
        <v>1.0</v>
      </c>
      <c r="I210" s="1" t="s">
        <v>19</v>
      </c>
      <c r="J210" s="1" t="s">
        <v>20</v>
      </c>
    </row>
    <row r="211" hidden="1">
      <c r="A211" s="1" t="s">
        <v>394</v>
      </c>
      <c r="B211" s="1" t="b">
        <v>1</v>
      </c>
      <c r="C211" s="1"/>
      <c r="D211" s="1" t="s">
        <v>40</v>
      </c>
      <c r="E211" s="1" t="s">
        <v>63</v>
      </c>
      <c r="F211" s="1" t="b">
        <v>0</v>
      </c>
      <c r="G211" s="1" t="s">
        <v>396</v>
      </c>
      <c r="H211" s="1">
        <v>1.0</v>
      </c>
      <c r="I211" s="1" t="s">
        <v>19</v>
      </c>
      <c r="J211" s="1" t="s">
        <v>20</v>
      </c>
    </row>
    <row r="212" hidden="1">
      <c r="A212" s="1" t="s">
        <v>394</v>
      </c>
      <c r="B212" s="1" t="b">
        <v>0</v>
      </c>
      <c r="C212" s="1"/>
      <c r="D212" s="1" t="s">
        <v>40</v>
      </c>
      <c r="E212" s="1" t="s">
        <v>63</v>
      </c>
      <c r="F212" s="1" t="b">
        <v>1</v>
      </c>
      <c r="G212" s="1" t="s">
        <v>397</v>
      </c>
      <c r="H212" s="1">
        <v>1.0</v>
      </c>
      <c r="I212" s="1" t="s">
        <v>19</v>
      </c>
      <c r="J212" s="1" t="s">
        <v>20</v>
      </c>
    </row>
    <row r="213" hidden="1">
      <c r="A213" s="1" t="s">
        <v>398</v>
      </c>
      <c r="B213" s="1" t="b">
        <v>1</v>
      </c>
      <c r="C213" s="1"/>
      <c r="D213" s="1" t="s">
        <v>40</v>
      </c>
      <c r="E213" s="1" t="s">
        <v>63</v>
      </c>
      <c r="F213" s="1" t="b">
        <v>1</v>
      </c>
      <c r="G213" s="1" t="s">
        <v>399</v>
      </c>
      <c r="H213" s="1">
        <v>1.0</v>
      </c>
      <c r="I213" s="1" t="s">
        <v>19</v>
      </c>
      <c r="J213" s="1" t="s">
        <v>28</v>
      </c>
    </row>
    <row r="214" hidden="1">
      <c r="A214" s="1" t="s">
        <v>398</v>
      </c>
      <c r="B214" s="1" t="b">
        <v>1</v>
      </c>
      <c r="C214" s="1"/>
      <c r="D214" s="1" t="s">
        <v>40</v>
      </c>
      <c r="E214" s="1" t="s">
        <v>63</v>
      </c>
      <c r="F214" s="1" t="b">
        <v>1</v>
      </c>
      <c r="G214" s="1" t="s">
        <v>400</v>
      </c>
      <c r="H214" s="1">
        <v>1.0</v>
      </c>
      <c r="I214" s="1" t="s">
        <v>19</v>
      </c>
      <c r="J214" s="1" t="s">
        <v>28</v>
      </c>
    </row>
    <row r="215" hidden="1">
      <c r="A215" s="1" t="s">
        <v>398</v>
      </c>
      <c r="B215" s="1" t="b">
        <v>1</v>
      </c>
      <c r="C215" s="1"/>
      <c r="D215" s="1" t="s">
        <v>40</v>
      </c>
      <c r="E215" s="1" t="s">
        <v>63</v>
      </c>
      <c r="F215" s="1" t="b">
        <v>1</v>
      </c>
      <c r="G215" s="1" t="s">
        <v>401</v>
      </c>
      <c r="H215" s="1">
        <v>1.0</v>
      </c>
      <c r="I215" s="1" t="s">
        <v>19</v>
      </c>
      <c r="J215" s="1" t="s">
        <v>28</v>
      </c>
    </row>
    <row r="216" hidden="1">
      <c r="A216" s="1" t="s">
        <v>398</v>
      </c>
      <c r="B216" s="1" t="b">
        <v>1</v>
      </c>
      <c r="C216" s="1"/>
      <c r="D216" s="1" t="s">
        <v>40</v>
      </c>
      <c r="E216" s="1" t="s">
        <v>63</v>
      </c>
      <c r="F216" s="1" t="b">
        <v>0</v>
      </c>
      <c r="G216" s="1" t="s">
        <v>402</v>
      </c>
      <c r="H216" s="1">
        <v>1.0</v>
      </c>
      <c r="I216" s="1" t="s">
        <v>24</v>
      </c>
      <c r="J216" s="1" t="s">
        <v>28</v>
      </c>
    </row>
    <row r="217" hidden="1">
      <c r="A217" s="1" t="s">
        <v>403</v>
      </c>
      <c r="B217" s="1" t="s">
        <v>13</v>
      </c>
      <c r="C217" s="1"/>
      <c r="D217" s="1"/>
      <c r="E217" s="1"/>
      <c r="F217" s="1"/>
      <c r="G217" s="1" t="s">
        <v>13</v>
      </c>
      <c r="H217" s="1">
        <v>1.0</v>
      </c>
      <c r="I217" s="1" t="s">
        <v>14</v>
      </c>
      <c r="J217" s="1" t="s">
        <v>53</v>
      </c>
    </row>
    <row r="218" hidden="1">
      <c r="A218" s="1" t="s">
        <v>404</v>
      </c>
      <c r="B218" s="1" t="b">
        <v>0</v>
      </c>
      <c r="C218" s="2" t="s">
        <v>55</v>
      </c>
      <c r="D218" s="1" t="s">
        <v>67</v>
      </c>
      <c r="E218" s="1" t="s">
        <v>63</v>
      </c>
      <c r="F218" s="1" t="b">
        <v>1</v>
      </c>
      <c r="G218" s="3" t="s">
        <v>405</v>
      </c>
      <c r="H218" s="1">
        <v>3.0</v>
      </c>
      <c r="I218" s="1" t="s">
        <v>59</v>
      </c>
      <c r="J218" s="1" t="s">
        <v>65</v>
      </c>
      <c r="K218" s="1" t="s">
        <v>406</v>
      </c>
    </row>
    <row r="219" hidden="1">
      <c r="A219" s="1" t="s">
        <v>404</v>
      </c>
      <c r="B219" s="1" t="b">
        <v>1</v>
      </c>
      <c r="C219" s="1"/>
      <c r="D219" s="1" t="s">
        <v>67</v>
      </c>
      <c r="E219" s="1" t="s">
        <v>68</v>
      </c>
      <c r="F219" s="1" t="b">
        <v>0</v>
      </c>
      <c r="G219" s="1" t="s">
        <v>407</v>
      </c>
      <c r="H219" s="1">
        <v>1.0</v>
      </c>
      <c r="I219" s="1" t="s">
        <v>24</v>
      </c>
      <c r="J219" s="1" t="s">
        <v>65</v>
      </c>
      <c r="L219" s="1" t="s">
        <v>408</v>
      </c>
    </row>
    <row r="220" hidden="1">
      <c r="A220" s="1" t="s">
        <v>409</v>
      </c>
      <c r="B220" s="1" t="b">
        <v>1</v>
      </c>
      <c r="C220" s="2" t="s">
        <v>55</v>
      </c>
      <c r="D220" s="1" t="s">
        <v>72</v>
      </c>
      <c r="E220" s="1" t="s">
        <v>73</v>
      </c>
      <c r="F220" s="1" t="b">
        <v>0</v>
      </c>
      <c r="G220" s="3" t="s">
        <v>410</v>
      </c>
      <c r="H220" s="1">
        <v>1.0</v>
      </c>
      <c r="I220" s="1" t="s">
        <v>59</v>
      </c>
      <c r="J220" s="1" t="s">
        <v>20</v>
      </c>
      <c r="K220" s="1" t="s">
        <v>411</v>
      </c>
    </row>
    <row r="221" hidden="1">
      <c r="A221" s="1" t="s">
        <v>409</v>
      </c>
      <c r="B221" s="1" t="b">
        <v>1</v>
      </c>
      <c r="C221" s="2" t="s">
        <v>55</v>
      </c>
      <c r="D221" s="1" t="s">
        <v>67</v>
      </c>
      <c r="E221" s="1" t="s">
        <v>68</v>
      </c>
      <c r="F221" s="1" t="b">
        <v>0</v>
      </c>
      <c r="G221" s="3" t="s">
        <v>412</v>
      </c>
      <c r="H221" s="1">
        <v>1.0</v>
      </c>
      <c r="I221" s="1" t="s">
        <v>59</v>
      </c>
      <c r="J221" s="1" t="s">
        <v>20</v>
      </c>
      <c r="K221" s="1" t="s">
        <v>413</v>
      </c>
    </row>
    <row r="222" hidden="1">
      <c r="A222" s="1" t="s">
        <v>409</v>
      </c>
      <c r="B222" s="1" t="b">
        <v>1</v>
      </c>
      <c r="C222" s="2" t="s">
        <v>55</v>
      </c>
      <c r="D222" s="1" t="s">
        <v>72</v>
      </c>
      <c r="E222" s="1" t="s">
        <v>73</v>
      </c>
      <c r="F222" s="1" t="b">
        <v>0</v>
      </c>
      <c r="G222" s="3" t="s">
        <v>414</v>
      </c>
      <c r="H222" s="1">
        <v>1.0</v>
      </c>
      <c r="I222" s="1" t="s">
        <v>59</v>
      </c>
      <c r="J222" s="1" t="s">
        <v>20</v>
      </c>
      <c r="K222" s="1" t="s">
        <v>415</v>
      </c>
    </row>
    <row r="223" hidden="1">
      <c r="A223" s="1" t="s">
        <v>409</v>
      </c>
      <c r="B223" s="1" t="b">
        <v>1</v>
      </c>
      <c r="C223" s="2" t="s">
        <v>55</v>
      </c>
      <c r="D223" s="1" t="s">
        <v>67</v>
      </c>
      <c r="E223" s="1" t="s">
        <v>68</v>
      </c>
      <c r="F223" s="1" t="b">
        <v>0</v>
      </c>
      <c r="G223" s="3" t="s">
        <v>416</v>
      </c>
      <c r="H223" s="1">
        <v>1.0</v>
      </c>
      <c r="I223" s="1" t="s">
        <v>59</v>
      </c>
      <c r="J223" s="1" t="s">
        <v>20</v>
      </c>
      <c r="K223" s="1" t="s">
        <v>417</v>
      </c>
    </row>
    <row r="224" hidden="1">
      <c r="A224" s="1" t="s">
        <v>418</v>
      </c>
      <c r="C224" s="1"/>
      <c r="D224" s="1" t="s">
        <v>72</v>
      </c>
      <c r="E224" s="1" t="s">
        <v>73</v>
      </c>
      <c r="F224" s="1" t="b">
        <v>1</v>
      </c>
      <c r="G224" s="1" t="s">
        <v>419</v>
      </c>
      <c r="H224" s="1">
        <v>1.0</v>
      </c>
      <c r="I224" s="1" t="s">
        <v>24</v>
      </c>
      <c r="J224" s="1" t="s">
        <v>45</v>
      </c>
    </row>
    <row r="225" hidden="1">
      <c r="A225" s="1" t="s">
        <v>420</v>
      </c>
      <c r="B225" s="1" t="s">
        <v>13</v>
      </c>
      <c r="C225" s="1"/>
      <c r="D225" s="1"/>
      <c r="E225" s="1"/>
      <c r="F225" s="1"/>
      <c r="G225" s="1" t="s">
        <v>13</v>
      </c>
      <c r="H225" s="1">
        <v>1.0</v>
      </c>
      <c r="I225" s="1" t="s">
        <v>14</v>
      </c>
      <c r="J225" s="1" t="s">
        <v>53</v>
      </c>
      <c r="L225" s="1" t="s">
        <v>421</v>
      </c>
    </row>
    <row r="226" hidden="1">
      <c r="A226" s="1" t="s">
        <v>422</v>
      </c>
      <c r="B226" s="1" t="s">
        <v>13</v>
      </c>
      <c r="C226" s="1"/>
      <c r="D226" s="1"/>
      <c r="E226" s="1"/>
      <c r="F226" s="1"/>
      <c r="G226" s="1" t="s">
        <v>13</v>
      </c>
      <c r="H226" s="1">
        <v>3.0</v>
      </c>
      <c r="I226" s="1" t="s">
        <v>14</v>
      </c>
      <c r="J226" s="1" t="s">
        <v>53</v>
      </c>
    </row>
    <row r="227" hidden="1">
      <c r="A227" s="1" t="s">
        <v>423</v>
      </c>
      <c r="B227" s="1" t="b">
        <v>1</v>
      </c>
      <c r="C227" s="1"/>
      <c r="D227" s="1"/>
      <c r="E227" s="1" t="s">
        <v>73</v>
      </c>
      <c r="F227" s="1" t="b">
        <v>1</v>
      </c>
      <c r="G227" s="1" t="s">
        <v>424</v>
      </c>
      <c r="H227" s="1">
        <v>1.0</v>
      </c>
      <c r="I227" s="1" t="s">
        <v>24</v>
      </c>
      <c r="J227" s="1" t="s">
        <v>28</v>
      </c>
    </row>
    <row r="228" hidden="1">
      <c r="A228" s="1" t="s">
        <v>423</v>
      </c>
      <c r="B228" s="1" t="b">
        <v>1</v>
      </c>
      <c r="C228" s="1"/>
      <c r="D228" s="1"/>
      <c r="E228" s="1" t="s">
        <v>73</v>
      </c>
      <c r="F228" s="1" t="b">
        <v>1</v>
      </c>
      <c r="G228" s="1" t="s">
        <v>425</v>
      </c>
      <c r="H228" s="1">
        <v>1.0</v>
      </c>
      <c r="I228" s="1" t="s">
        <v>24</v>
      </c>
      <c r="J228" s="1" t="s">
        <v>28</v>
      </c>
    </row>
    <row r="229" hidden="1">
      <c r="A229" s="1" t="s">
        <v>423</v>
      </c>
      <c r="B229" s="1" t="b">
        <v>1</v>
      </c>
      <c r="C229" s="1"/>
      <c r="D229" s="1"/>
      <c r="E229" s="1" t="s">
        <v>73</v>
      </c>
      <c r="F229" s="1" t="b">
        <v>1</v>
      </c>
      <c r="G229" s="1" t="s">
        <v>426</v>
      </c>
      <c r="H229" s="1">
        <v>8.0</v>
      </c>
      <c r="I229" s="1" t="s">
        <v>24</v>
      </c>
      <c r="J229" s="1" t="s">
        <v>28</v>
      </c>
    </row>
    <row r="230" hidden="1">
      <c r="A230" s="1" t="s">
        <v>423</v>
      </c>
      <c r="B230" s="1" t="b">
        <v>1</v>
      </c>
      <c r="C230" s="1"/>
      <c r="D230" s="1"/>
      <c r="E230" s="1" t="s">
        <v>73</v>
      </c>
      <c r="F230" s="1" t="b">
        <v>1</v>
      </c>
      <c r="G230" s="1" t="s">
        <v>427</v>
      </c>
      <c r="H230" s="1">
        <v>2.0</v>
      </c>
      <c r="I230" s="1" t="s">
        <v>24</v>
      </c>
      <c r="J230" s="1" t="s">
        <v>28</v>
      </c>
    </row>
    <row r="231" hidden="1">
      <c r="A231" s="1" t="s">
        <v>423</v>
      </c>
      <c r="B231" s="1" t="b">
        <v>1</v>
      </c>
      <c r="C231" s="1"/>
      <c r="D231" s="1"/>
      <c r="E231" s="1" t="s">
        <v>73</v>
      </c>
      <c r="F231" s="1" t="b">
        <v>1</v>
      </c>
      <c r="G231" s="1" t="s">
        <v>428</v>
      </c>
      <c r="H231" s="1">
        <v>2.0</v>
      </c>
      <c r="I231" s="1" t="s">
        <v>24</v>
      </c>
      <c r="J231" s="1" t="s">
        <v>28</v>
      </c>
    </row>
    <row r="232" hidden="1">
      <c r="A232" s="1" t="s">
        <v>423</v>
      </c>
      <c r="B232" s="1" t="b">
        <v>1</v>
      </c>
      <c r="C232" s="1"/>
      <c r="D232" s="1" t="s">
        <v>72</v>
      </c>
      <c r="E232" s="1" t="s">
        <v>73</v>
      </c>
      <c r="F232" s="1" t="b">
        <v>1</v>
      </c>
      <c r="G232" s="1" t="s">
        <v>429</v>
      </c>
      <c r="H232" s="1">
        <v>2.0</v>
      </c>
      <c r="I232" s="1" t="s">
        <v>24</v>
      </c>
      <c r="J232" s="1" t="s">
        <v>28</v>
      </c>
    </row>
    <row r="233" hidden="1">
      <c r="A233" s="1" t="s">
        <v>423</v>
      </c>
      <c r="B233" s="1" t="b">
        <v>1</v>
      </c>
      <c r="C233" s="1"/>
      <c r="D233" s="1" t="s">
        <v>72</v>
      </c>
      <c r="E233" s="1" t="s">
        <v>73</v>
      </c>
      <c r="F233" s="1" t="b">
        <v>1</v>
      </c>
      <c r="G233" s="1" t="s">
        <v>430</v>
      </c>
      <c r="H233" s="1">
        <v>2.0</v>
      </c>
      <c r="I233" s="1" t="s">
        <v>24</v>
      </c>
      <c r="J233" s="1" t="s">
        <v>28</v>
      </c>
    </row>
    <row r="234" hidden="1">
      <c r="A234" s="1" t="s">
        <v>423</v>
      </c>
      <c r="B234" s="1" t="b">
        <v>1</v>
      </c>
      <c r="C234" s="1"/>
      <c r="D234" s="1" t="s">
        <v>72</v>
      </c>
      <c r="E234" s="1" t="s">
        <v>73</v>
      </c>
      <c r="F234" s="1" t="b">
        <v>1</v>
      </c>
      <c r="G234" s="1" t="s">
        <v>431</v>
      </c>
      <c r="H234" s="1">
        <v>1.0</v>
      </c>
      <c r="I234" s="1" t="s">
        <v>24</v>
      </c>
      <c r="J234" s="1" t="s">
        <v>28</v>
      </c>
    </row>
    <row r="235" hidden="1">
      <c r="A235" s="1" t="s">
        <v>423</v>
      </c>
      <c r="B235" s="1" t="b">
        <v>1</v>
      </c>
      <c r="C235" s="1"/>
      <c r="D235" s="1" t="s">
        <v>72</v>
      </c>
      <c r="E235" s="1" t="s">
        <v>73</v>
      </c>
      <c r="F235" s="1" t="b">
        <v>1</v>
      </c>
      <c r="G235" s="1" t="s">
        <v>432</v>
      </c>
      <c r="H235" s="1">
        <v>2.0</v>
      </c>
      <c r="I235" s="1" t="s">
        <v>24</v>
      </c>
      <c r="J235" s="1" t="s">
        <v>28</v>
      </c>
    </row>
    <row r="236" hidden="1">
      <c r="A236" s="1" t="s">
        <v>433</v>
      </c>
      <c r="B236" s="1" t="b">
        <v>1</v>
      </c>
      <c r="C236" s="1"/>
      <c r="D236" s="1"/>
      <c r="E236" s="1" t="s">
        <v>63</v>
      </c>
      <c r="F236" s="1" t="b">
        <v>1</v>
      </c>
      <c r="G236" s="1" t="s">
        <v>434</v>
      </c>
      <c r="H236" s="1">
        <v>1.0</v>
      </c>
      <c r="I236" s="1" t="s">
        <v>24</v>
      </c>
      <c r="J236" s="1" t="s">
        <v>25</v>
      </c>
    </row>
    <row r="237" hidden="1">
      <c r="A237" s="1" t="s">
        <v>435</v>
      </c>
      <c r="B237" s="1" t="b">
        <v>1</v>
      </c>
      <c r="C237" s="1"/>
      <c r="D237" s="1" t="s">
        <v>72</v>
      </c>
      <c r="E237" s="1" t="s">
        <v>73</v>
      </c>
      <c r="F237" s="1" t="b">
        <v>0</v>
      </c>
      <c r="G237" s="1" t="s">
        <v>436</v>
      </c>
      <c r="H237" s="1">
        <v>2.0</v>
      </c>
      <c r="I237" s="1" t="s">
        <v>31</v>
      </c>
      <c r="J237" s="1" t="s">
        <v>28</v>
      </c>
      <c r="K237" s="1" t="s">
        <v>437</v>
      </c>
    </row>
    <row r="238" hidden="1">
      <c r="A238" s="1" t="s">
        <v>435</v>
      </c>
      <c r="B238" s="1" t="b">
        <v>1</v>
      </c>
      <c r="C238" s="1"/>
      <c r="D238" s="1" t="s">
        <v>72</v>
      </c>
      <c r="E238" s="1" t="s">
        <v>73</v>
      </c>
      <c r="F238" s="1" t="b">
        <v>0</v>
      </c>
      <c r="G238" s="1" t="s">
        <v>438</v>
      </c>
      <c r="H238" s="1">
        <v>3.0</v>
      </c>
      <c r="I238" s="1" t="s">
        <v>31</v>
      </c>
      <c r="J238" s="1" t="s">
        <v>28</v>
      </c>
      <c r="K238" s="1" t="s">
        <v>439</v>
      </c>
      <c r="L238" s="1" t="s">
        <v>440</v>
      </c>
    </row>
    <row r="239" hidden="1">
      <c r="A239" s="1" t="s">
        <v>441</v>
      </c>
      <c r="B239" s="1" t="b">
        <v>0</v>
      </c>
      <c r="C239" s="1"/>
      <c r="D239" s="1" t="s">
        <v>67</v>
      </c>
      <c r="E239" s="1" t="s">
        <v>68</v>
      </c>
      <c r="F239" s="1" t="b">
        <v>0</v>
      </c>
      <c r="G239" s="1" t="s">
        <v>442</v>
      </c>
      <c r="H239" s="1">
        <v>1.0</v>
      </c>
      <c r="I239" s="1" t="s">
        <v>24</v>
      </c>
      <c r="J239" s="1" t="s">
        <v>28</v>
      </c>
      <c r="L239" s="1" t="s">
        <v>443</v>
      </c>
    </row>
    <row r="240" hidden="1">
      <c r="A240" s="1" t="s">
        <v>441</v>
      </c>
      <c r="B240" s="1" t="b">
        <v>1</v>
      </c>
      <c r="C240" s="1"/>
      <c r="D240" s="1" t="s">
        <v>67</v>
      </c>
      <c r="E240" s="1" t="s">
        <v>68</v>
      </c>
      <c r="F240" s="1" t="b">
        <v>0</v>
      </c>
      <c r="G240" s="1" t="s">
        <v>444</v>
      </c>
      <c r="H240" s="1">
        <v>1.0</v>
      </c>
      <c r="I240" s="1" t="s">
        <v>24</v>
      </c>
      <c r="J240" s="1" t="s">
        <v>28</v>
      </c>
      <c r="L240" s="1" t="s">
        <v>445</v>
      </c>
    </row>
    <row r="241" hidden="1">
      <c r="A241" s="1" t="s">
        <v>441</v>
      </c>
      <c r="B241" s="1" t="b">
        <v>1</v>
      </c>
      <c r="C241" s="1"/>
      <c r="D241" s="1" t="s">
        <v>67</v>
      </c>
      <c r="E241" s="1" t="s">
        <v>68</v>
      </c>
      <c r="F241" s="1" t="b">
        <v>0</v>
      </c>
      <c r="G241" s="1" t="s">
        <v>446</v>
      </c>
      <c r="H241" s="1">
        <v>1.0</v>
      </c>
      <c r="I241" s="1" t="s">
        <v>24</v>
      </c>
      <c r="J241" s="1" t="s">
        <v>28</v>
      </c>
      <c r="L241" s="1" t="s">
        <v>445</v>
      </c>
    </row>
    <row r="242" hidden="1">
      <c r="A242" s="1" t="s">
        <v>441</v>
      </c>
      <c r="B242" s="1" t="b">
        <v>1</v>
      </c>
      <c r="C242" s="1"/>
      <c r="D242" s="1" t="s">
        <v>67</v>
      </c>
      <c r="E242" s="1" t="s">
        <v>68</v>
      </c>
      <c r="F242" s="1" t="b">
        <v>0</v>
      </c>
      <c r="G242" s="1" t="s">
        <v>447</v>
      </c>
      <c r="H242" s="1">
        <v>2.0</v>
      </c>
      <c r="I242" s="1" t="s">
        <v>24</v>
      </c>
      <c r="J242" s="1" t="s">
        <v>28</v>
      </c>
      <c r="L242" s="1" t="s">
        <v>445</v>
      </c>
    </row>
    <row r="243" hidden="1">
      <c r="A243" s="1" t="s">
        <v>441</v>
      </c>
      <c r="B243" s="1" t="b">
        <v>1</v>
      </c>
      <c r="C243" s="1"/>
      <c r="D243" s="1" t="s">
        <v>67</v>
      </c>
      <c r="E243" s="1" t="s">
        <v>68</v>
      </c>
      <c r="F243" s="1" t="b">
        <v>0</v>
      </c>
      <c r="G243" s="1" t="s">
        <v>448</v>
      </c>
      <c r="H243" s="1">
        <v>3.0</v>
      </c>
      <c r="I243" s="1" t="s">
        <v>24</v>
      </c>
      <c r="J243" s="1" t="s">
        <v>28</v>
      </c>
      <c r="L243" s="1" t="s">
        <v>445</v>
      </c>
    </row>
    <row r="244" hidden="1">
      <c r="A244" s="1" t="s">
        <v>441</v>
      </c>
      <c r="B244" s="1" t="b">
        <v>1</v>
      </c>
      <c r="C244" s="1"/>
      <c r="D244" s="1" t="s">
        <v>67</v>
      </c>
      <c r="E244" s="1" t="s">
        <v>68</v>
      </c>
      <c r="F244" s="1" t="b">
        <v>0</v>
      </c>
      <c r="G244" s="1" t="s">
        <v>449</v>
      </c>
      <c r="H244" s="1">
        <v>3.0</v>
      </c>
      <c r="I244" s="1" t="s">
        <v>24</v>
      </c>
      <c r="J244" s="1" t="s">
        <v>28</v>
      </c>
      <c r="L244" s="1" t="s">
        <v>445</v>
      </c>
    </row>
    <row r="245" hidden="1">
      <c r="A245" s="1" t="s">
        <v>441</v>
      </c>
      <c r="B245" s="1" t="b">
        <v>1</v>
      </c>
      <c r="C245" s="1"/>
      <c r="D245" s="1" t="s">
        <v>67</v>
      </c>
      <c r="E245" s="1" t="s">
        <v>68</v>
      </c>
      <c r="F245" s="1" t="b">
        <v>0</v>
      </c>
      <c r="G245" s="1" t="s">
        <v>450</v>
      </c>
      <c r="H245" s="1">
        <v>3.0</v>
      </c>
      <c r="I245" s="1" t="s">
        <v>24</v>
      </c>
      <c r="J245" s="1" t="s">
        <v>28</v>
      </c>
      <c r="L245" s="1" t="s">
        <v>445</v>
      </c>
    </row>
    <row r="246" hidden="1">
      <c r="A246" s="1" t="s">
        <v>441</v>
      </c>
      <c r="B246" s="1" t="b">
        <v>1</v>
      </c>
      <c r="C246" s="1"/>
      <c r="D246" s="1" t="s">
        <v>67</v>
      </c>
      <c r="E246" s="1" t="s">
        <v>68</v>
      </c>
      <c r="F246" s="1" t="b">
        <v>0</v>
      </c>
      <c r="G246" s="1" t="s">
        <v>451</v>
      </c>
      <c r="H246" s="1">
        <v>1.0</v>
      </c>
      <c r="I246" s="1" t="s">
        <v>24</v>
      </c>
      <c r="J246" s="1" t="s">
        <v>28</v>
      </c>
      <c r="L246" s="1" t="s">
        <v>445</v>
      </c>
    </row>
    <row r="247" hidden="1">
      <c r="A247" s="1" t="s">
        <v>452</v>
      </c>
      <c r="B247" s="1" t="b">
        <v>1</v>
      </c>
      <c r="C247" s="1"/>
      <c r="D247" s="1" t="s">
        <v>68</v>
      </c>
      <c r="E247" s="1" t="s">
        <v>68</v>
      </c>
      <c r="F247" s="1" t="b">
        <v>0</v>
      </c>
      <c r="G247" s="1" t="s">
        <v>453</v>
      </c>
      <c r="H247" s="1">
        <v>1.0</v>
      </c>
      <c r="I247" s="1" t="s">
        <v>24</v>
      </c>
      <c r="J247" s="1" t="s">
        <v>454</v>
      </c>
      <c r="L247" s="1" t="s">
        <v>455</v>
      </c>
    </row>
    <row r="248" hidden="1">
      <c r="A248" s="1" t="s">
        <v>456</v>
      </c>
      <c r="B248" s="1" t="b">
        <v>1</v>
      </c>
      <c r="C248" s="1"/>
      <c r="D248" s="1" t="s">
        <v>72</v>
      </c>
      <c r="E248" s="1" t="s">
        <v>73</v>
      </c>
      <c r="F248" s="1" t="b">
        <v>0</v>
      </c>
      <c r="G248" s="1" t="s">
        <v>457</v>
      </c>
      <c r="H248" s="1">
        <v>1.0</v>
      </c>
      <c r="I248" s="1" t="s">
        <v>31</v>
      </c>
      <c r="J248" s="1" t="s">
        <v>28</v>
      </c>
      <c r="K248" s="1" t="s">
        <v>458</v>
      </c>
    </row>
    <row r="249" hidden="1">
      <c r="A249" s="1" t="s">
        <v>459</v>
      </c>
      <c r="B249" s="1" t="s">
        <v>13</v>
      </c>
      <c r="C249" s="1"/>
      <c r="D249" s="1"/>
      <c r="E249" s="1"/>
      <c r="F249" s="1"/>
      <c r="G249" s="1" t="s">
        <v>13</v>
      </c>
      <c r="H249" s="1">
        <v>1.0</v>
      </c>
      <c r="I249" s="1" t="s">
        <v>14</v>
      </c>
      <c r="J249" s="1" t="s">
        <v>258</v>
      </c>
      <c r="L249" s="1" t="s">
        <v>460</v>
      </c>
    </row>
    <row r="250" hidden="1">
      <c r="A250" s="1" t="s">
        <v>461</v>
      </c>
      <c r="B250" s="1" t="b">
        <v>0</v>
      </c>
      <c r="C250" s="1"/>
      <c r="D250" s="1" t="s">
        <v>56</v>
      </c>
      <c r="E250" s="1" t="s">
        <v>63</v>
      </c>
      <c r="F250" s="1" t="b">
        <v>0</v>
      </c>
      <c r="G250" s="3" t="s">
        <v>462</v>
      </c>
      <c r="H250" s="1">
        <v>1.0</v>
      </c>
      <c r="I250" s="1" t="s">
        <v>59</v>
      </c>
      <c r="J250" s="1" t="s">
        <v>28</v>
      </c>
      <c r="K250" s="1" t="s">
        <v>463</v>
      </c>
    </row>
    <row r="251" hidden="1">
      <c r="A251" s="1" t="s">
        <v>461</v>
      </c>
      <c r="B251" s="1" t="b">
        <v>0</v>
      </c>
      <c r="C251" s="1"/>
      <c r="D251" s="1" t="s">
        <v>56</v>
      </c>
      <c r="E251" s="1" t="s">
        <v>63</v>
      </c>
      <c r="F251" s="1" t="b">
        <v>0</v>
      </c>
      <c r="G251" s="3" t="s">
        <v>464</v>
      </c>
      <c r="H251" s="1">
        <v>1.0</v>
      </c>
      <c r="I251" s="1" t="s">
        <v>59</v>
      </c>
      <c r="J251" s="1" t="s">
        <v>28</v>
      </c>
      <c r="K251" s="1" t="s">
        <v>463</v>
      </c>
    </row>
    <row r="252" hidden="1">
      <c r="A252" s="1" t="s">
        <v>461</v>
      </c>
      <c r="B252" s="1" t="b">
        <v>0</v>
      </c>
      <c r="C252" s="1"/>
      <c r="D252" s="1" t="s">
        <v>56</v>
      </c>
      <c r="E252" s="1" t="s">
        <v>63</v>
      </c>
      <c r="F252" s="1" t="b">
        <v>0</v>
      </c>
      <c r="G252" s="3" t="s">
        <v>465</v>
      </c>
      <c r="H252" s="1">
        <v>1.0</v>
      </c>
      <c r="I252" s="1" t="s">
        <v>59</v>
      </c>
      <c r="J252" s="1" t="s">
        <v>28</v>
      </c>
      <c r="K252" s="1" t="s">
        <v>463</v>
      </c>
    </row>
    <row r="253" hidden="1">
      <c r="A253" s="1" t="s">
        <v>461</v>
      </c>
      <c r="B253" s="1" t="s">
        <v>13</v>
      </c>
      <c r="C253" s="1"/>
      <c r="D253" s="1"/>
      <c r="E253" s="1"/>
      <c r="F253" s="1"/>
      <c r="G253" s="1" t="s">
        <v>13</v>
      </c>
      <c r="H253" s="1">
        <v>4.0</v>
      </c>
      <c r="I253" s="1" t="s">
        <v>14</v>
      </c>
      <c r="J253" s="1" t="s">
        <v>65</v>
      </c>
      <c r="L253" s="1" t="s">
        <v>466</v>
      </c>
    </row>
    <row r="254" hidden="1">
      <c r="A254" s="1" t="s">
        <v>467</v>
      </c>
      <c r="B254" s="1" t="b">
        <v>1</v>
      </c>
      <c r="C254" s="1"/>
      <c r="D254" s="1" t="s">
        <v>40</v>
      </c>
      <c r="E254" s="1" t="s">
        <v>63</v>
      </c>
      <c r="F254" s="1" t="b">
        <v>1</v>
      </c>
      <c r="G254" s="3" t="s">
        <v>468</v>
      </c>
      <c r="H254" s="1">
        <v>1.0</v>
      </c>
      <c r="I254" s="1" t="s">
        <v>24</v>
      </c>
      <c r="J254" s="1" t="s">
        <v>28</v>
      </c>
    </row>
    <row r="255" hidden="1">
      <c r="A255" s="1" t="s">
        <v>467</v>
      </c>
      <c r="B255" s="1" t="b">
        <v>1</v>
      </c>
      <c r="C255" s="1"/>
      <c r="D255" s="1" t="s">
        <v>40</v>
      </c>
      <c r="E255" s="1" t="s">
        <v>63</v>
      </c>
      <c r="F255" s="1" t="b">
        <v>1</v>
      </c>
      <c r="G255" s="1" t="s">
        <v>469</v>
      </c>
      <c r="H255" s="1">
        <v>1.0</v>
      </c>
      <c r="I255" s="1" t="s">
        <v>24</v>
      </c>
      <c r="J255" s="1" t="s">
        <v>28</v>
      </c>
    </row>
    <row r="256" hidden="1">
      <c r="A256" s="1" t="s">
        <v>467</v>
      </c>
      <c r="B256" s="1" t="b">
        <v>1</v>
      </c>
      <c r="C256" s="1"/>
      <c r="D256" s="1" t="s">
        <v>40</v>
      </c>
      <c r="E256" s="1" t="s">
        <v>63</v>
      </c>
      <c r="F256" s="1" t="b">
        <v>1</v>
      </c>
      <c r="G256" s="1" t="s">
        <v>470</v>
      </c>
      <c r="H256" s="1">
        <v>1.0</v>
      </c>
      <c r="I256" s="1" t="s">
        <v>24</v>
      </c>
      <c r="J256" s="1" t="s">
        <v>28</v>
      </c>
    </row>
    <row r="257" hidden="1">
      <c r="A257" s="1" t="s">
        <v>467</v>
      </c>
      <c r="B257" s="1" t="b">
        <v>1</v>
      </c>
      <c r="C257" s="1"/>
      <c r="D257" s="1" t="s">
        <v>40</v>
      </c>
      <c r="E257" s="1" t="s">
        <v>63</v>
      </c>
      <c r="F257" s="1" t="b">
        <v>1</v>
      </c>
      <c r="G257" s="1" t="s">
        <v>471</v>
      </c>
      <c r="H257" s="1">
        <v>1.0</v>
      </c>
      <c r="I257" s="1" t="s">
        <v>24</v>
      </c>
      <c r="J257" s="1" t="s">
        <v>28</v>
      </c>
    </row>
    <row r="258" hidden="1">
      <c r="A258" s="1" t="s">
        <v>467</v>
      </c>
      <c r="B258" s="1" t="b">
        <v>1</v>
      </c>
      <c r="C258" s="1"/>
      <c r="D258" s="1" t="s">
        <v>40</v>
      </c>
      <c r="E258" s="1" t="s">
        <v>63</v>
      </c>
      <c r="F258" s="1" t="b">
        <v>1</v>
      </c>
      <c r="G258" s="1" t="s">
        <v>472</v>
      </c>
      <c r="H258" s="1">
        <v>1.0</v>
      </c>
      <c r="I258" s="1" t="s">
        <v>24</v>
      </c>
      <c r="J258" s="1" t="s">
        <v>28</v>
      </c>
    </row>
    <row r="259" hidden="1">
      <c r="A259" s="1" t="s">
        <v>467</v>
      </c>
      <c r="B259" s="1" t="b">
        <v>1</v>
      </c>
      <c r="C259" s="1"/>
      <c r="D259" s="1" t="s">
        <v>40</v>
      </c>
      <c r="E259" s="1" t="s">
        <v>63</v>
      </c>
      <c r="F259" s="1" t="b">
        <v>1</v>
      </c>
      <c r="G259" s="1" t="s">
        <v>473</v>
      </c>
      <c r="H259" s="1">
        <v>1.0</v>
      </c>
      <c r="I259" s="1" t="s">
        <v>24</v>
      </c>
      <c r="J259" s="1" t="s">
        <v>28</v>
      </c>
    </row>
    <row r="260" hidden="1">
      <c r="A260" s="1" t="s">
        <v>467</v>
      </c>
      <c r="B260" s="1" t="b">
        <v>1</v>
      </c>
      <c r="C260" s="1"/>
      <c r="D260" s="1" t="s">
        <v>40</v>
      </c>
      <c r="E260" s="1" t="s">
        <v>63</v>
      </c>
      <c r="F260" s="1" t="b">
        <v>1</v>
      </c>
      <c r="G260" s="1" t="s">
        <v>474</v>
      </c>
      <c r="H260" s="1">
        <v>1.0</v>
      </c>
      <c r="I260" s="1" t="s">
        <v>24</v>
      </c>
      <c r="J260" s="1" t="s">
        <v>28</v>
      </c>
    </row>
    <row r="261" hidden="1">
      <c r="A261" s="1" t="s">
        <v>467</v>
      </c>
      <c r="B261" s="1" t="b">
        <v>1</v>
      </c>
      <c r="C261" s="1"/>
      <c r="D261" s="1" t="s">
        <v>40</v>
      </c>
      <c r="E261" s="1" t="s">
        <v>63</v>
      </c>
      <c r="F261" s="1" t="b">
        <v>1</v>
      </c>
      <c r="G261" s="1" t="s">
        <v>475</v>
      </c>
      <c r="H261" s="1">
        <v>1.0</v>
      </c>
      <c r="I261" s="1" t="s">
        <v>24</v>
      </c>
      <c r="J261" s="1" t="s">
        <v>28</v>
      </c>
    </row>
    <row r="262" hidden="1">
      <c r="A262" s="1" t="s">
        <v>467</v>
      </c>
      <c r="B262" s="1" t="b">
        <v>1</v>
      </c>
      <c r="C262" s="1"/>
      <c r="D262" s="1" t="s">
        <v>40</v>
      </c>
      <c r="E262" s="1" t="s">
        <v>63</v>
      </c>
      <c r="F262" s="1" t="b">
        <v>1</v>
      </c>
      <c r="G262" s="1" t="s">
        <v>476</v>
      </c>
      <c r="H262" s="1">
        <v>1.0</v>
      </c>
      <c r="I262" s="1" t="s">
        <v>24</v>
      </c>
      <c r="J262" s="1" t="s">
        <v>28</v>
      </c>
    </row>
    <row r="263" hidden="1">
      <c r="A263" s="1" t="s">
        <v>467</v>
      </c>
      <c r="B263" s="1" t="b">
        <v>1</v>
      </c>
      <c r="C263" s="1"/>
      <c r="D263" s="1" t="s">
        <v>40</v>
      </c>
      <c r="E263" s="1" t="s">
        <v>63</v>
      </c>
      <c r="F263" s="1" t="b">
        <v>1</v>
      </c>
      <c r="G263" s="1" t="s">
        <v>477</v>
      </c>
      <c r="H263" s="1">
        <v>1.0</v>
      </c>
      <c r="I263" s="1" t="s">
        <v>24</v>
      </c>
      <c r="J263" s="1" t="s">
        <v>28</v>
      </c>
    </row>
    <row r="264" hidden="1">
      <c r="A264" s="1" t="s">
        <v>467</v>
      </c>
      <c r="B264" s="1" t="b">
        <v>1</v>
      </c>
      <c r="C264" s="1"/>
      <c r="D264" s="1" t="s">
        <v>40</v>
      </c>
      <c r="E264" s="1" t="s">
        <v>63</v>
      </c>
      <c r="F264" s="1" t="b">
        <v>1</v>
      </c>
      <c r="G264" s="1" t="s">
        <v>478</v>
      </c>
      <c r="H264" s="1">
        <v>1.0</v>
      </c>
      <c r="I264" s="1" t="s">
        <v>24</v>
      </c>
      <c r="J264" s="1" t="s">
        <v>28</v>
      </c>
    </row>
    <row r="265" hidden="1">
      <c r="A265" s="1" t="s">
        <v>467</v>
      </c>
      <c r="B265" s="1" t="b">
        <v>1</v>
      </c>
      <c r="C265" s="1"/>
      <c r="D265" s="1" t="s">
        <v>40</v>
      </c>
      <c r="E265" s="1" t="s">
        <v>63</v>
      </c>
      <c r="F265" s="1" t="b">
        <v>1</v>
      </c>
      <c r="G265" s="1" t="s">
        <v>479</v>
      </c>
      <c r="H265" s="1">
        <v>1.0</v>
      </c>
      <c r="I265" s="1" t="s">
        <v>24</v>
      </c>
      <c r="J265" s="1" t="s">
        <v>28</v>
      </c>
    </row>
    <row r="266" hidden="1">
      <c r="A266" s="1" t="s">
        <v>480</v>
      </c>
      <c r="B266" s="1" t="b">
        <v>0</v>
      </c>
      <c r="C266" s="1"/>
      <c r="D266" s="1" t="s">
        <v>17</v>
      </c>
      <c r="E266" s="1" t="s">
        <v>73</v>
      </c>
      <c r="F266" s="1" t="b">
        <v>1</v>
      </c>
      <c r="G266" s="1" t="s">
        <v>481</v>
      </c>
      <c r="H266" s="1">
        <v>1.0</v>
      </c>
      <c r="I266" s="1" t="s">
        <v>31</v>
      </c>
      <c r="J266" s="1" t="s">
        <v>28</v>
      </c>
      <c r="K266" s="1" t="s">
        <v>482</v>
      </c>
    </row>
    <row r="267" hidden="1">
      <c r="A267" s="1" t="s">
        <v>480</v>
      </c>
      <c r="B267" s="1" t="b">
        <v>0</v>
      </c>
      <c r="C267" s="1"/>
      <c r="D267" s="1" t="s">
        <v>17</v>
      </c>
      <c r="E267" s="1" t="s">
        <v>73</v>
      </c>
      <c r="F267" s="1" t="b">
        <v>1</v>
      </c>
      <c r="G267" s="1" t="s">
        <v>483</v>
      </c>
      <c r="H267" s="1">
        <v>1.0</v>
      </c>
      <c r="I267" s="1" t="s">
        <v>31</v>
      </c>
      <c r="J267" s="1" t="s">
        <v>28</v>
      </c>
      <c r="K267" s="1" t="s">
        <v>484</v>
      </c>
    </row>
    <row r="268" hidden="1">
      <c r="A268" s="1" t="s">
        <v>485</v>
      </c>
      <c r="B268" s="1" t="b">
        <v>1</v>
      </c>
      <c r="C268" s="4" t="s">
        <v>291</v>
      </c>
      <c r="D268" s="5" t="s">
        <v>486</v>
      </c>
      <c r="E268" s="5"/>
      <c r="F268" s="5" t="s">
        <v>57</v>
      </c>
      <c r="G268" s="6" t="s">
        <v>487</v>
      </c>
      <c r="H268" s="1">
        <v>1.0</v>
      </c>
      <c r="I268" s="1" t="s">
        <v>59</v>
      </c>
      <c r="J268" s="1" t="s">
        <v>60</v>
      </c>
      <c r="K268" s="1" t="s">
        <v>488</v>
      </c>
      <c r="L268" s="1" t="s">
        <v>489</v>
      </c>
    </row>
    <row r="269" hidden="1">
      <c r="A269" s="1" t="s">
        <v>485</v>
      </c>
      <c r="B269" s="1" t="b">
        <v>1</v>
      </c>
      <c r="C269" s="4" t="s">
        <v>291</v>
      </c>
      <c r="D269" s="1" t="s">
        <v>177</v>
      </c>
      <c r="E269" s="1"/>
      <c r="F269" s="1" t="s">
        <v>57</v>
      </c>
      <c r="G269" s="3" t="s">
        <v>490</v>
      </c>
      <c r="H269" s="1">
        <v>1.0</v>
      </c>
      <c r="I269" s="1" t="s">
        <v>59</v>
      </c>
      <c r="J269" s="1" t="s">
        <v>60</v>
      </c>
      <c r="K269" s="1" t="s">
        <v>491</v>
      </c>
      <c r="L269" s="1" t="s">
        <v>492</v>
      </c>
    </row>
    <row r="270" hidden="1">
      <c r="A270" s="1" t="s">
        <v>493</v>
      </c>
      <c r="B270" s="1" t="b">
        <v>1</v>
      </c>
      <c r="C270" s="1"/>
      <c r="D270" s="1" t="s">
        <v>72</v>
      </c>
      <c r="E270" s="1" t="s">
        <v>73</v>
      </c>
      <c r="F270" s="1" t="b">
        <v>0</v>
      </c>
      <c r="G270" s="1" t="s">
        <v>494</v>
      </c>
      <c r="H270" s="1">
        <v>1.0</v>
      </c>
      <c r="I270" s="1" t="s">
        <v>31</v>
      </c>
      <c r="J270" s="1" t="s">
        <v>20</v>
      </c>
      <c r="K270" s="1" t="s">
        <v>85</v>
      </c>
      <c r="L270" s="1" t="s">
        <v>495</v>
      </c>
    </row>
    <row r="271" hidden="1">
      <c r="A271" s="1" t="s">
        <v>493</v>
      </c>
      <c r="B271" s="1" t="b">
        <v>1</v>
      </c>
      <c r="C271" s="1"/>
      <c r="D271" s="1" t="s">
        <v>72</v>
      </c>
      <c r="E271" s="1" t="s">
        <v>73</v>
      </c>
      <c r="F271" s="1" t="b">
        <v>0</v>
      </c>
      <c r="G271" s="1" t="s">
        <v>496</v>
      </c>
      <c r="H271" s="1">
        <v>1.0</v>
      </c>
      <c r="I271" s="1" t="s">
        <v>31</v>
      </c>
      <c r="J271" s="1" t="s">
        <v>20</v>
      </c>
      <c r="K271" s="1" t="s">
        <v>85</v>
      </c>
      <c r="L271" s="1" t="s">
        <v>495</v>
      </c>
    </row>
    <row r="272" hidden="1">
      <c r="A272" s="1" t="s">
        <v>493</v>
      </c>
      <c r="B272" s="1" t="b">
        <v>1</v>
      </c>
      <c r="C272" s="1"/>
      <c r="D272" s="1" t="s">
        <v>72</v>
      </c>
      <c r="E272" s="1" t="s">
        <v>73</v>
      </c>
      <c r="F272" s="1" t="b">
        <v>0</v>
      </c>
      <c r="G272" s="1" t="s">
        <v>497</v>
      </c>
      <c r="H272" s="1">
        <v>1.0</v>
      </c>
      <c r="I272" s="1" t="s">
        <v>31</v>
      </c>
      <c r="J272" s="1" t="s">
        <v>20</v>
      </c>
      <c r="K272" s="1" t="s">
        <v>85</v>
      </c>
      <c r="L272" s="1" t="s">
        <v>495</v>
      </c>
    </row>
    <row r="273" hidden="1">
      <c r="A273" s="1" t="s">
        <v>493</v>
      </c>
      <c r="B273" s="1" t="b">
        <v>1</v>
      </c>
      <c r="C273" s="1"/>
      <c r="D273" s="1" t="s">
        <v>72</v>
      </c>
      <c r="E273" s="1" t="s">
        <v>73</v>
      </c>
      <c r="F273" s="1" t="b">
        <v>0</v>
      </c>
      <c r="G273" s="1" t="s">
        <v>498</v>
      </c>
      <c r="H273" s="1">
        <v>1.0</v>
      </c>
      <c r="I273" s="1" t="s">
        <v>31</v>
      </c>
      <c r="J273" s="1" t="s">
        <v>20</v>
      </c>
      <c r="K273" s="1" t="s">
        <v>85</v>
      </c>
      <c r="L273" s="1" t="s">
        <v>495</v>
      </c>
    </row>
    <row r="274" hidden="1">
      <c r="A274" s="1" t="s">
        <v>493</v>
      </c>
      <c r="B274" s="1" t="b">
        <v>1</v>
      </c>
      <c r="C274" s="1"/>
      <c r="D274" s="1" t="s">
        <v>72</v>
      </c>
      <c r="E274" s="1" t="s">
        <v>73</v>
      </c>
      <c r="F274" s="1" t="b">
        <v>0</v>
      </c>
      <c r="G274" s="1" t="s">
        <v>499</v>
      </c>
      <c r="H274" s="1">
        <v>1.0</v>
      </c>
      <c r="I274" s="1" t="s">
        <v>31</v>
      </c>
      <c r="J274" s="1" t="s">
        <v>20</v>
      </c>
      <c r="K274" s="1" t="s">
        <v>85</v>
      </c>
      <c r="L274" s="1" t="s">
        <v>495</v>
      </c>
    </row>
    <row r="275" hidden="1">
      <c r="A275" s="1" t="s">
        <v>493</v>
      </c>
      <c r="B275" s="1" t="b">
        <v>1</v>
      </c>
      <c r="C275" s="1"/>
      <c r="D275" s="1" t="s">
        <v>72</v>
      </c>
      <c r="E275" s="1" t="s">
        <v>73</v>
      </c>
      <c r="F275" s="1" t="b">
        <v>0</v>
      </c>
      <c r="G275" s="1" t="s">
        <v>500</v>
      </c>
      <c r="H275" s="1">
        <v>1.0</v>
      </c>
      <c r="I275" s="1" t="s">
        <v>31</v>
      </c>
      <c r="J275" s="1" t="s">
        <v>20</v>
      </c>
      <c r="K275" s="1" t="s">
        <v>85</v>
      </c>
      <c r="L275" s="1" t="s">
        <v>495</v>
      </c>
    </row>
    <row r="276" hidden="1">
      <c r="A276" s="1" t="s">
        <v>493</v>
      </c>
      <c r="B276" s="1" t="b">
        <v>1</v>
      </c>
      <c r="C276" s="1"/>
      <c r="D276" s="1" t="s">
        <v>72</v>
      </c>
      <c r="E276" s="1" t="s">
        <v>73</v>
      </c>
      <c r="F276" s="1" t="b">
        <v>0</v>
      </c>
      <c r="G276" s="1" t="s">
        <v>501</v>
      </c>
      <c r="H276" s="1">
        <v>1.0</v>
      </c>
      <c r="I276" s="1" t="s">
        <v>31</v>
      </c>
      <c r="J276" s="1" t="s">
        <v>20</v>
      </c>
      <c r="K276" s="1" t="s">
        <v>85</v>
      </c>
      <c r="L276" s="1" t="s">
        <v>495</v>
      </c>
    </row>
    <row r="277" hidden="1">
      <c r="A277" s="1" t="s">
        <v>493</v>
      </c>
      <c r="B277" s="1" t="b">
        <v>1</v>
      </c>
      <c r="C277" s="1"/>
      <c r="D277" s="1" t="s">
        <v>72</v>
      </c>
      <c r="E277" s="1" t="s">
        <v>73</v>
      </c>
      <c r="F277" s="1" t="b">
        <v>0</v>
      </c>
      <c r="G277" s="1" t="s">
        <v>502</v>
      </c>
      <c r="H277" s="1">
        <v>1.0</v>
      </c>
      <c r="I277" s="1" t="s">
        <v>31</v>
      </c>
      <c r="J277" s="1" t="s">
        <v>20</v>
      </c>
      <c r="K277" s="1" t="s">
        <v>85</v>
      </c>
      <c r="L277" s="1" t="s">
        <v>495</v>
      </c>
    </row>
    <row r="278" hidden="1">
      <c r="A278" s="1" t="s">
        <v>493</v>
      </c>
      <c r="B278" s="1" t="b">
        <v>0</v>
      </c>
      <c r="C278" s="1"/>
      <c r="D278" s="1" t="s">
        <v>67</v>
      </c>
      <c r="E278" s="1" t="s">
        <v>68</v>
      </c>
      <c r="F278" s="1" t="b">
        <v>0</v>
      </c>
      <c r="G278" s="1" t="s">
        <v>503</v>
      </c>
      <c r="H278" s="1">
        <v>1.0</v>
      </c>
      <c r="I278" s="1" t="s">
        <v>31</v>
      </c>
      <c r="J278" s="1" t="s">
        <v>20</v>
      </c>
      <c r="K278" s="1" t="s">
        <v>417</v>
      </c>
    </row>
    <row r="279" hidden="1">
      <c r="A279" s="1" t="s">
        <v>493</v>
      </c>
      <c r="B279" s="1" t="b">
        <v>0</v>
      </c>
      <c r="C279" s="1"/>
      <c r="D279" s="1" t="s">
        <v>67</v>
      </c>
      <c r="E279" s="1" t="s">
        <v>68</v>
      </c>
      <c r="F279" s="1" t="b">
        <v>0</v>
      </c>
      <c r="G279" s="1" t="s">
        <v>504</v>
      </c>
      <c r="H279" s="1">
        <v>1.0</v>
      </c>
      <c r="I279" s="1" t="s">
        <v>31</v>
      </c>
      <c r="J279" s="1" t="s">
        <v>20</v>
      </c>
      <c r="K279" s="1" t="s">
        <v>417</v>
      </c>
    </row>
    <row r="280" hidden="1">
      <c r="A280" s="1" t="s">
        <v>493</v>
      </c>
      <c r="B280" s="1" t="b">
        <v>0</v>
      </c>
      <c r="C280" s="1"/>
      <c r="D280" s="1" t="s">
        <v>67</v>
      </c>
      <c r="E280" s="1" t="s">
        <v>68</v>
      </c>
      <c r="F280" s="1" t="b">
        <v>0</v>
      </c>
      <c r="G280" s="1" t="s">
        <v>505</v>
      </c>
      <c r="H280" s="1">
        <v>1.0</v>
      </c>
      <c r="I280" s="1" t="s">
        <v>31</v>
      </c>
      <c r="J280" s="1" t="s">
        <v>20</v>
      </c>
      <c r="K280" s="1" t="s">
        <v>417</v>
      </c>
    </row>
    <row r="281" hidden="1">
      <c r="A281" s="1" t="s">
        <v>493</v>
      </c>
      <c r="B281" s="1" t="b">
        <v>0</v>
      </c>
      <c r="C281" s="1"/>
      <c r="D281" s="1" t="s">
        <v>67</v>
      </c>
      <c r="E281" s="1" t="s">
        <v>68</v>
      </c>
      <c r="F281" s="1" t="b">
        <v>0</v>
      </c>
      <c r="G281" s="1" t="s">
        <v>506</v>
      </c>
      <c r="H281" s="1">
        <v>1.0</v>
      </c>
      <c r="I281" s="1" t="s">
        <v>31</v>
      </c>
      <c r="J281" s="1" t="s">
        <v>20</v>
      </c>
      <c r="K281" s="1" t="s">
        <v>417</v>
      </c>
    </row>
    <row r="282" hidden="1">
      <c r="A282" s="1" t="s">
        <v>493</v>
      </c>
      <c r="B282" s="1" t="b">
        <v>0</v>
      </c>
      <c r="C282" s="1"/>
      <c r="D282" s="1" t="s">
        <v>67</v>
      </c>
      <c r="E282" s="1" t="s">
        <v>68</v>
      </c>
      <c r="F282" s="1" t="b">
        <v>0</v>
      </c>
      <c r="G282" s="1" t="s">
        <v>507</v>
      </c>
      <c r="H282" s="1">
        <v>1.0</v>
      </c>
      <c r="I282" s="1" t="s">
        <v>31</v>
      </c>
      <c r="J282" s="1" t="s">
        <v>20</v>
      </c>
      <c r="K282" s="1" t="s">
        <v>417</v>
      </c>
    </row>
    <row r="283" hidden="1">
      <c r="A283" s="1" t="s">
        <v>493</v>
      </c>
      <c r="B283" s="1" t="b">
        <v>0</v>
      </c>
      <c r="C283" s="1"/>
      <c r="D283" s="1" t="s">
        <v>67</v>
      </c>
      <c r="E283" s="1" t="s">
        <v>68</v>
      </c>
      <c r="F283" s="1" t="b">
        <v>0</v>
      </c>
      <c r="G283" s="1" t="s">
        <v>508</v>
      </c>
      <c r="H283" s="1">
        <v>1.0</v>
      </c>
      <c r="I283" s="1" t="s">
        <v>31</v>
      </c>
      <c r="J283" s="1" t="s">
        <v>20</v>
      </c>
      <c r="K283" s="1" t="s">
        <v>417</v>
      </c>
    </row>
    <row r="284" hidden="1">
      <c r="A284" s="1" t="s">
        <v>493</v>
      </c>
      <c r="B284" s="1" t="b">
        <v>0</v>
      </c>
      <c r="C284" s="1"/>
      <c r="D284" s="1" t="s">
        <v>67</v>
      </c>
      <c r="E284" s="1" t="s">
        <v>68</v>
      </c>
      <c r="F284" s="1" t="b">
        <v>0</v>
      </c>
      <c r="G284" s="1" t="s">
        <v>509</v>
      </c>
      <c r="H284" s="1">
        <v>1.0</v>
      </c>
      <c r="I284" s="1" t="s">
        <v>31</v>
      </c>
      <c r="J284" s="1" t="s">
        <v>20</v>
      </c>
      <c r="K284" s="1" t="s">
        <v>417</v>
      </c>
    </row>
    <row r="285" hidden="1">
      <c r="A285" s="1" t="s">
        <v>493</v>
      </c>
      <c r="B285" s="1" t="b">
        <v>0</v>
      </c>
      <c r="C285" s="1"/>
      <c r="D285" s="1" t="s">
        <v>67</v>
      </c>
      <c r="E285" s="1" t="s">
        <v>68</v>
      </c>
      <c r="F285" s="1" t="b">
        <v>0</v>
      </c>
      <c r="G285" s="1" t="s">
        <v>510</v>
      </c>
      <c r="H285" s="1">
        <v>1.0</v>
      </c>
      <c r="I285" s="1" t="s">
        <v>31</v>
      </c>
      <c r="J285" s="1" t="s">
        <v>20</v>
      </c>
      <c r="K285" s="1" t="s">
        <v>417</v>
      </c>
    </row>
    <row r="286" hidden="1">
      <c r="A286" s="1" t="s">
        <v>511</v>
      </c>
      <c r="B286" s="1" t="b">
        <v>1</v>
      </c>
      <c r="C286" s="1"/>
      <c r="D286" s="1" t="s">
        <v>98</v>
      </c>
      <c r="E286" s="1" t="s">
        <v>63</v>
      </c>
      <c r="F286" s="1" t="b">
        <v>1</v>
      </c>
      <c r="G286" s="1" t="s">
        <v>512</v>
      </c>
      <c r="H286" s="1">
        <v>4.0</v>
      </c>
      <c r="I286" s="1" t="s">
        <v>24</v>
      </c>
      <c r="J286" s="1" t="s">
        <v>65</v>
      </c>
    </row>
    <row r="287" hidden="1">
      <c r="A287" s="1" t="s">
        <v>511</v>
      </c>
      <c r="B287" s="1" t="b">
        <v>1</v>
      </c>
      <c r="C287" s="1"/>
      <c r="D287" s="1" t="s">
        <v>98</v>
      </c>
      <c r="E287" s="1" t="s">
        <v>63</v>
      </c>
      <c r="F287" s="1" t="b">
        <v>1</v>
      </c>
      <c r="G287" s="1" t="s">
        <v>513</v>
      </c>
      <c r="H287" s="1">
        <v>4.0</v>
      </c>
      <c r="I287" s="1" t="s">
        <v>24</v>
      </c>
      <c r="J287" s="1" t="s">
        <v>65</v>
      </c>
    </row>
    <row r="288" hidden="1">
      <c r="A288" s="1" t="s">
        <v>511</v>
      </c>
      <c r="B288" s="1" t="b">
        <v>1</v>
      </c>
      <c r="C288" s="1"/>
      <c r="D288" s="1" t="s">
        <v>98</v>
      </c>
      <c r="E288" s="1" t="s">
        <v>63</v>
      </c>
      <c r="F288" s="1" t="b">
        <v>1</v>
      </c>
      <c r="G288" s="1" t="s">
        <v>514</v>
      </c>
      <c r="H288" s="1">
        <v>1.0</v>
      </c>
      <c r="I288" s="1" t="s">
        <v>31</v>
      </c>
      <c r="J288" s="1" t="s">
        <v>65</v>
      </c>
      <c r="K288" s="1" t="s">
        <v>515</v>
      </c>
    </row>
    <row r="289" hidden="1">
      <c r="A289" s="1" t="s">
        <v>511</v>
      </c>
      <c r="B289" s="1" t="b">
        <v>1</v>
      </c>
      <c r="C289" s="1"/>
      <c r="D289" s="1" t="s">
        <v>98</v>
      </c>
      <c r="E289" s="1" t="s">
        <v>63</v>
      </c>
      <c r="F289" s="1" t="b">
        <v>1</v>
      </c>
      <c r="G289" s="1" t="s">
        <v>516</v>
      </c>
      <c r="H289" s="1">
        <v>1.0</v>
      </c>
      <c r="I289" s="1" t="s">
        <v>31</v>
      </c>
      <c r="J289" s="1" t="s">
        <v>65</v>
      </c>
      <c r="K289" s="1" t="s">
        <v>517</v>
      </c>
    </row>
    <row r="290" hidden="1">
      <c r="A290" s="1" t="s">
        <v>511</v>
      </c>
      <c r="B290" s="1" t="b">
        <v>1</v>
      </c>
      <c r="C290" s="1"/>
      <c r="D290" s="1" t="s">
        <v>98</v>
      </c>
      <c r="E290" s="1" t="s">
        <v>63</v>
      </c>
      <c r="F290" s="1" t="b">
        <v>1</v>
      </c>
      <c r="G290" s="1" t="s">
        <v>518</v>
      </c>
      <c r="H290" s="1">
        <v>1.0</v>
      </c>
      <c r="I290" s="1" t="s">
        <v>31</v>
      </c>
      <c r="J290" s="1" t="s">
        <v>65</v>
      </c>
      <c r="K290" s="1" t="s">
        <v>519</v>
      </c>
      <c r="L290" s="1" t="s">
        <v>520</v>
      </c>
    </row>
    <row r="291" hidden="1">
      <c r="A291" s="1" t="s">
        <v>511</v>
      </c>
      <c r="B291" s="1" t="b">
        <v>1</v>
      </c>
      <c r="C291" s="1"/>
      <c r="D291" s="1" t="s">
        <v>98</v>
      </c>
      <c r="E291" s="1" t="s">
        <v>63</v>
      </c>
      <c r="F291" s="1" t="b">
        <v>1</v>
      </c>
      <c r="G291" s="1" t="s">
        <v>521</v>
      </c>
      <c r="H291" s="1">
        <v>1.0</v>
      </c>
      <c r="I291" s="1" t="s">
        <v>31</v>
      </c>
      <c r="J291" s="1" t="s">
        <v>65</v>
      </c>
      <c r="K291" s="1" t="s">
        <v>515</v>
      </c>
    </row>
    <row r="292" hidden="1">
      <c r="A292" s="1" t="s">
        <v>511</v>
      </c>
      <c r="B292" s="1" t="b">
        <v>1</v>
      </c>
      <c r="C292" s="1"/>
      <c r="D292" s="1" t="s">
        <v>98</v>
      </c>
      <c r="E292" s="1" t="s">
        <v>63</v>
      </c>
      <c r="F292" s="1" t="b">
        <v>1</v>
      </c>
      <c r="G292" s="1" t="s">
        <v>522</v>
      </c>
      <c r="H292" s="1">
        <v>2.0</v>
      </c>
      <c r="I292" s="1" t="s">
        <v>31</v>
      </c>
      <c r="J292" s="1" t="s">
        <v>65</v>
      </c>
      <c r="K292" s="1" t="s">
        <v>515</v>
      </c>
    </row>
    <row r="293" hidden="1">
      <c r="A293" s="1" t="s">
        <v>511</v>
      </c>
      <c r="B293" s="1" t="b">
        <v>1</v>
      </c>
      <c r="C293" s="1"/>
      <c r="D293" s="1" t="s">
        <v>98</v>
      </c>
      <c r="E293" s="1" t="s">
        <v>63</v>
      </c>
      <c r="F293" s="1" t="b">
        <v>1</v>
      </c>
      <c r="G293" s="1" t="s">
        <v>523</v>
      </c>
      <c r="H293" s="1">
        <v>2.0</v>
      </c>
      <c r="I293" s="1" t="s">
        <v>31</v>
      </c>
      <c r="J293" s="1" t="s">
        <v>65</v>
      </c>
      <c r="K293" s="1" t="s">
        <v>517</v>
      </c>
    </row>
    <row r="294" hidden="1">
      <c r="A294" s="1" t="s">
        <v>511</v>
      </c>
      <c r="B294" s="1" t="b">
        <v>1</v>
      </c>
      <c r="C294" s="1"/>
      <c r="D294" s="1" t="s">
        <v>98</v>
      </c>
      <c r="E294" s="1" t="s">
        <v>63</v>
      </c>
      <c r="F294" s="1" t="b">
        <v>1</v>
      </c>
      <c r="G294" s="1" t="s">
        <v>524</v>
      </c>
      <c r="H294" s="1">
        <v>2.0</v>
      </c>
      <c r="I294" s="1" t="s">
        <v>31</v>
      </c>
      <c r="J294" s="1" t="s">
        <v>65</v>
      </c>
      <c r="K294" s="1" t="s">
        <v>519</v>
      </c>
      <c r="L294" s="1" t="s">
        <v>525</v>
      </c>
    </row>
    <row r="295" hidden="1">
      <c r="A295" s="1" t="s">
        <v>511</v>
      </c>
      <c r="B295" s="1" t="b">
        <v>1</v>
      </c>
      <c r="C295" s="1"/>
      <c r="D295" s="1" t="s">
        <v>98</v>
      </c>
      <c r="E295" s="1" t="s">
        <v>63</v>
      </c>
      <c r="F295" s="1" t="b">
        <v>1</v>
      </c>
      <c r="G295" s="1" t="s">
        <v>526</v>
      </c>
      <c r="H295" s="1">
        <v>2.0</v>
      </c>
      <c r="I295" s="1" t="s">
        <v>31</v>
      </c>
      <c r="J295" s="1" t="s">
        <v>65</v>
      </c>
      <c r="K295" s="1" t="s">
        <v>515</v>
      </c>
    </row>
    <row r="296" hidden="1">
      <c r="A296" s="1" t="s">
        <v>511</v>
      </c>
      <c r="B296" s="1" t="b">
        <v>1</v>
      </c>
      <c r="C296" s="1"/>
      <c r="D296" s="1" t="s">
        <v>98</v>
      </c>
      <c r="E296" s="1" t="s">
        <v>63</v>
      </c>
      <c r="F296" s="1" t="b">
        <v>1</v>
      </c>
      <c r="G296" s="1" t="s">
        <v>527</v>
      </c>
      <c r="H296" s="1">
        <v>1.0</v>
      </c>
      <c r="I296" s="1" t="s">
        <v>31</v>
      </c>
      <c r="J296" s="1" t="s">
        <v>65</v>
      </c>
      <c r="K296" s="1" t="s">
        <v>515</v>
      </c>
    </row>
    <row r="297" hidden="1">
      <c r="A297" s="1" t="s">
        <v>511</v>
      </c>
      <c r="B297" s="1" t="b">
        <v>1</v>
      </c>
      <c r="C297" s="1"/>
      <c r="D297" s="1" t="s">
        <v>98</v>
      </c>
      <c r="E297" s="1" t="s">
        <v>63</v>
      </c>
      <c r="F297" s="1" t="b">
        <v>1</v>
      </c>
      <c r="G297" s="1" t="s">
        <v>528</v>
      </c>
      <c r="H297" s="1">
        <v>1.0</v>
      </c>
      <c r="I297" s="1" t="s">
        <v>31</v>
      </c>
      <c r="J297" s="1" t="s">
        <v>65</v>
      </c>
      <c r="K297" s="1" t="s">
        <v>517</v>
      </c>
    </row>
    <row r="298" hidden="1">
      <c r="A298" s="1" t="s">
        <v>511</v>
      </c>
      <c r="B298" s="1" t="b">
        <v>1</v>
      </c>
      <c r="C298" s="1"/>
      <c r="D298" s="1" t="s">
        <v>98</v>
      </c>
      <c r="E298" s="1" t="s">
        <v>63</v>
      </c>
      <c r="F298" s="1" t="b">
        <v>1</v>
      </c>
      <c r="G298" s="1" t="s">
        <v>529</v>
      </c>
      <c r="H298" s="1">
        <v>1.0</v>
      </c>
      <c r="I298" s="1" t="s">
        <v>31</v>
      </c>
      <c r="J298" s="1" t="s">
        <v>65</v>
      </c>
      <c r="K298" s="1" t="s">
        <v>519</v>
      </c>
      <c r="L298" s="1" t="s">
        <v>530</v>
      </c>
    </row>
    <row r="299" hidden="1">
      <c r="A299" s="1" t="s">
        <v>511</v>
      </c>
      <c r="B299" s="1" t="b">
        <v>1</v>
      </c>
      <c r="C299" s="1"/>
      <c r="D299" s="1" t="s">
        <v>98</v>
      </c>
      <c r="E299" s="1" t="s">
        <v>63</v>
      </c>
      <c r="F299" s="1" t="b">
        <v>1</v>
      </c>
      <c r="G299" s="1" t="s">
        <v>531</v>
      </c>
      <c r="H299" s="1">
        <v>1.0</v>
      </c>
      <c r="I299" s="1" t="s">
        <v>31</v>
      </c>
      <c r="J299" s="1" t="s">
        <v>65</v>
      </c>
      <c r="K299" s="1" t="s">
        <v>515</v>
      </c>
    </row>
    <row r="300" hidden="1">
      <c r="A300" s="1" t="s">
        <v>532</v>
      </c>
      <c r="B300" s="1" t="b">
        <v>1</v>
      </c>
      <c r="C300" s="1"/>
      <c r="D300" s="1" t="s">
        <v>17</v>
      </c>
      <c r="E300" s="1" t="s">
        <v>73</v>
      </c>
      <c r="F300" s="1" t="b">
        <v>0</v>
      </c>
      <c r="G300" s="1" t="s">
        <v>533</v>
      </c>
      <c r="H300" s="1">
        <v>1.0</v>
      </c>
      <c r="I300" s="1" t="s">
        <v>24</v>
      </c>
      <c r="J300" s="1" t="s">
        <v>42</v>
      </c>
    </row>
    <row r="301" hidden="1">
      <c r="A301" s="1" t="s">
        <v>532</v>
      </c>
      <c r="B301" s="1" t="b">
        <v>1</v>
      </c>
      <c r="C301" s="1"/>
      <c r="D301" s="1" t="s">
        <v>17</v>
      </c>
      <c r="E301" s="1" t="s">
        <v>73</v>
      </c>
      <c r="F301" s="1" t="b">
        <v>0</v>
      </c>
      <c r="G301" s="1" t="s">
        <v>534</v>
      </c>
      <c r="H301" s="1">
        <v>2.0</v>
      </c>
      <c r="I301" s="1" t="s">
        <v>24</v>
      </c>
      <c r="J301" s="1" t="s">
        <v>28</v>
      </c>
    </row>
    <row r="302" hidden="1">
      <c r="A302" s="1" t="s">
        <v>535</v>
      </c>
      <c r="B302" s="1" t="b">
        <v>0</v>
      </c>
      <c r="C302" s="1"/>
      <c r="D302" s="1"/>
      <c r="E302" s="1" t="s">
        <v>73</v>
      </c>
      <c r="F302" s="1" t="b">
        <v>0</v>
      </c>
      <c r="G302" s="1" t="s">
        <v>536</v>
      </c>
      <c r="H302" s="1">
        <v>1.0</v>
      </c>
      <c r="I302" s="1" t="s">
        <v>19</v>
      </c>
      <c r="J302" s="1" t="s">
        <v>20</v>
      </c>
    </row>
    <row r="303" hidden="1">
      <c r="A303" s="1" t="s">
        <v>535</v>
      </c>
      <c r="B303" s="1" t="b">
        <v>0</v>
      </c>
      <c r="C303" s="1"/>
      <c r="D303" s="1"/>
      <c r="E303" s="1" t="s">
        <v>73</v>
      </c>
      <c r="F303" s="1" t="b">
        <v>0</v>
      </c>
      <c r="G303" s="1" t="s">
        <v>537</v>
      </c>
      <c r="H303" s="1">
        <v>1.0</v>
      </c>
      <c r="I303" s="1" t="s">
        <v>19</v>
      </c>
      <c r="J303" s="1" t="s">
        <v>20</v>
      </c>
    </row>
    <row r="304" hidden="1">
      <c r="A304" s="1" t="s">
        <v>538</v>
      </c>
      <c r="B304" s="1" t="b">
        <v>0</v>
      </c>
      <c r="C304" s="1"/>
      <c r="D304" s="1" t="s">
        <v>40</v>
      </c>
      <c r="E304" s="1"/>
      <c r="F304" s="1" t="s">
        <v>57</v>
      </c>
      <c r="G304" s="3" t="s">
        <v>539</v>
      </c>
      <c r="H304" s="1">
        <v>1.0</v>
      </c>
      <c r="I304" s="1" t="s">
        <v>59</v>
      </c>
      <c r="J304" s="1" t="s">
        <v>60</v>
      </c>
      <c r="K304" s="1" t="s">
        <v>540</v>
      </c>
      <c r="L304" s="1" t="s">
        <v>541</v>
      </c>
    </row>
    <row r="305" hidden="1">
      <c r="A305" s="1" t="s">
        <v>538</v>
      </c>
      <c r="B305" s="1" t="b">
        <v>0</v>
      </c>
      <c r="C305" s="1"/>
      <c r="D305" s="1" t="s">
        <v>40</v>
      </c>
      <c r="E305" s="1"/>
      <c r="F305" s="1" t="s">
        <v>57</v>
      </c>
      <c r="G305" s="3" t="s">
        <v>542</v>
      </c>
      <c r="H305" s="1">
        <v>1.0</v>
      </c>
      <c r="I305" s="1" t="s">
        <v>59</v>
      </c>
      <c r="J305" s="1" t="s">
        <v>60</v>
      </c>
      <c r="K305" s="1" t="s">
        <v>543</v>
      </c>
      <c r="L305" s="1" t="s">
        <v>541</v>
      </c>
    </row>
    <row r="306" hidden="1">
      <c r="A306" s="1" t="s">
        <v>538</v>
      </c>
      <c r="B306" s="1" t="b">
        <v>0</v>
      </c>
      <c r="C306" s="1"/>
      <c r="D306" s="1" t="s">
        <v>40</v>
      </c>
      <c r="E306" s="1"/>
      <c r="F306" s="1" t="s">
        <v>57</v>
      </c>
      <c r="G306" s="3" t="s">
        <v>544</v>
      </c>
      <c r="H306" s="1">
        <v>1.0</v>
      </c>
      <c r="I306" s="1" t="s">
        <v>59</v>
      </c>
      <c r="J306" s="1" t="s">
        <v>60</v>
      </c>
      <c r="K306" s="1" t="s">
        <v>545</v>
      </c>
      <c r="L306" s="1" t="s">
        <v>541</v>
      </c>
    </row>
    <row r="307" hidden="1">
      <c r="A307" s="1" t="s">
        <v>538</v>
      </c>
      <c r="B307" s="1" t="b">
        <v>0</v>
      </c>
      <c r="C307" s="1"/>
      <c r="D307" s="1" t="s">
        <v>40</v>
      </c>
      <c r="E307" s="1"/>
      <c r="F307" s="1" t="s">
        <v>57</v>
      </c>
      <c r="G307" s="3" t="s">
        <v>546</v>
      </c>
      <c r="H307" s="1">
        <v>1.0</v>
      </c>
      <c r="I307" s="1" t="s">
        <v>59</v>
      </c>
      <c r="J307" s="1" t="s">
        <v>60</v>
      </c>
      <c r="K307" s="1" t="s">
        <v>547</v>
      </c>
      <c r="L307" s="1" t="s">
        <v>541</v>
      </c>
    </row>
    <row r="308" hidden="1">
      <c r="A308" s="1" t="s">
        <v>538</v>
      </c>
      <c r="B308" s="1" t="b">
        <v>0</v>
      </c>
      <c r="C308" s="1"/>
      <c r="D308" s="1" t="s">
        <v>40</v>
      </c>
      <c r="E308" s="1"/>
      <c r="F308" s="1" t="s">
        <v>57</v>
      </c>
      <c r="G308" s="3" t="s">
        <v>548</v>
      </c>
      <c r="H308" s="1">
        <v>1.0</v>
      </c>
      <c r="I308" s="1" t="s">
        <v>59</v>
      </c>
      <c r="J308" s="1" t="s">
        <v>60</v>
      </c>
      <c r="K308" s="1" t="s">
        <v>549</v>
      </c>
      <c r="L308" s="1" t="s">
        <v>541</v>
      </c>
    </row>
    <row r="309" hidden="1">
      <c r="A309" s="1" t="s">
        <v>538</v>
      </c>
      <c r="B309" s="1" t="s">
        <v>13</v>
      </c>
      <c r="C309" s="1"/>
      <c r="D309" s="1"/>
      <c r="E309" s="1"/>
      <c r="F309" s="1"/>
      <c r="G309" s="1" t="s">
        <v>13</v>
      </c>
      <c r="H309" s="1">
        <v>1.0</v>
      </c>
      <c r="I309" s="1" t="s">
        <v>14</v>
      </c>
      <c r="J309" s="1" t="s">
        <v>258</v>
      </c>
      <c r="L309" s="1" t="s">
        <v>550</v>
      </c>
    </row>
    <row r="310" hidden="1">
      <c r="A310" s="1" t="s">
        <v>551</v>
      </c>
      <c r="B310" s="1" t="b">
        <v>1</v>
      </c>
      <c r="C310" s="1"/>
      <c r="D310" s="1"/>
      <c r="E310" s="1" t="s">
        <v>63</v>
      </c>
      <c r="F310" s="1" t="b">
        <v>0</v>
      </c>
      <c r="G310" s="1" t="s">
        <v>552</v>
      </c>
      <c r="H310" s="1">
        <v>1.0</v>
      </c>
      <c r="I310" s="1" t="s">
        <v>19</v>
      </c>
      <c r="J310" s="1" t="s">
        <v>20</v>
      </c>
    </row>
    <row r="311" hidden="1">
      <c r="A311" s="1" t="s">
        <v>551</v>
      </c>
      <c r="B311" s="1" t="b">
        <v>1</v>
      </c>
      <c r="C311" s="1"/>
      <c r="D311" s="1" t="s">
        <v>98</v>
      </c>
      <c r="E311" s="1" t="s">
        <v>63</v>
      </c>
      <c r="F311" s="1" t="b">
        <v>1</v>
      </c>
      <c r="G311" s="1" t="s">
        <v>553</v>
      </c>
      <c r="H311" s="1">
        <v>1.0</v>
      </c>
      <c r="I311" s="1" t="s">
        <v>19</v>
      </c>
      <c r="J311" s="1" t="s">
        <v>28</v>
      </c>
    </row>
    <row r="312" hidden="1">
      <c r="A312" s="1" t="s">
        <v>551</v>
      </c>
      <c r="B312" s="1" t="b">
        <v>1</v>
      </c>
      <c r="C312" s="1"/>
      <c r="D312" s="1" t="s">
        <v>98</v>
      </c>
      <c r="E312" s="1" t="s">
        <v>63</v>
      </c>
      <c r="F312" s="1" t="b">
        <v>1</v>
      </c>
      <c r="G312" s="1" t="s">
        <v>554</v>
      </c>
      <c r="H312" s="1">
        <v>1.0</v>
      </c>
      <c r="I312" s="1" t="s">
        <v>19</v>
      </c>
      <c r="J312" s="1" t="s">
        <v>28</v>
      </c>
    </row>
    <row r="313" hidden="1">
      <c r="A313" s="1" t="s">
        <v>551</v>
      </c>
      <c r="B313" s="1" t="b">
        <v>0</v>
      </c>
      <c r="C313" s="1"/>
      <c r="D313" s="1" t="s">
        <v>98</v>
      </c>
      <c r="E313" s="1" t="s">
        <v>63</v>
      </c>
      <c r="F313" s="1" t="b">
        <v>1</v>
      </c>
      <c r="G313" s="1" t="s">
        <v>555</v>
      </c>
      <c r="H313" s="1">
        <v>1.0</v>
      </c>
      <c r="I313" s="1" t="s">
        <v>24</v>
      </c>
      <c r="J313" s="1" t="s">
        <v>25</v>
      </c>
    </row>
    <row r="314" hidden="1">
      <c r="A314" s="1" t="s">
        <v>551</v>
      </c>
      <c r="B314" s="1" t="s">
        <v>13</v>
      </c>
      <c r="C314" s="1"/>
      <c r="D314" s="1" t="s">
        <v>98</v>
      </c>
      <c r="E314" s="1" t="s">
        <v>63</v>
      </c>
      <c r="F314" s="1" t="b">
        <v>1</v>
      </c>
      <c r="G314" s="3" t="s">
        <v>556</v>
      </c>
      <c r="H314" s="1">
        <v>1.0</v>
      </c>
      <c r="I314" s="1" t="s">
        <v>59</v>
      </c>
      <c r="J314" s="1" t="s">
        <v>53</v>
      </c>
      <c r="K314" s="1" t="s">
        <v>557</v>
      </c>
    </row>
    <row r="315" hidden="1">
      <c r="A315" s="1" t="s">
        <v>551</v>
      </c>
      <c r="B315" s="1" t="b">
        <v>0</v>
      </c>
      <c r="C315" s="1"/>
      <c r="D315" s="1" t="s">
        <v>98</v>
      </c>
      <c r="E315" s="1" t="s">
        <v>63</v>
      </c>
      <c r="F315" s="1" t="b">
        <v>1</v>
      </c>
      <c r="G315" s="3" t="s">
        <v>558</v>
      </c>
      <c r="H315" s="1">
        <v>5.0</v>
      </c>
      <c r="I315" s="1" t="s">
        <v>59</v>
      </c>
      <c r="J315" s="1" t="s">
        <v>65</v>
      </c>
      <c r="K315" s="1" t="s">
        <v>559</v>
      </c>
    </row>
    <row r="316" hidden="1">
      <c r="A316" s="1" t="s">
        <v>551</v>
      </c>
      <c r="B316" s="1" t="b">
        <v>0</v>
      </c>
      <c r="C316" s="1"/>
      <c r="D316" s="1" t="s">
        <v>98</v>
      </c>
      <c r="E316" s="1" t="s">
        <v>63</v>
      </c>
      <c r="F316" s="1" t="b">
        <v>1</v>
      </c>
      <c r="G316" s="3" t="s">
        <v>560</v>
      </c>
      <c r="H316" s="1">
        <v>5.0</v>
      </c>
      <c r="I316" s="1" t="s">
        <v>59</v>
      </c>
      <c r="J316" s="1" t="s">
        <v>65</v>
      </c>
      <c r="K316" s="1" t="s">
        <v>561</v>
      </c>
    </row>
    <row r="317" hidden="1">
      <c r="A317" s="1" t="s">
        <v>551</v>
      </c>
      <c r="B317" s="1" t="b">
        <v>0</v>
      </c>
      <c r="C317" s="1"/>
      <c r="D317" s="1" t="s">
        <v>98</v>
      </c>
      <c r="E317" s="1" t="s">
        <v>63</v>
      </c>
      <c r="F317" s="1" t="b">
        <v>1</v>
      </c>
      <c r="G317" s="3" t="s">
        <v>562</v>
      </c>
      <c r="H317" s="1">
        <v>5.0</v>
      </c>
      <c r="I317" s="1" t="s">
        <v>59</v>
      </c>
      <c r="J317" s="1" t="s">
        <v>65</v>
      </c>
      <c r="K317" s="1" t="s">
        <v>563</v>
      </c>
    </row>
    <row r="318" hidden="1">
      <c r="A318" s="1" t="s">
        <v>551</v>
      </c>
      <c r="B318" s="1" t="b">
        <v>0</v>
      </c>
      <c r="C318" s="1"/>
      <c r="D318" s="1" t="s">
        <v>98</v>
      </c>
      <c r="E318" s="1" t="s">
        <v>63</v>
      </c>
      <c r="F318" s="1" t="b">
        <v>1</v>
      </c>
      <c r="G318" s="3" t="s">
        <v>564</v>
      </c>
      <c r="H318" s="1">
        <v>5.0</v>
      </c>
      <c r="I318" s="1" t="s">
        <v>59</v>
      </c>
      <c r="J318" s="1" t="s">
        <v>65</v>
      </c>
      <c r="K318" s="1" t="s">
        <v>565</v>
      </c>
    </row>
    <row r="319" hidden="1">
      <c r="A319" s="1" t="s">
        <v>551</v>
      </c>
      <c r="B319" s="1" t="b">
        <v>0</v>
      </c>
      <c r="C319" s="1"/>
      <c r="D319" s="1" t="s">
        <v>98</v>
      </c>
      <c r="E319" s="1" t="s">
        <v>63</v>
      </c>
      <c r="F319" s="1" t="b">
        <v>1</v>
      </c>
      <c r="G319" s="3" t="s">
        <v>566</v>
      </c>
      <c r="H319" s="1">
        <v>5.0</v>
      </c>
      <c r="I319" s="1" t="s">
        <v>59</v>
      </c>
      <c r="J319" s="1" t="s">
        <v>65</v>
      </c>
      <c r="K319" s="1" t="s">
        <v>567</v>
      </c>
    </row>
    <row r="320" hidden="1">
      <c r="A320" s="1" t="s">
        <v>551</v>
      </c>
      <c r="B320" s="1" t="b">
        <v>0</v>
      </c>
      <c r="C320" s="1"/>
      <c r="D320" s="1" t="s">
        <v>98</v>
      </c>
      <c r="E320" s="1" t="s">
        <v>63</v>
      </c>
      <c r="F320" s="1" t="b">
        <v>1</v>
      </c>
      <c r="G320" s="3" t="s">
        <v>568</v>
      </c>
      <c r="H320" s="1">
        <v>5.0</v>
      </c>
      <c r="I320" s="1" t="s">
        <v>59</v>
      </c>
      <c r="J320" s="1" t="s">
        <v>65</v>
      </c>
      <c r="K320" s="1" t="s">
        <v>569</v>
      </c>
    </row>
    <row r="321" hidden="1">
      <c r="A321" s="1" t="s">
        <v>551</v>
      </c>
      <c r="B321" s="1" t="b">
        <v>0</v>
      </c>
      <c r="C321" s="1"/>
      <c r="D321" s="1" t="s">
        <v>98</v>
      </c>
      <c r="E321" s="1" t="s">
        <v>63</v>
      </c>
      <c r="F321" s="1" t="b">
        <v>1</v>
      </c>
      <c r="G321" s="3" t="s">
        <v>570</v>
      </c>
      <c r="H321" s="1">
        <v>5.0</v>
      </c>
      <c r="I321" s="1" t="s">
        <v>59</v>
      </c>
      <c r="J321" s="1" t="s">
        <v>65</v>
      </c>
      <c r="K321" s="1" t="s">
        <v>571</v>
      </c>
    </row>
    <row r="322" hidden="1">
      <c r="A322" s="1" t="s">
        <v>551</v>
      </c>
      <c r="B322" s="1" t="b">
        <v>0</v>
      </c>
      <c r="C322" s="1"/>
      <c r="D322" s="1" t="s">
        <v>98</v>
      </c>
      <c r="E322" s="1" t="s">
        <v>63</v>
      </c>
      <c r="F322" s="1" t="b">
        <v>1</v>
      </c>
      <c r="G322" s="3" t="s">
        <v>572</v>
      </c>
      <c r="H322" s="1">
        <v>5.0</v>
      </c>
      <c r="I322" s="1" t="s">
        <v>59</v>
      </c>
      <c r="J322" s="1" t="s">
        <v>65</v>
      </c>
      <c r="K322" s="1" t="s">
        <v>573</v>
      </c>
    </row>
    <row r="323" hidden="1">
      <c r="A323" s="1" t="s">
        <v>551</v>
      </c>
      <c r="B323" s="1" t="b">
        <v>0</v>
      </c>
      <c r="C323" s="1"/>
      <c r="D323" s="1" t="s">
        <v>98</v>
      </c>
      <c r="E323" s="1" t="s">
        <v>63</v>
      </c>
      <c r="F323" s="1" t="b">
        <v>1</v>
      </c>
      <c r="G323" s="3" t="s">
        <v>574</v>
      </c>
      <c r="H323" s="1">
        <v>5.0</v>
      </c>
      <c r="I323" s="1" t="s">
        <v>59</v>
      </c>
      <c r="J323" s="1" t="s">
        <v>65</v>
      </c>
      <c r="K323" s="1" t="s">
        <v>575</v>
      </c>
    </row>
    <row r="324" hidden="1">
      <c r="A324" s="1" t="s">
        <v>551</v>
      </c>
      <c r="B324" s="1" t="b">
        <v>0</v>
      </c>
      <c r="C324" s="1"/>
      <c r="D324" s="1" t="s">
        <v>98</v>
      </c>
      <c r="E324" s="1" t="s">
        <v>63</v>
      </c>
      <c r="F324" s="1" t="b">
        <v>1</v>
      </c>
      <c r="G324" s="3" t="s">
        <v>576</v>
      </c>
      <c r="H324" s="1">
        <v>5.0</v>
      </c>
      <c r="I324" s="1" t="s">
        <v>59</v>
      </c>
      <c r="J324" s="1" t="s">
        <v>65</v>
      </c>
      <c r="K324" s="1" t="s">
        <v>577</v>
      </c>
    </row>
    <row r="325" hidden="1">
      <c r="A325" s="1" t="s">
        <v>551</v>
      </c>
      <c r="B325" s="1" t="b">
        <v>0</v>
      </c>
      <c r="C325" s="1"/>
      <c r="D325" s="1" t="s">
        <v>98</v>
      </c>
      <c r="E325" s="1" t="s">
        <v>63</v>
      </c>
      <c r="F325" s="1" t="b">
        <v>1</v>
      </c>
      <c r="G325" s="3" t="s">
        <v>578</v>
      </c>
      <c r="H325" s="1">
        <v>5.0</v>
      </c>
      <c r="I325" s="1" t="s">
        <v>59</v>
      </c>
      <c r="J325" s="1" t="s">
        <v>65</v>
      </c>
      <c r="K325" s="1" t="s">
        <v>577</v>
      </c>
    </row>
    <row r="326" hidden="1">
      <c r="A326" s="1" t="s">
        <v>551</v>
      </c>
      <c r="B326" s="1" t="b">
        <v>0</v>
      </c>
      <c r="C326" s="1"/>
      <c r="D326" s="1" t="s">
        <v>98</v>
      </c>
      <c r="E326" s="1" t="s">
        <v>63</v>
      </c>
      <c r="F326" s="1" t="b">
        <v>1</v>
      </c>
      <c r="G326" s="3" t="s">
        <v>579</v>
      </c>
      <c r="H326" s="1">
        <v>5.0</v>
      </c>
      <c r="I326" s="1" t="s">
        <v>59</v>
      </c>
      <c r="J326" s="1" t="s">
        <v>65</v>
      </c>
      <c r="K326" s="1" t="s">
        <v>580</v>
      </c>
    </row>
    <row r="327" hidden="1">
      <c r="A327" s="1" t="s">
        <v>551</v>
      </c>
      <c r="B327" s="1" t="b">
        <v>0</v>
      </c>
      <c r="C327" s="1"/>
      <c r="D327" s="1" t="s">
        <v>98</v>
      </c>
      <c r="E327" s="1" t="s">
        <v>63</v>
      </c>
      <c r="F327" s="1" t="b">
        <v>1</v>
      </c>
      <c r="G327" s="3" t="s">
        <v>581</v>
      </c>
      <c r="H327" s="1">
        <v>5.0</v>
      </c>
      <c r="I327" s="1" t="s">
        <v>59</v>
      </c>
      <c r="J327" s="1" t="s">
        <v>65</v>
      </c>
      <c r="K327" s="1" t="s">
        <v>582</v>
      </c>
    </row>
    <row r="328" hidden="1">
      <c r="A328" s="1" t="s">
        <v>551</v>
      </c>
      <c r="B328" s="1" t="s">
        <v>13</v>
      </c>
      <c r="C328" s="1"/>
      <c r="D328" s="1"/>
      <c r="E328" s="1"/>
      <c r="F328" s="1"/>
      <c r="G328" s="1" t="s">
        <v>13</v>
      </c>
      <c r="H328" s="1">
        <v>5.0</v>
      </c>
      <c r="I328" s="1" t="s">
        <v>14</v>
      </c>
      <c r="J328" s="1" t="s">
        <v>53</v>
      </c>
    </row>
    <row r="329" hidden="1">
      <c r="A329" s="1" t="s">
        <v>583</v>
      </c>
      <c r="B329" s="1" t="b">
        <v>0</v>
      </c>
      <c r="C329" s="1"/>
      <c r="D329" s="1" t="s">
        <v>98</v>
      </c>
      <c r="E329" s="1" t="s">
        <v>63</v>
      </c>
      <c r="F329" s="1" t="b">
        <v>1</v>
      </c>
      <c r="G329" s="3" t="s">
        <v>584</v>
      </c>
      <c r="H329" s="1">
        <v>6.0</v>
      </c>
      <c r="I329" s="1" t="s">
        <v>59</v>
      </c>
      <c r="J329" s="1" t="s">
        <v>28</v>
      </c>
      <c r="K329" s="1" t="s">
        <v>585</v>
      </c>
    </row>
    <row r="330" hidden="1">
      <c r="A330" s="1" t="s">
        <v>583</v>
      </c>
      <c r="B330" s="1" t="b">
        <v>0</v>
      </c>
      <c r="C330" s="1"/>
      <c r="D330" s="1" t="s">
        <v>98</v>
      </c>
      <c r="E330" s="1" t="s">
        <v>63</v>
      </c>
      <c r="F330" s="1" t="b">
        <v>1</v>
      </c>
      <c r="G330" s="3" t="s">
        <v>586</v>
      </c>
      <c r="H330" s="1">
        <v>6.0</v>
      </c>
      <c r="I330" s="1" t="s">
        <v>59</v>
      </c>
      <c r="J330" s="1" t="s">
        <v>28</v>
      </c>
      <c r="K330" s="1" t="s">
        <v>587</v>
      </c>
    </row>
    <row r="331" hidden="1">
      <c r="A331" s="1" t="s">
        <v>583</v>
      </c>
      <c r="B331" s="1" t="b">
        <v>0</v>
      </c>
      <c r="C331" s="1"/>
      <c r="D331" s="1" t="s">
        <v>98</v>
      </c>
      <c r="E331" s="1" t="s">
        <v>63</v>
      </c>
      <c r="F331" s="1" t="b">
        <v>1</v>
      </c>
      <c r="G331" s="3" t="s">
        <v>588</v>
      </c>
      <c r="H331" s="1">
        <v>6.0</v>
      </c>
      <c r="I331" s="1" t="s">
        <v>59</v>
      </c>
      <c r="J331" s="1" t="s">
        <v>28</v>
      </c>
      <c r="K331" s="1" t="s">
        <v>589</v>
      </c>
    </row>
    <row r="332" hidden="1">
      <c r="A332" s="1" t="s">
        <v>583</v>
      </c>
      <c r="B332" s="1" t="b">
        <v>0</v>
      </c>
      <c r="C332" s="1"/>
      <c r="D332" s="1" t="s">
        <v>98</v>
      </c>
      <c r="E332" s="1" t="s">
        <v>63</v>
      </c>
      <c r="F332" s="1" t="b">
        <v>1</v>
      </c>
      <c r="G332" s="3" t="s">
        <v>590</v>
      </c>
      <c r="H332" s="1">
        <v>6.0</v>
      </c>
      <c r="I332" s="1" t="s">
        <v>59</v>
      </c>
      <c r="J332" s="1" t="s">
        <v>28</v>
      </c>
      <c r="K332" s="1" t="s">
        <v>591</v>
      </c>
    </row>
    <row r="333" hidden="1">
      <c r="A333" s="1" t="s">
        <v>583</v>
      </c>
      <c r="B333" s="1" t="b">
        <v>0</v>
      </c>
      <c r="C333" s="1"/>
      <c r="D333" s="1" t="s">
        <v>98</v>
      </c>
      <c r="E333" s="1" t="s">
        <v>63</v>
      </c>
      <c r="F333" s="1" t="b">
        <v>1</v>
      </c>
      <c r="G333" s="3" t="s">
        <v>592</v>
      </c>
      <c r="H333" s="1">
        <v>6.0</v>
      </c>
      <c r="I333" s="1" t="s">
        <v>59</v>
      </c>
      <c r="J333" s="1" t="s">
        <v>28</v>
      </c>
      <c r="K333" s="1" t="s">
        <v>593</v>
      </c>
    </row>
    <row r="334" hidden="1">
      <c r="A334" s="1" t="s">
        <v>583</v>
      </c>
      <c r="B334" s="1" t="b">
        <v>0</v>
      </c>
      <c r="C334" s="1"/>
      <c r="D334" s="1" t="s">
        <v>98</v>
      </c>
      <c r="E334" s="1" t="s">
        <v>63</v>
      </c>
      <c r="F334" s="1" t="b">
        <v>1</v>
      </c>
      <c r="G334" s="3" t="s">
        <v>594</v>
      </c>
      <c r="H334" s="1">
        <v>6.0</v>
      </c>
      <c r="I334" s="1" t="s">
        <v>59</v>
      </c>
      <c r="J334" s="1" t="s">
        <v>28</v>
      </c>
      <c r="K334" s="1" t="s">
        <v>585</v>
      </c>
    </row>
    <row r="335" hidden="1">
      <c r="A335" s="1" t="s">
        <v>583</v>
      </c>
      <c r="B335" s="1" t="s">
        <v>13</v>
      </c>
      <c r="C335" s="1"/>
      <c r="D335" s="1"/>
      <c r="E335" s="1"/>
      <c r="F335" s="1"/>
      <c r="G335" s="1" t="s">
        <v>13</v>
      </c>
      <c r="H335" s="1">
        <v>6.0</v>
      </c>
      <c r="I335" s="1" t="s">
        <v>14</v>
      </c>
      <c r="J335" s="1" t="s">
        <v>53</v>
      </c>
    </row>
    <row r="336" hidden="1">
      <c r="A336" s="1" t="s">
        <v>595</v>
      </c>
      <c r="B336" s="1" t="b">
        <v>0</v>
      </c>
      <c r="C336" s="1"/>
      <c r="D336" s="1" t="s">
        <v>98</v>
      </c>
      <c r="E336" s="1" t="s">
        <v>63</v>
      </c>
      <c r="F336" s="1" t="b">
        <v>1</v>
      </c>
      <c r="G336" s="3" t="s">
        <v>596</v>
      </c>
      <c r="H336" s="1">
        <v>1.0</v>
      </c>
      <c r="I336" s="1" t="s">
        <v>59</v>
      </c>
      <c r="J336" s="1" t="s">
        <v>28</v>
      </c>
      <c r="K336" s="1" t="s">
        <v>597</v>
      </c>
    </row>
    <row r="337" hidden="1">
      <c r="A337" s="1" t="s">
        <v>595</v>
      </c>
      <c r="B337" s="1" t="b">
        <v>0</v>
      </c>
      <c r="C337" s="1"/>
      <c r="D337" s="1" t="s">
        <v>98</v>
      </c>
      <c r="E337" s="1" t="s">
        <v>63</v>
      </c>
      <c r="F337" s="1" t="b">
        <v>1</v>
      </c>
      <c r="G337" s="3" t="s">
        <v>598</v>
      </c>
      <c r="H337" s="1">
        <v>1.0</v>
      </c>
      <c r="I337" s="1" t="s">
        <v>59</v>
      </c>
      <c r="J337" s="1" t="s">
        <v>28</v>
      </c>
      <c r="K337" s="1" t="s">
        <v>599</v>
      </c>
    </row>
    <row r="338" hidden="1">
      <c r="A338" s="1" t="s">
        <v>595</v>
      </c>
      <c r="B338" s="1" t="b">
        <v>0</v>
      </c>
      <c r="C338" s="1"/>
      <c r="D338" s="1" t="s">
        <v>98</v>
      </c>
      <c r="E338" s="1" t="s">
        <v>63</v>
      </c>
      <c r="F338" s="1" t="b">
        <v>1</v>
      </c>
      <c r="G338" s="3" t="s">
        <v>600</v>
      </c>
      <c r="H338" s="1">
        <v>1.0</v>
      </c>
      <c r="I338" s="1" t="s">
        <v>59</v>
      </c>
      <c r="J338" s="1" t="s">
        <v>28</v>
      </c>
      <c r="K338" s="1" t="s">
        <v>601</v>
      </c>
    </row>
    <row r="339" hidden="1">
      <c r="A339" s="1" t="s">
        <v>595</v>
      </c>
      <c r="B339" s="1" t="b">
        <v>0</v>
      </c>
      <c r="C339" s="1"/>
      <c r="D339" s="1" t="s">
        <v>98</v>
      </c>
      <c r="E339" s="1" t="s">
        <v>63</v>
      </c>
      <c r="F339" s="1" t="b">
        <v>1</v>
      </c>
      <c r="G339" s="3" t="s">
        <v>602</v>
      </c>
      <c r="H339" s="1">
        <v>1.0</v>
      </c>
      <c r="I339" s="1" t="s">
        <v>59</v>
      </c>
      <c r="J339" s="1" t="s">
        <v>28</v>
      </c>
      <c r="K339" s="1" t="s">
        <v>603</v>
      </c>
    </row>
    <row r="340" hidden="1">
      <c r="A340" s="1" t="s">
        <v>595</v>
      </c>
      <c r="B340" s="1" t="b">
        <v>0</v>
      </c>
      <c r="C340" s="1"/>
      <c r="D340" s="1" t="s">
        <v>98</v>
      </c>
      <c r="E340" s="1" t="s">
        <v>63</v>
      </c>
      <c r="F340" s="1" t="b">
        <v>1</v>
      </c>
      <c r="G340" s="3" t="s">
        <v>604</v>
      </c>
      <c r="H340" s="1">
        <v>1.0</v>
      </c>
      <c r="I340" s="1" t="s">
        <v>59</v>
      </c>
      <c r="J340" s="1" t="s">
        <v>28</v>
      </c>
      <c r="K340" s="1" t="s">
        <v>605</v>
      </c>
    </row>
    <row r="341" hidden="1">
      <c r="A341" s="1" t="s">
        <v>595</v>
      </c>
      <c r="B341" s="1" t="b">
        <v>0</v>
      </c>
      <c r="C341" s="1" t="s">
        <v>606</v>
      </c>
      <c r="D341" s="1" t="s">
        <v>98</v>
      </c>
      <c r="E341" s="1" t="s">
        <v>63</v>
      </c>
      <c r="F341" s="1" t="b">
        <v>1</v>
      </c>
      <c r="G341" s="3" t="s">
        <v>607</v>
      </c>
      <c r="H341" s="1">
        <v>1.0</v>
      </c>
      <c r="I341" s="1" t="s">
        <v>59</v>
      </c>
      <c r="J341" s="1" t="s">
        <v>28</v>
      </c>
      <c r="L341" s="1" t="s">
        <v>608</v>
      </c>
    </row>
    <row r="342" hidden="1">
      <c r="A342" s="1" t="s">
        <v>595</v>
      </c>
      <c r="B342" s="1" t="b">
        <v>0</v>
      </c>
      <c r="C342" s="1" t="s">
        <v>606</v>
      </c>
      <c r="D342" s="1" t="s">
        <v>98</v>
      </c>
      <c r="E342" s="1" t="s">
        <v>63</v>
      </c>
      <c r="F342" s="1" t="b">
        <v>1</v>
      </c>
      <c r="G342" s="3" t="s">
        <v>609</v>
      </c>
      <c r="H342" s="1">
        <v>1.0</v>
      </c>
      <c r="I342" s="1" t="s">
        <v>59</v>
      </c>
      <c r="J342" s="1" t="s">
        <v>28</v>
      </c>
      <c r="L342" s="1" t="s">
        <v>608</v>
      </c>
    </row>
    <row r="343" hidden="1">
      <c r="A343" s="1" t="s">
        <v>595</v>
      </c>
      <c r="B343" s="1" t="b">
        <v>0</v>
      </c>
      <c r="C343" s="1"/>
      <c r="D343" s="1" t="s">
        <v>98</v>
      </c>
      <c r="E343" s="1" t="s">
        <v>63</v>
      </c>
      <c r="F343" s="1" t="b">
        <v>1</v>
      </c>
      <c r="G343" s="3" t="s">
        <v>610</v>
      </c>
      <c r="H343" s="1">
        <v>1.0</v>
      </c>
      <c r="I343" s="1" t="s">
        <v>59</v>
      </c>
      <c r="J343" s="1" t="s">
        <v>28</v>
      </c>
      <c r="K343" s="1" t="s">
        <v>611</v>
      </c>
    </row>
    <row r="344" hidden="1">
      <c r="A344" s="1" t="s">
        <v>595</v>
      </c>
      <c r="B344" s="1" t="b">
        <v>0</v>
      </c>
      <c r="C344" s="1"/>
      <c r="D344" s="1" t="s">
        <v>98</v>
      </c>
      <c r="E344" s="1" t="s">
        <v>63</v>
      </c>
      <c r="F344" s="1" t="b">
        <v>1</v>
      </c>
      <c r="G344" s="3" t="s">
        <v>612</v>
      </c>
      <c r="H344" s="1">
        <v>1.0</v>
      </c>
      <c r="I344" s="1" t="s">
        <v>59</v>
      </c>
      <c r="J344" s="1" t="s">
        <v>28</v>
      </c>
      <c r="K344" s="1" t="s">
        <v>613</v>
      </c>
    </row>
    <row r="345" hidden="1">
      <c r="A345" s="1" t="s">
        <v>595</v>
      </c>
      <c r="B345" s="1" t="b">
        <v>1</v>
      </c>
      <c r="C345" s="1"/>
      <c r="D345" s="1" t="s">
        <v>98</v>
      </c>
      <c r="E345" s="1"/>
      <c r="F345" s="1" t="s">
        <v>57</v>
      </c>
      <c r="G345" s="3" t="s">
        <v>614</v>
      </c>
      <c r="H345" s="1">
        <v>1.0</v>
      </c>
      <c r="I345" s="1" t="s">
        <v>59</v>
      </c>
      <c r="J345" s="1" t="s">
        <v>60</v>
      </c>
      <c r="K345" s="1" t="s">
        <v>615</v>
      </c>
    </row>
    <row r="346" hidden="1">
      <c r="A346" s="1" t="s">
        <v>595</v>
      </c>
      <c r="B346" s="1" t="b">
        <v>1</v>
      </c>
      <c r="C346" s="1"/>
      <c r="D346" s="1" t="s">
        <v>98</v>
      </c>
      <c r="E346" s="1"/>
      <c r="F346" s="1" t="s">
        <v>57</v>
      </c>
      <c r="G346" s="3" t="s">
        <v>616</v>
      </c>
      <c r="H346" s="1">
        <v>1.0</v>
      </c>
      <c r="I346" s="1" t="s">
        <v>59</v>
      </c>
      <c r="J346" s="1" t="s">
        <v>60</v>
      </c>
      <c r="K346" s="1" t="s">
        <v>615</v>
      </c>
    </row>
    <row r="347" hidden="1">
      <c r="A347" s="1" t="s">
        <v>595</v>
      </c>
      <c r="B347" s="1" t="b">
        <v>1</v>
      </c>
      <c r="C347" s="1"/>
      <c r="D347" s="1" t="s">
        <v>98</v>
      </c>
      <c r="E347" s="1"/>
      <c r="F347" s="1" t="s">
        <v>57</v>
      </c>
      <c r="G347" s="3" t="s">
        <v>617</v>
      </c>
      <c r="H347" s="1">
        <v>1.0</v>
      </c>
      <c r="I347" s="1" t="s">
        <v>59</v>
      </c>
      <c r="J347" s="1" t="s">
        <v>60</v>
      </c>
      <c r="K347" s="1" t="s">
        <v>618</v>
      </c>
    </row>
    <row r="348" hidden="1">
      <c r="A348" s="1" t="s">
        <v>595</v>
      </c>
      <c r="B348" s="1" t="b">
        <v>1</v>
      </c>
      <c r="C348" s="1"/>
      <c r="D348" s="1" t="s">
        <v>98</v>
      </c>
      <c r="E348" s="1"/>
      <c r="F348" s="1" t="s">
        <v>57</v>
      </c>
      <c r="G348" s="3" t="s">
        <v>619</v>
      </c>
      <c r="H348" s="1">
        <v>1.0</v>
      </c>
      <c r="I348" s="1" t="s">
        <v>59</v>
      </c>
      <c r="J348" s="1" t="s">
        <v>60</v>
      </c>
      <c r="K348" s="1" t="s">
        <v>618</v>
      </c>
    </row>
    <row r="349" hidden="1">
      <c r="A349" s="1" t="s">
        <v>595</v>
      </c>
      <c r="B349" s="1" t="b">
        <v>1</v>
      </c>
      <c r="C349" s="1"/>
      <c r="D349" s="1" t="s">
        <v>98</v>
      </c>
      <c r="E349" s="1"/>
      <c r="F349" s="1" t="s">
        <v>57</v>
      </c>
      <c r="G349" s="3" t="s">
        <v>620</v>
      </c>
      <c r="H349" s="1">
        <v>1.0</v>
      </c>
      <c r="I349" s="1" t="s">
        <v>59</v>
      </c>
      <c r="J349" s="1" t="s">
        <v>60</v>
      </c>
      <c r="K349" s="1" t="s">
        <v>621</v>
      </c>
    </row>
    <row r="350" hidden="1">
      <c r="A350" s="1" t="s">
        <v>595</v>
      </c>
      <c r="B350" s="1" t="b">
        <v>1</v>
      </c>
      <c r="C350" s="1"/>
      <c r="D350" s="1" t="s">
        <v>98</v>
      </c>
      <c r="E350" s="1"/>
      <c r="F350" s="1" t="s">
        <v>57</v>
      </c>
      <c r="G350" s="3" t="s">
        <v>622</v>
      </c>
      <c r="H350" s="1">
        <v>1.0</v>
      </c>
      <c r="I350" s="1" t="s">
        <v>59</v>
      </c>
      <c r="J350" s="1" t="s">
        <v>60</v>
      </c>
      <c r="K350" s="1" t="s">
        <v>623</v>
      </c>
    </row>
    <row r="351" hidden="1">
      <c r="A351" s="1" t="s">
        <v>595</v>
      </c>
      <c r="B351" s="1" t="b">
        <v>0</v>
      </c>
      <c r="C351" s="1"/>
      <c r="D351" s="1" t="s">
        <v>98</v>
      </c>
      <c r="E351" s="1" t="s">
        <v>63</v>
      </c>
      <c r="F351" s="1" t="b">
        <v>1</v>
      </c>
      <c r="G351" s="3" t="s">
        <v>624</v>
      </c>
      <c r="H351" s="1">
        <v>1.0</v>
      </c>
      <c r="I351" s="1" t="s">
        <v>59</v>
      </c>
      <c r="J351" s="1" t="s">
        <v>28</v>
      </c>
      <c r="K351" s="1" t="s">
        <v>625</v>
      </c>
    </row>
    <row r="352" hidden="1">
      <c r="A352" s="1" t="s">
        <v>595</v>
      </c>
      <c r="B352" s="1" t="b">
        <v>0</v>
      </c>
      <c r="C352" s="1"/>
      <c r="D352" s="1" t="s">
        <v>98</v>
      </c>
      <c r="E352" s="1" t="s">
        <v>63</v>
      </c>
      <c r="F352" s="1" t="b">
        <v>1</v>
      </c>
      <c r="G352" s="3" t="s">
        <v>626</v>
      </c>
      <c r="H352" s="1">
        <v>1.0</v>
      </c>
      <c r="I352" s="1" t="s">
        <v>59</v>
      </c>
      <c r="J352" s="1" t="s">
        <v>28</v>
      </c>
      <c r="K352" s="1" t="s">
        <v>627</v>
      </c>
    </row>
    <row r="353" hidden="1">
      <c r="A353" s="1" t="s">
        <v>595</v>
      </c>
      <c r="B353" s="1" t="b">
        <v>0</v>
      </c>
      <c r="C353" s="1" t="s">
        <v>606</v>
      </c>
      <c r="D353" s="1" t="s">
        <v>98</v>
      </c>
      <c r="E353" s="1" t="s">
        <v>63</v>
      </c>
      <c r="F353" s="1" t="b">
        <v>1</v>
      </c>
      <c r="G353" s="3" t="s">
        <v>628</v>
      </c>
      <c r="H353" s="1">
        <v>1.0</v>
      </c>
      <c r="I353" s="1" t="s">
        <v>59</v>
      </c>
      <c r="J353" s="1" t="s">
        <v>28</v>
      </c>
      <c r="L353" s="1" t="s">
        <v>629</v>
      </c>
    </row>
    <row r="354" hidden="1">
      <c r="A354" s="1" t="s">
        <v>595</v>
      </c>
      <c r="B354" s="1" t="b">
        <v>0</v>
      </c>
      <c r="C354" s="1"/>
      <c r="D354" s="1" t="s">
        <v>98</v>
      </c>
      <c r="E354" s="1" t="s">
        <v>63</v>
      </c>
      <c r="F354" s="1" t="b">
        <v>1</v>
      </c>
      <c r="G354" s="3" t="s">
        <v>630</v>
      </c>
      <c r="H354" s="1">
        <v>1.0</v>
      </c>
      <c r="I354" s="1" t="s">
        <v>59</v>
      </c>
      <c r="J354" s="1" t="s">
        <v>28</v>
      </c>
      <c r="K354" s="1" t="s">
        <v>631</v>
      </c>
    </row>
    <row r="355" hidden="1">
      <c r="A355" s="1" t="s">
        <v>595</v>
      </c>
      <c r="B355" s="1" t="s">
        <v>13</v>
      </c>
      <c r="C355" s="1"/>
      <c r="D355" s="1"/>
      <c r="E355" s="1"/>
      <c r="F355" s="1"/>
      <c r="G355" s="1" t="s">
        <v>13</v>
      </c>
      <c r="H355" s="1">
        <v>4.0</v>
      </c>
      <c r="I355" s="1" t="s">
        <v>14</v>
      </c>
      <c r="J355" s="1" t="s">
        <v>53</v>
      </c>
    </row>
  </sheetData>
  <autoFilter ref="$A$1:$L$355">
    <filterColumn colId="2">
      <filters>
        <filter val="After request"/>
      </filters>
    </filterColumn>
  </autoFilter>
  <hyperlinks>
    <hyperlink r:id="rId1" ref="G16"/>
    <hyperlink r:id="rId2" ref="G19"/>
    <hyperlink r:id="rId3" ref="G32"/>
    <hyperlink r:id="rId4" ref="G33"/>
    <hyperlink r:id="rId5" ref="G34"/>
    <hyperlink r:id="rId6" ref="G35"/>
    <hyperlink r:id="rId7" ref="G36"/>
    <hyperlink r:id="rId8" ref="G37"/>
    <hyperlink r:id="rId9" ref="G38"/>
    <hyperlink r:id="rId10" ref="G39"/>
    <hyperlink r:id="rId11" ref="G40"/>
    <hyperlink r:id="rId12" ref="G41"/>
    <hyperlink r:id="rId13" ref="G42"/>
    <hyperlink r:id="rId14" ref="G43"/>
    <hyperlink r:id="rId15" ref="G44"/>
    <hyperlink r:id="rId16" ref="G45"/>
    <hyperlink r:id="rId17" ref="G46"/>
    <hyperlink r:id="rId18" ref="G47"/>
    <hyperlink r:id="rId19" ref="G48"/>
    <hyperlink r:id="rId20" ref="G49"/>
    <hyperlink r:id="rId21" ref="G50"/>
    <hyperlink r:id="rId22" ref="G51"/>
    <hyperlink r:id="rId23" ref="G52"/>
    <hyperlink r:id="rId24" ref="G53"/>
    <hyperlink r:id="rId25" ref="G54"/>
    <hyperlink r:id="rId26" ref="G67"/>
    <hyperlink r:id="rId27" ref="G68"/>
    <hyperlink r:id="rId28" ref="G69"/>
    <hyperlink r:id="rId29" ref="G70"/>
    <hyperlink r:id="rId30" ref="G109"/>
    <hyperlink r:id="rId31" ref="G120"/>
    <hyperlink r:id="rId32" ref="G123"/>
    <hyperlink r:id="rId33" ref="G124"/>
    <hyperlink r:id="rId34" ref="G128"/>
    <hyperlink r:id="rId35" ref="G129"/>
    <hyperlink r:id="rId36" ref="G130"/>
    <hyperlink r:id="rId37" ref="G131"/>
    <hyperlink r:id="rId38" ref="G132"/>
    <hyperlink r:id="rId39" ref="G133"/>
    <hyperlink r:id="rId40" ref="G134"/>
    <hyperlink r:id="rId41" ref="G154"/>
    <hyperlink r:id="rId42" ref="G162"/>
    <hyperlink r:id="rId43" ref="G218"/>
    <hyperlink r:id="rId44" ref="G220"/>
    <hyperlink r:id="rId45" ref="G221"/>
    <hyperlink r:id="rId46" ref="G222"/>
    <hyperlink r:id="rId47" ref="G223"/>
    <hyperlink r:id="rId48" ref="G250"/>
    <hyperlink r:id="rId49" ref="G251"/>
    <hyperlink r:id="rId50" ref="G252"/>
    <hyperlink r:id="rId51" ref="G254"/>
    <hyperlink r:id="rId52" ref="G268"/>
    <hyperlink r:id="rId53" ref="G269"/>
    <hyperlink r:id="rId54" ref="G304"/>
    <hyperlink r:id="rId55" ref="G305"/>
    <hyperlink r:id="rId56" ref="G306"/>
    <hyperlink r:id="rId57" ref="G307"/>
    <hyperlink r:id="rId58" ref="G308"/>
    <hyperlink r:id="rId59" ref="G314"/>
    <hyperlink r:id="rId60" ref="G315"/>
    <hyperlink r:id="rId61" ref="G316"/>
    <hyperlink r:id="rId62" ref="G317"/>
    <hyperlink r:id="rId63" ref="G318"/>
    <hyperlink r:id="rId64" ref="G319"/>
    <hyperlink r:id="rId65" ref="G320"/>
    <hyperlink r:id="rId66" ref="G321"/>
    <hyperlink r:id="rId67" ref="G322"/>
    <hyperlink r:id="rId68" ref="G323"/>
    <hyperlink r:id="rId69" ref="G324"/>
    <hyperlink r:id="rId70" ref="G325"/>
    <hyperlink r:id="rId71" ref="G326"/>
    <hyperlink r:id="rId72" ref="G327"/>
    <hyperlink r:id="rId73" ref="G329"/>
    <hyperlink r:id="rId74" ref="G330"/>
    <hyperlink r:id="rId75" ref="G331"/>
    <hyperlink r:id="rId76" ref="G332"/>
    <hyperlink r:id="rId77" ref="G333"/>
    <hyperlink r:id="rId78" ref="G334"/>
    <hyperlink r:id="rId79" ref="G336"/>
    <hyperlink r:id="rId80" ref="G337"/>
    <hyperlink r:id="rId81" ref="G338"/>
    <hyperlink r:id="rId82" ref="G339"/>
    <hyperlink r:id="rId83" ref="G340"/>
    <hyperlink r:id="rId84" ref="G341"/>
    <hyperlink r:id="rId85" ref="G342"/>
    <hyperlink r:id="rId86" ref="G343"/>
    <hyperlink r:id="rId87" ref="G344"/>
    <hyperlink r:id="rId88" ref="G345"/>
    <hyperlink r:id="rId89" ref="G346"/>
    <hyperlink r:id="rId90" ref="G347"/>
    <hyperlink r:id="rId91" ref="G348"/>
    <hyperlink r:id="rId92" ref="G349"/>
    <hyperlink r:id="rId93" ref="G350"/>
    <hyperlink r:id="rId94" ref="G351"/>
    <hyperlink r:id="rId95" ref="G352"/>
    <hyperlink r:id="rId96" ref="G353"/>
    <hyperlink r:id="rId97" ref="G354"/>
  </hyperlinks>
  <drawing r:id="rId9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tr">
        <f>IFERROR(__xludf.DUMMYFUNCTION("UNIQUE(model_files!A2:A1000)"),"algorithmiaio/langpacks")</f>
        <v>algorithmiaio/langpacks</v>
      </c>
      <c r="C1" s="7">
        <f>COUNTIF(model_files!A$2:A1000, A1)</f>
        <v>1</v>
      </c>
    </row>
    <row r="2">
      <c r="A2" s="7" t="str">
        <f>IFERROR(__xludf.DUMMYFUNCTION("""COMPUTED_VALUE"""),"allegroai/clearml-serving")</f>
        <v>allegroai/clearml-serving</v>
      </c>
      <c r="C2" s="7">
        <f>COUNTIF(model_files!A$2:A1000, A2)</f>
        <v>2</v>
      </c>
    </row>
    <row r="3">
      <c r="A3" s="7" t="str">
        <f>IFERROR(__xludf.DUMMYFUNCTION("""COMPUTED_VALUE"""),"angsten/pianonet")</f>
        <v>angsten/pianonet</v>
      </c>
      <c r="C3" s="7">
        <f>COUNTIF(model_files!A$2:A1000, A3)</f>
        <v>5</v>
      </c>
    </row>
    <row r="4">
      <c r="A4" s="7" t="str">
        <f>IFERROR(__xludf.DUMMYFUNCTION("""COMPUTED_VALUE"""),"ANRGUSC/Jupiter")</f>
        <v>ANRGUSC/Jupiter</v>
      </c>
      <c r="C4" s="7">
        <f>COUNTIF(model_files!A$2:A1000, A4)</f>
        <v>2</v>
      </c>
    </row>
    <row r="5">
      <c r="A5" s="7" t="str">
        <f>IFERROR(__xludf.DUMMYFUNCTION("""COMPUTED_VALUE"""),"aristoteleo/spateo-release")</f>
        <v>aristoteleo/spateo-release</v>
      </c>
      <c r="C5" s="7">
        <f>COUNTIF(model_files!A$2:A1000, A5)</f>
        <v>3</v>
      </c>
    </row>
    <row r="6">
      <c r="A6" s="7" t="str">
        <f>IFERROR(__xludf.DUMMYFUNCTION("""COMPUTED_VALUE"""),"artonson/def")</f>
        <v>artonson/def</v>
      </c>
      <c r="C6" s="7">
        <f>COUNTIF(model_files!A$2:A1000, A6)</f>
        <v>3</v>
      </c>
    </row>
    <row r="7">
      <c r="A7" s="7" t="str">
        <f>IFERROR(__xludf.DUMMYFUNCTION("""COMPUTED_VALUE"""),"AshuKulu/HacktoberFest2022")</f>
        <v>AshuKulu/HacktoberFest2022</v>
      </c>
      <c r="C7" s="7">
        <f>COUNTIF(model_files!A$2:A1000, A7)</f>
        <v>1</v>
      </c>
    </row>
    <row r="8">
      <c r="A8" s="7" t="str">
        <f>IFERROR(__xludf.DUMMYFUNCTION("""COMPUTED_VALUE"""),"atulapra/Emotion-detection")</f>
        <v>atulapra/Emotion-detection</v>
      </c>
      <c r="C8" s="7">
        <f>COUNTIF(model_files!A$2:A1000, A8)</f>
        <v>1</v>
      </c>
    </row>
    <row r="9">
      <c r="A9" s="7" t="str">
        <f>IFERROR(__xludf.DUMMYFUNCTION("""COMPUTED_VALUE"""),"avinashkranjan/Amazing-Python-Scripts")</f>
        <v>avinashkranjan/Amazing-Python-Scripts</v>
      </c>
      <c r="C9" s="7">
        <f>COUNTIF(model_files!A$2:A1000, A9)</f>
        <v>6</v>
      </c>
    </row>
    <row r="10">
      <c r="A10" s="7" t="str">
        <f>IFERROR(__xludf.DUMMYFUNCTION("""COMPUTED_VALUE"""),"bigscience-workshop/metadata")</f>
        <v>bigscience-workshop/metadata</v>
      </c>
      <c r="C10" s="7">
        <f>COUNTIF(model_files!A$2:A1000, A10)</f>
        <v>1</v>
      </c>
    </row>
    <row r="11">
      <c r="A11" s="7" t="str">
        <f>IFERROR(__xludf.DUMMYFUNCTION("""COMPUTED_VALUE"""),"boxkite-ml/boxkite")</f>
        <v>boxkite-ml/boxkite</v>
      </c>
      <c r="C11" s="7">
        <f>COUNTIF(model_files!A$2:A1000, A11)</f>
        <v>1</v>
      </c>
    </row>
    <row r="12">
      <c r="A12" s="7" t="str">
        <f>IFERROR(__xludf.DUMMYFUNCTION("""COMPUTED_VALUE"""),"bupt-ai-cz/LLVIP")</f>
        <v>bupt-ai-cz/LLVIP</v>
      </c>
      <c r="C12" s="7">
        <f>COUNTIF(model_files!A$2:A1000, A12)</f>
        <v>39</v>
      </c>
    </row>
    <row r="13">
      <c r="A13" s="7" t="str">
        <f>IFERROR(__xludf.DUMMYFUNCTION("""COMPUTED_VALUE"""),"colinrsmall/This-Hockey-Player-Does-Not-Exist")</f>
        <v>colinrsmall/This-Hockey-Player-Does-Not-Exist</v>
      </c>
      <c r="C13" s="7">
        <f>COUNTIF(model_files!A$2:A1000, A13)</f>
        <v>6</v>
      </c>
    </row>
    <row r="14">
      <c r="A14" s="7" t="str">
        <f>IFERROR(__xludf.DUMMYFUNCTION("""COMPUTED_VALUE"""),"datature/portal")</f>
        <v>datature/portal</v>
      </c>
      <c r="C14" s="7">
        <f>COUNTIF(model_files!A$2:A1000, A14)</f>
        <v>1</v>
      </c>
    </row>
    <row r="15">
      <c r="A15" s="7" t="str">
        <f>IFERROR(__xludf.DUMMYFUNCTION("""COMPUTED_VALUE"""),"EngineerDDP/Parallel-SGD")</f>
        <v>EngineerDDP/Parallel-SGD</v>
      </c>
      <c r="C15" s="7">
        <f>COUNTIF(model_files!A$2:A1000, A15)</f>
        <v>1</v>
      </c>
    </row>
    <row r="16">
      <c r="A16" s="7" t="str">
        <f>IFERROR(__xludf.DUMMYFUNCTION("""COMPUTED_VALUE"""),"eternagame/KaggleOpenVaccine")</f>
        <v>eternagame/KaggleOpenVaccine</v>
      </c>
      <c r="C16" s="7">
        <f>COUNTIF(model_files!A$2:A1000, A16)</f>
        <v>21</v>
      </c>
    </row>
    <row r="17">
      <c r="A17" s="7" t="str">
        <f>IFERROR(__xludf.DUMMYFUNCTION("""COMPUTED_VALUE"""),"facebookresearch/param")</f>
        <v>facebookresearch/param</v>
      </c>
      <c r="C17" s="7">
        <f>COUNTIF(model_files!A$2:A1000, A17)</f>
        <v>3</v>
      </c>
    </row>
    <row r="18">
      <c r="A18" s="7" t="str">
        <f>IFERROR(__xludf.DUMMYFUNCTION("""COMPUTED_VALUE"""),"fusion-ml/trajectory-information-rl")</f>
        <v>fusion-ml/trajectory-information-rl</v>
      </c>
      <c r="C18" s="7">
        <f>COUNTIF(model_files!A$2:A1000, A18)</f>
        <v>4</v>
      </c>
    </row>
    <row r="19">
      <c r="A19" s="7" t="str">
        <f>IFERROR(__xludf.DUMMYFUNCTION("""COMPUTED_VALUE"""),"GauthierDmn/question_answering")</f>
        <v>GauthierDmn/question_answering</v>
      </c>
      <c r="C19" s="7">
        <f>COUNTIF(model_files!A$2:A1000, A19)</f>
        <v>2</v>
      </c>
    </row>
    <row r="20">
      <c r="A20" s="7" t="str">
        <f>IFERROR(__xludf.DUMMYFUNCTION("""COMPUTED_VALUE"""),"harshareddy794/HACKTOBERFEST2020")</f>
        <v>harshareddy794/HACKTOBERFEST2020</v>
      </c>
      <c r="C20" s="7">
        <f>COUNTIF(model_files!A$2:A1000, A20)</f>
        <v>2</v>
      </c>
    </row>
    <row r="21">
      <c r="A21" s="7" t="str">
        <f>IFERROR(__xludf.DUMMYFUNCTION("""COMPUTED_VALUE"""),"hukaixuan19970627/yolov5_obb")</f>
        <v>hukaixuan19970627/yolov5_obb</v>
      </c>
      <c r="C21" s="7">
        <f>COUNTIF(model_files!A$2:A1000, A21)</f>
        <v>15</v>
      </c>
    </row>
    <row r="22">
      <c r="A22" s="7" t="str">
        <f>IFERROR(__xludf.DUMMYFUNCTION("""COMPUTED_VALUE"""),"informagi/REL")</f>
        <v>informagi/REL</v>
      </c>
      <c r="C22" s="7">
        <f>COUNTIF(model_files!A$2:A1000, A22)</f>
        <v>3</v>
      </c>
    </row>
    <row r="23">
      <c r="A23" s="7" t="str">
        <f>IFERROR(__xludf.DUMMYFUNCTION("""COMPUTED_VALUE"""),"infstellar/genshin_impact_assistant")</f>
        <v>infstellar/genshin_impact_assistant</v>
      </c>
      <c r="C23" s="7">
        <f>COUNTIF(model_files!A$2:A1000, A23)</f>
        <v>12</v>
      </c>
    </row>
    <row r="24">
      <c r="A24" s="7" t="str">
        <f>IFERROR(__xludf.DUMMYFUNCTION("""COMPUTED_VALUE"""),"JdeRobot/ObjectDetector")</f>
        <v>JdeRobot/ObjectDetector</v>
      </c>
      <c r="C24" s="7">
        <f>COUNTIF(model_files!A$2:A1000, A24)</f>
        <v>2</v>
      </c>
    </row>
    <row r="25">
      <c r="A25" s="7" t="str">
        <f>IFERROR(__xludf.DUMMYFUNCTION("""COMPUTED_VALUE"""),"joapolarbear/dpro")</f>
        <v>joapolarbear/dpro</v>
      </c>
      <c r="C25" s="7">
        <f>COUNTIF(model_files!A$2:A1000, A25)</f>
        <v>1</v>
      </c>
    </row>
    <row r="26">
      <c r="A26" s="7" t="str">
        <f>IFERROR(__xludf.DUMMYFUNCTION("""COMPUTED_VALUE"""),"Kitware/kwiver")</f>
        <v>Kitware/kwiver</v>
      </c>
      <c r="C26" s="7">
        <f>COUNTIF(model_files!A$2:A1000, A26)</f>
        <v>7</v>
      </c>
    </row>
    <row r="27">
      <c r="A27" s="7" t="str">
        <f>IFERROR(__xludf.DUMMYFUNCTION("""COMPUTED_VALUE"""),"kwrobel-nlp/krnnt")</f>
        <v>kwrobel-nlp/krnnt</v>
      </c>
      <c r="C27" s="7">
        <f>COUNTIF(model_files!A$2:A1000, A27)</f>
        <v>2</v>
      </c>
    </row>
    <row r="28">
      <c r="A28" s="7" t="str">
        <f>IFERROR(__xludf.DUMMYFUNCTION("""COMPUTED_VALUE"""),"lanl/PYSEQM")</f>
        <v>lanl/PYSEQM</v>
      </c>
      <c r="C28" s="7">
        <f>COUNTIF(model_files!A$2:A1000, A28)</f>
        <v>1</v>
      </c>
    </row>
    <row r="29">
      <c r="A29" s="7" t="str">
        <f>IFERROR(__xludf.DUMMYFUNCTION("""COMPUTED_VALUE"""),"LineaLabs/lineapy")</f>
        <v>LineaLabs/lineapy</v>
      </c>
      <c r="C29" s="7">
        <f>COUNTIF(model_files!A$2:A1000, A29)</f>
        <v>1</v>
      </c>
    </row>
    <row r="30">
      <c r="A30" s="7" t="str">
        <f>IFERROR(__xludf.DUMMYFUNCTION("""COMPUTED_VALUE"""),"louis-she/minetorch")</f>
        <v>louis-she/minetorch</v>
      </c>
      <c r="C30" s="7">
        <f>COUNTIF(model_files!A$2:A1000, A30)</f>
        <v>1</v>
      </c>
    </row>
    <row r="31">
      <c r="A31" s="7" t="str">
        <f>IFERROR(__xludf.DUMMYFUNCTION("""COMPUTED_VALUE"""),"luca-ant/WhatsSee")</f>
        <v>luca-ant/WhatsSee</v>
      </c>
      <c r="C31" s="7">
        <f>COUNTIF(model_files!A$2:A1000, A31)</f>
        <v>3</v>
      </c>
    </row>
    <row r="32">
      <c r="A32" s="7" t="str">
        <f>IFERROR(__xludf.DUMMYFUNCTION("""COMPUTED_VALUE"""),"m-doru/Facial-based-authentication-system")</f>
        <v>m-doru/Facial-based-authentication-system</v>
      </c>
      <c r="C32" s="7">
        <f>COUNTIF(model_files!A$2:A1000, A32)</f>
        <v>7</v>
      </c>
    </row>
    <row r="33">
      <c r="A33" s="7" t="str">
        <f>IFERROR(__xludf.DUMMYFUNCTION("""COMPUTED_VALUE"""),"manthan89-py/Plant-Disease-Detection")</f>
        <v>manthan89-py/Plant-Disease-Detection</v>
      </c>
      <c r="C33" s="7">
        <f>COUNTIF(model_files!A$2:A1000, A33)</f>
        <v>1</v>
      </c>
    </row>
    <row r="34">
      <c r="A34" s="7" t="str">
        <f>IFERROR(__xludf.DUMMYFUNCTION("""COMPUTED_VALUE"""),"MaximIntegratedAI/ai8x-synthesis")</f>
        <v>MaximIntegratedAI/ai8x-synthesis</v>
      </c>
      <c r="C34" s="7">
        <f>COUNTIF(model_files!A$2:A1000, A34)</f>
        <v>47</v>
      </c>
    </row>
    <row r="35">
      <c r="A35" s="7" t="str">
        <f>IFERROR(__xludf.DUMMYFUNCTION("""COMPUTED_VALUE"""),"memgraph/mage")</f>
        <v>memgraph/mage</v>
      </c>
      <c r="C35" s="7">
        <f>COUNTIF(model_files!A$2:A1000, A35)</f>
        <v>3</v>
      </c>
    </row>
    <row r="36">
      <c r="A36" s="7" t="str">
        <f>IFERROR(__xludf.DUMMYFUNCTION("""COMPUTED_VALUE"""),"microsoft/nnfusion")</f>
        <v>microsoft/nnfusion</v>
      </c>
      <c r="C36" s="7">
        <f>COUNTIF(model_files!A$2:A1000, A36)</f>
        <v>4</v>
      </c>
    </row>
    <row r="37">
      <c r="A37" s="7" t="str">
        <f>IFERROR(__xludf.DUMMYFUNCTION("""COMPUTED_VALUE"""),"miha-skalic/youtube8mchallenge")</f>
        <v>miha-skalic/youtube8mchallenge</v>
      </c>
      <c r="C37" s="7">
        <f>COUNTIF(model_files!A$2:A1000, A37)</f>
        <v>1</v>
      </c>
    </row>
    <row r="38">
      <c r="A38" s="7" t="str">
        <f>IFERROR(__xludf.DUMMYFUNCTION("""COMPUTED_VALUE"""),"milvus-io/bootcamp")</f>
        <v>milvus-io/bootcamp</v>
      </c>
      <c r="C38" s="7">
        <f>COUNTIF(model_files!A$2:A1000, A38)</f>
        <v>2</v>
      </c>
    </row>
    <row r="39">
      <c r="A39" s="7" t="str">
        <f>IFERROR(__xludf.DUMMYFUNCTION("""COMPUTED_VALUE"""),"Moving-AI/virtual-walk")</f>
        <v>Moving-AI/virtual-walk</v>
      </c>
      <c r="C39" s="7">
        <f>COUNTIF(model_files!A$2:A1000, A39)</f>
        <v>4</v>
      </c>
    </row>
    <row r="40">
      <c r="A40" s="7" t="str">
        <f>IFERROR(__xludf.DUMMYFUNCTION("""COMPUTED_VALUE"""),"naturalis/sdmdl")</f>
        <v>naturalis/sdmdl</v>
      </c>
      <c r="C40" s="7">
        <f>COUNTIF(model_files!A$2:A1000, A40)</f>
        <v>1</v>
      </c>
    </row>
    <row r="41">
      <c r="A41" s="7" t="str">
        <f>IFERROR(__xludf.DUMMYFUNCTION("""COMPUTED_VALUE"""),"nsu-ai-team/conv1d-text-vae")</f>
        <v>nsu-ai-team/conv1d-text-vae</v>
      </c>
      <c r="C41" s="7">
        <f>COUNTIF(model_files!A$2:A1000, A41)</f>
        <v>1</v>
      </c>
    </row>
    <row r="42">
      <c r="A42" s="7" t="str">
        <f>IFERROR(__xludf.DUMMYFUNCTION("""COMPUTED_VALUE"""),"open-mmlab/mmskeleton")</f>
        <v>open-mmlab/mmskeleton</v>
      </c>
      <c r="C42" s="7">
        <f>COUNTIF(model_files!A$2:A1000, A42)</f>
        <v>1</v>
      </c>
    </row>
    <row r="43">
      <c r="A43" s="7" t="str">
        <f>IFERROR(__xludf.DUMMYFUNCTION("""COMPUTED_VALUE"""),"pangyuteng/aigonewrong")</f>
        <v>pangyuteng/aigonewrong</v>
      </c>
      <c r="C43" s="7">
        <f>COUNTIF(model_files!A$2:A1000, A43)</f>
        <v>9</v>
      </c>
    </row>
    <row r="44">
      <c r="A44" s="7" t="str">
        <f>IFERROR(__xludf.DUMMYFUNCTION("""COMPUTED_VALUE"""),"PMMon/Thesis_Social_Interactions")</f>
        <v>PMMon/Thesis_Social_Interactions</v>
      </c>
      <c r="C44" s="7">
        <f>COUNTIF(model_files!A$2:A1000, A44)</f>
        <v>1</v>
      </c>
    </row>
    <row r="45">
      <c r="A45" s="7" t="str">
        <f>IFERROR(__xludf.DUMMYFUNCTION("""COMPUTED_VALUE"""),"qianxunclub/ticket")</f>
        <v>qianxunclub/ticket</v>
      </c>
      <c r="C45" s="7">
        <f>COUNTIF(model_files!A$2:A1000, A45)</f>
        <v>2</v>
      </c>
    </row>
    <row r="46">
      <c r="A46" s="7" t="str">
        <f>IFERROR(__xludf.DUMMYFUNCTION("""COMPUTED_VALUE"""),"raffg/trump-tweet-author-identification")</f>
        <v>raffg/trump-tweet-author-identification</v>
      </c>
      <c r="C46" s="7">
        <f>COUNTIF(model_files!A$2:A1000, A46)</f>
        <v>8</v>
      </c>
    </row>
    <row r="47">
      <c r="A47" s="7" t="str">
        <f>IFERROR(__xludf.DUMMYFUNCTION("""COMPUTED_VALUE"""),"raphaelsty/mkb")</f>
        <v>raphaelsty/mkb</v>
      </c>
      <c r="C47" s="7">
        <f>COUNTIF(model_files!A$2:A1000, A47)</f>
        <v>1</v>
      </c>
    </row>
    <row r="48">
      <c r="A48" s="7" t="str">
        <f>IFERROR(__xludf.DUMMYFUNCTION("""COMPUTED_VALUE"""),"SamarthTMSL/HacktoberFest-Projects-and-games")</f>
        <v>SamarthTMSL/HacktoberFest-Projects-and-games</v>
      </c>
      <c r="C48" s="7">
        <f>COUNTIF(model_files!A$2:A1000, A48)</f>
        <v>1</v>
      </c>
    </row>
    <row r="49">
      <c r="A49" s="7" t="str">
        <f>IFERROR(__xludf.DUMMYFUNCTION("""COMPUTED_VALUE"""),"sapols/Satellite-Telemetry-Anomaly-Detection")</f>
        <v>sapols/Satellite-Telemetry-Anomaly-Detection</v>
      </c>
      <c r="C49" s="7">
        <f>COUNTIF(model_files!A$2:A1000, A49)</f>
        <v>1</v>
      </c>
    </row>
    <row r="50">
      <c r="A50" s="7" t="str">
        <f>IFERROR(__xludf.DUMMYFUNCTION("""COMPUTED_VALUE"""),"SeanNaren/deepspeech.pytorch")</f>
        <v>SeanNaren/deepspeech.pytorch</v>
      </c>
      <c r="C50" s="7">
        <f>COUNTIF(model_files!A$2:A1000, A50)</f>
        <v>4</v>
      </c>
    </row>
    <row r="51">
      <c r="A51" s="7" t="str">
        <f>IFERROR(__xludf.DUMMYFUNCTION("""COMPUTED_VALUE"""),"StanfordASL/CoCo")</f>
        <v>StanfordASL/CoCo</v>
      </c>
      <c r="C51" s="7">
        <f>COUNTIF(model_files!A$2:A1000, A51)</f>
        <v>12</v>
      </c>
    </row>
    <row r="52">
      <c r="A52" s="7" t="str">
        <f>IFERROR(__xludf.DUMMYFUNCTION("""COMPUTED_VALUE"""),"Tesseract-MI/prostatecancer.ai")</f>
        <v>Tesseract-MI/prostatecancer.ai</v>
      </c>
      <c r="C52" s="7">
        <f>COUNTIF(model_files!A$2:A1000, A52)</f>
        <v>2</v>
      </c>
    </row>
    <row r="53">
      <c r="A53" s="7" t="str">
        <f>IFERROR(__xludf.DUMMYFUNCTION("""COMPUTED_VALUE"""),"thevasudevgupta/bigbird")</f>
        <v>thevasudevgupta/bigbird</v>
      </c>
      <c r="C53" s="7">
        <f>COUNTIF(model_files!A$2:A1000, A53)</f>
        <v>2</v>
      </c>
    </row>
    <row r="54">
      <c r="A54" s="7" t="str">
        <f>IFERROR(__xludf.DUMMYFUNCTION("""COMPUTED_VALUE"""),"toshan-luktuke/stock-market-analyser")</f>
        <v>toshan-luktuke/stock-market-analyser</v>
      </c>
      <c r="C54" s="7">
        <f>COUNTIF(model_files!A$2:A1000, A54)</f>
        <v>16</v>
      </c>
    </row>
    <row r="55">
      <c r="A55" s="7" t="str">
        <f>IFERROR(__xludf.DUMMYFUNCTION("""COMPUTED_VALUE"""),"ubicomplab/rPPG-Toolbox")</f>
        <v>ubicomplab/rPPG-Toolbox</v>
      </c>
      <c r="C55" s="7">
        <f>COUNTIF(model_files!A$2:A1000, A55)</f>
        <v>14</v>
      </c>
    </row>
    <row r="56">
      <c r="A56" s="7" t="str">
        <f>IFERROR(__xludf.DUMMYFUNCTION("""COMPUTED_VALUE"""),"undera/chess-engine-nn")</f>
        <v>undera/chess-engine-nn</v>
      </c>
      <c r="C56" s="7">
        <f>COUNTIF(model_files!A$2:A1000, A56)</f>
        <v>2</v>
      </c>
    </row>
    <row r="57">
      <c r="A57" s="7" t="str">
        <f>IFERROR(__xludf.DUMMYFUNCTION("""COMPUTED_VALUE"""),"v-sivak/quantum-control-rl")</f>
        <v>v-sivak/quantum-control-rl</v>
      </c>
      <c r="C57" s="7">
        <f>COUNTIF(model_files!A$2:A1000, A57)</f>
        <v>2</v>
      </c>
    </row>
    <row r="58">
      <c r="A58" s="7" t="str">
        <f>IFERROR(__xludf.DUMMYFUNCTION("""COMPUTED_VALUE"""),"vtuber-plan/vcvits")</f>
        <v>vtuber-plan/vcvits</v>
      </c>
      <c r="C58" s="7">
        <f>COUNTIF(model_files!A$2:A1000, A58)</f>
        <v>6</v>
      </c>
    </row>
    <row r="59">
      <c r="A59" s="7" t="str">
        <f>IFERROR(__xludf.DUMMYFUNCTION("""COMPUTED_VALUE"""),"wimlds-trojmiasto/detect-waste")</f>
        <v>wimlds-trojmiasto/detect-waste</v>
      </c>
      <c r="C59" s="7">
        <f>COUNTIF(model_files!A$2:A1000, A59)</f>
        <v>19</v>
      </c>
    </row>
    <row r="60">
      <c r="A60" s="7" t="str">
        <f>IFERROR(__xludf.DUMMYFUNCTION("""COMPUTED_VALUE"""),"yjh0410/FreeYOLO")</f>
        <v>yjh0410/FreeYOLO</v>
      </c>
      <c r="C60" s="7">
        <f>COUNTIF(model_files!A$2:A1000, A60)</f>
        <v>7</v>
      </c>
    </row>
    <row r="61">
      <c r="A61" s="7" t="str">
        <f>IFERROR(__xludf.DUMMYFUNCTION("""COMPUTED_VALUE"""),"yjh0410/PyTorch_YOWO")</f>
        <v>yjh0410/PyTorch_YOWO</v>
      </c>
      <c r="C61" s="7">
        <f>COUNTIF(model_files!A$2:A1000, A61)</f>
        <v>20</v>
      </c>
    </row>
    <row r="62">
      <c r="A62" s="7"/>
      <c r="C62" s="7">
        <f>COUNTIF(model_files!A$2:A1000, A62)</f>
        <v>0</v>
      </c>
    </row>
    <row r="63">
      <c r="C63" s="7">
        <f>COUNTIF(model_files!A$2:A1000, A63)</f>
        <v>0</v>
      </c>
    </row>
  </sheetData>
  <conditionalFormatting sqref="C1:C63">
    <cfRule type="colorScale" priority="1">
      <colorScale>
        <cfvo type="min"/>
        <cfvo type="max"/>
        <color rgb="FF57BB8A"/>
        <color rgb="FFFFFFFF"/>
      </colorScale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tr">
        <f>IFERROR(__xludf.DUMMYFUNCTION("UNIQUE(model_files!D2:D999)"),"")</f>
        <v/>
      </c>
      <c r="B1" s="7">
        <f>COUNTIF(model_files!D$2:D999, A1)</f>
        <v>0</v>
      </c>
      <c r="D1" s="1" t="s">
        <v>73</v>
      </c>
      <c r="F1" s="1" t="s">
        <v>63</v>
      </c>
      <c r="H1" s="1" t="s">
        <v>68</v>
      </c>
      <c r="J1" s="1" t="s">
        <v>83</v>
      </c>
    </row>
    <row r="2">
      <c r="A2" s="7" t="str">
        <f>IFERROR(__xludf.DUMMYFUNCTION("""COMPUTED_VALUE"""),"hdf5")</f>
        <v>hdf5</v>
      </c>
      <c r="B2" s="7">
        <f>COUNTIF(model_files!D$2:D999, A2)</f>
        <v>6</v>
      </c>
      <c r="D2" s="7" t="str">
        <f>IFERROR(__xludf.DUMMYFUNCTION("UNIQUE(FILTER(model_files!D$2:D999,model_files!E$2:E999=D$1))"),"h5")</f>
        <v>h5</v>
      </c>
      <c r="E2" s="8">
        <f>IFERROR(__xludf.DUMMYFUNCTION("ROWS(FILTER(model_files!D$2:D999,model_files!E$2:E999=D$1,model_files!D$2:D999=D2))"),44.0)</f>
        <v>44</v>
      </c>
      <c r="F2" s="8" t="str">
        <f>IFERROR(__xludf.DUMMYFUNCTION("UNIQUE(FILTER(model_files!D$2:D999,model_files!E$2:E999=F$1))"),"")</f>
        <v/>
      </c>
      <c r="G2" s="7">
        <f>IFERROR(__xludf.DUMMYFUNCTION("ROWS(FILTER(model_files!D$2:D999,model_files!E$2:E999=F$1,model_files!D$2:D999=F2))"),7.0)</f>
        <v>7</v>
      </c>
      <c r="H2" s="8" t="str">
        <f>IFERROR(__xludf.DUMMYFUNCTION("UNIQUE(FILTER(model_files!D$2:D999,model_files!E$2:E999=H$1))"),"pkl")</f>
        <v>pkl</v>
      </c>
      <c r="I2" s="8">
        <f>IFERROR(__xludf.DUMMYFUNCTION("ROWS(FILTER(model_files!D$2:D999,model_files!E$2:E999=H$1,model_files!D$2:D999=H2))"),32.0)</f>
        <v>32</v>
      </c>
      <c r="J2" s="8" t="str">
        <f>IFERROR(__xludf.DUMMYFUNCTION("UNIQUE(FILTER(model_files!D$2:D999,model_files!E$2:E999=J$1))"),"pkl")</f>
        <v>pkl</v>
      </c>
      <c r="K2" s="8">
        <f>IFERROR(__xludf.DUMMYFUNCTION("ROWS(FILTER(model_files!D$2:D999,model_files!E$2:E999=J$1,model_files!D$2:D999=J2))"),7.0)</f>
        <v>7</v>
      </c>
    </row>
    <row r="3">
      <c r="A3" s="7" t="str">
        <f>IFERROR(__xludf.DUMMYFUNCTION("""COMPUTED_VALUE"""),"pb")</f>
        <v>pb</v>
      </c>
      <c r="B3" s="7">
        <f>COUNTIF(model_files!D$2:D999, A3)</f>
        <v>2</v>
      </c>
      <c r="D3" s="7"/>
      <c r="E3" s="8">
        <f>IFERROR(__xludf.DUMMYFUNCTION("ROWS(FILTER(model_files!D$2:D999,model_files!E$2:E999=D$1,model_files!D$2:D999=D3))"),9.0)</f>
        <v>9</v>
      </c>
      <c r="F3" s="7" t="str">
        <f>IFERROR(__xludf.DUMMYFUNCTION("""COMPUTED_VALUE"""),"pth")</f>
        <v>pth</v>
      </c>
      <c r="G3" s="7">
        <f>IFERROR(__xludf.DUMMYFUNCTION("ROWS(FILTER(model_files!D$2:D999,model_files!E$2:E999=F$1,model_files!D$2:D999=F3))"),108.0)</f>
        <v>108</v>
      </c>
      <c r="H3" s="7" t="str">
        <f>IFERROR(__xludf.DUMMYFUNCTION("""COMPUTED_VALUE"""),"pkl -1")</f>
        <v>pkl -1</v>
      </c>
      <c r="I3" s="8">
        <f>IFERROR(__xludf.DUMMYFUNCTION("ROWS(FILTER(model_files!D$2:D999,model_files!E$2:E999=H$1,model_files!D$2:D999=H3))"),1.0)</f>
        <v>1</v>
      </c>
      <c r="J3" s="7" t="str">
        <f>IFERROR(__xludf.DUMMYFUNCTION("""COMPUTED_VALUE"""),"pkllinear")</f>
        <v>pkllinear</v>
      </c>
      <c r="K3" s="8">
        <f>IFERROR(__xludf.DUMMYFUNCTION("ROWS(FILTER(model_files!D$2:D999,model_files!E$2:E999=J$1,model_files!D$2:D999=J3))"),1.0)</f>
        <v>1</v>
      </c>
    </row>
    <row r="4">
      <c r="A4" s="7" t="str">
        <f>IFERROR(__xludf.DUMMYFUNCTION("""COMPUTED_VALUE"""),"pt")</f>
        <v>pt</v>
      </c>
      <c r="B4" s="7">
        <f>COUNTIF(model_files!D$2:D999, A4)</f>
        <v>63</v>
      </c>
      <c r="D4" s="7" t="str">
        <f>IFERROR(__xludf.DUMMYFUNCTION("""COMPUTED_VALUE"""),"model")</f>
        <v>model</v>
      </c>
      <c r="E4" s="8">
        <f>IFERROR(__xludf.DUMMYFUNCTION("ROWS(FILTER(model_files!D$2:D999,model_files!E$2:E999=D$1,model_files!D$2:D999=D4))"),1.0)</f>
        <v>1</v>
      </c>
      <c r="F4" s="7" t="str">
        <f>IFERROR(__xludf.DUMMYFUNCTION("""COMPUTED_VALUE"""),"pt")</f>
        <v>pt</v>
      </c>
      <c r="G4" s="7">
        <f>IFERROR(__xludf.DUMMYFUNCTION("ROWS(FILTER(model_files!D$2:D999,model_files!E$2:E999=F$1,model_files!D$2:D999=F4))"),54.0)</f>
        <v>54</v>
      </c>
      <c r="H4" s="7" t="str">
        <f>IFERROR(__xludf.DUMMYFUNCTION("""COMPUTED_VALUE"""),"sav")</f>
        <v>sav</v>
      </c>
      <c r="I4" s="8">
        <f>IFERROR(__xludf.DUMMYFUNCTION("ROWS(FILTER(model_files!D$2:D999,model_files!E$2:E999=H$1,model_files!D$2:D999=H4))"),1.0)</f>
        <v>1</v>
      </c>
    </row>
    <row r="5">
      <c r="A5" s="7" t="str">
        <f>IFERROR(__xludf.DUMMYFUNCTION("""COMPUTED_VALUE"""),"ckpt")</f>
        <v>ckpt</v>
      </c>
      <c r="B5" s="7">
        <f>COUNTIF(model_files!D$2:D999, A5)</f>
        <v>4</v>
      </c>
      <c r="D5" s="7" t="str">
        <f>IFERROR(__xludf.DUMMYFUNCTION("""COMPUTED_VALUE"""),"hdf5")</f>
        <v>hdf5</v>
      </c>
      <c r="E5" s="8">
        <f>IFERROR(__xludf.DUMMYFUNCTION("ROWS(FILTER(model_files!D$2:D999,model_files!E$2:E999=D$1,model_files!D$2:D999=D5))"),5.0)</f>
        <v>5</v>
      </c>
      <c r="F5" s="7" t="str">
        <f>IFERROR(__xludf.DUMMYFUNCTION("""COMPUTED_VALUE"""),"pkl")</f>
        <v>pkl</v>
      </c>
      <c r="G5" s="7">
        <f>IFERROR(__xludf.DUMMYFUNCTION("ROWS(FILTER(model_files!D$2:D999,model_files!E$2:E999=F$1,model_files!D$2:D999=F5))"),5.0)</f>
        <v>5</v>
      </c>
      <c r="H5" s="7" t="str">
        <f>IFERROR(__xludf.DUMMYFUNCTION("""COMPUTED_VALUE"""),"model")</f>
        <v>model</v>
      </c>
      <c r="I5" s="8">
        <f>IFERROR(__xludf.DUMMYFUNCTION("ROWS(FILTER(model_files!D$2:D999,model_files!E$2:E999=H$1,model_files!D$2:D999=H5))"),2.0)</f>
        <v>2</v>
      </c>
    </row>
    <row r="6">
      <c r="A6" s="7" t="str">
        <f>IFERROR(__xludf.DUMMYFUNCTION("""COMPUTED_VALUE"""),"pkl")</f>
        <v>pkl</v>
      </c>
      <c r="B6" s="7">
        <f>COUNTIF(model_files!D$2:D999, A6)</f>
        <v>44</v>
      </c>
      <c r="E6" s="8"/>
      <c r="F6" s="7" t="str">
        <f>IFERROR(__xludf.DUMMYFUNCTION("""COMPUTED_VALUE"""),"ckpt")</f>
        <v>ckpt</v>
      </c>
      <c r="G6" s="7">
        <f>IFERROR(__xludf.DUMMYFUNCTION("ROWS(FILTER(model_files!D$2:D999,model_files!E$2:E999=F$1,model_files!D$2:D999=F6))"),3.0)</f>
        <v>3</v>
      </c>
      <c r="H6" s="7" t="str">
        <f>IFERROR(__xludf.DUMMYFUNCTION("""COMPUTED_VALUE"""),"pickle")</f>
        <v>pickle</v>
      </c>
      <c r="I6" s="8">
        <f>IFERROR(__xludf.DUMMYFUNCTION("ROWS(FILTER(model_files!D$2:D999,model_files!E$2:E999=H$1,model_files!D$2:D999=H6))"),1.0)</f>
        <v>1</v>
      </c>
    </row>
    <row r="7">
      <c r="A7" s="7" t="str">
        <f>IFERROR(__xludf.DUMMYFUNCTION("""COMPUTED_VALUE"""),"h5")</f>
        <v>h5</v>
      </c>
      <c r="B7" s="7">
        <f>COUNTIF(model_files!D$2:D999, A7)</f>
        <v>46</v>
      </c>
      <c r="E7" s="8"/>
      <c r="I7" s="8"/>
    </row>
    <row r="8">
      <c r="A8" s="7" t="str">
        <f>IFERROR(__xludf.DUMMYFUNCTION("""COMPUTED_VALUE"""),"pkl -1")</f>
        <v>pkl -1</v>
      </c>
      <c r="B8" s="7">
        <f>COUNTIF(model_files!D$2:D999, A8)</f>
        <v>1</v>
      </c>
      <c r="E8" s="8"/>
      <c r="I8" s="8"/>
    </row>
    <row r="9">
      <c r="A9" s="7" t="str">
        <f>IFERROR(__xludf.DUMMYFUNCTION("""COMPUTED_VALUE"""),"sav")</f>
        <v>sav</v>
      </c>
      <c r="B9" s="7">
        <f>COUNTIF(model_files!D$2:D999, A9)</f>
        <v>1</v>
      </c>
      <c r="E9" s="8"/>
      <c r="I9" s="8"/>
    </row>
    <row r="10">
      <c r="A10" s="7" t="str">
        <f>IFERROR(__xludf.DUMMYFUNCTION("""COMPUTED_VALUE"""),"pth")</f>
        <v>pth</v>
      </c>
      <c r="B10" s="7">
        <f>COUNTIF(model_files!D$2:D999, A10)</f>
        <v>137</v>
      </c>
    </row>
    <row r="11">
      <c r="A11" s="7" t="str">
        <f>IFERROR(__xludf.DUMMYFUNCTION("""COMPUTED_VALUE"""),"model")</f>
        <v>model</v>
      </c>
      <c r="B11" s="7">
        <f>COUNTIF(model_files!D$2:D999, A11)</f>
        <v>4</v>
      </c>
    </row>
    <row r="12">
      <c r="A12" s="7" t="str">
        <f>IFERROR(__xludf.DUMMYFUNCTION("""COMPUTED_VALUE"""),"pkllinear")</f>
        <v>pkllinear</v>
      </c>
      <c r="B12" s="7">
        <f>COUNTIF(model_files!D$2:D999, A12)</f>
        <v>1</v>
      </c>
    </row>
    <row r="13">
      <c r="A13" s="7" t="str">
        <f>IFERROR(__xludf.DUMMYFUNCTION("""COMPUTED_VALUE"""),"pickle")</f>
        <v>pickle</v>
      </c>
      <c r="B13" s="7">
        <f>COUNTIF(model_files!D$2:D999, A13)</f>
        <v>1</v>
      </c>
    </row>
    <row r="14">
      <c r="A14" s="7" t="str">
        <f>IFERROR(__xludf.DUMMYFUNCTION("""COMPUTED_VALUE"""),"bin")</f>
        <v>bin</v>
      </c>
      <c r="B14" s="7">
        <f>COUNTIF(model_files!D$2:D999, A14)</f>
        <v>1</v>
      </c>
    </row>
    <row r="15">
      <c r="B15" s="7">
        <f>SUM(B1:B14)</f>
        <v>311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98</v>
      </c>
      <c r="B1" s="7">
        <v>137.0</v>
      </c>
    </row>
    <row r="2">
      <c r="A2" s="7" t="s">
        <v>40</v>
      </c>
      <c r="B2" s="7">
        <v>63.0</v>
      </c>
    </row>
    <row r="3">
      <c r="A3" s="7" t="s">
        <v>72</v>
      </c>
      <c r="B3" s="7">
        <v>45.0</v>
      </c>
    </row>
    <row r="4">
      <c r="A4" s="7" t="s">
        <v>67</v>
      </c>
      <c r="B4" s="7">
        <v>42.0</v>
      </c>
    </row>
    <row r="5">
      <c r="A5" s="7" t="s">
        <v>29</v>
      </c>
      <c r="B5" s="7">
        <v>7.0</v>
      </c>
    </row>
    <row r="6">
      <c r="A6" s="7" t="s">
        <v>17</v>
      </c>
      <c r="B6" s="7">
        <v>6.0</v>
      </c>
    </row>
    <row r="7">
      <c r="A7" s="7" t="s">
        <v>56</v>
      </c>
      <c r="B7" s="7">
        <v>6.0</v>
      </c>
    </row>
    <row r="8">
      <c r="A8" s="7" t="s">
        <v>177</v>
      </c>
      <c r="B8" s="7">
        <v>5.0</v>
      </c>
    </row>
    <row r="9">
      <c r="A9" s="7" t="s">
        <v>68</v>
      </c>
      <c r="B9" s="7">
        <v>2.0</v>
      </c>
    </row>
    <row r="10">
      <c r="A10" s="7" t="s">
        <v>87</v>
      </c>
      <c r="B10" s="7">
        <v>1.0</v>
      </c>
    </row>
    <row r="11">
      <c r="A11" s="7" t="s">
        <v>90</v>
      </c>
      <c r="B11" s="7">
        <v>1.0</v>
      </c>
    </row>
    <row r="12">
      <c r="A12" s="7" t="s">
        <v>632</v>
      </c>
      <c r="B12" s="7">
        <v>1.0</v>
      </c>
    </row>
    <row r="13">
      <c r="A13" s="7" t="s">
        <v>301</v>
      </c>
      <c r="B13" s="7">
        <v>1.0</v>
      </c>
    </row>
    <row r="14">
      <c r="A14" s="7" t="s">
        <v>486</v>
      </c>
      <c r="B14" s="7">
        <v>1.0</v>
      </c>
    </row>
  </sheetData>
  <drawing r:id="rId1"/>
</worksheet>
</file>