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hidePivotFieldList="1" defaultThemeVersion="124226"/>
  <bookViews>
    <workbookView xWindow="0" yWindow="60" windowWidth="19440" windowHeight="8850" firstSheet="3" activeTab="4"/>
  </bookViews>
  <sheets>
    <sheet name="REGION 1 sudarshan" sheetId="1" r:id="rId1"/>
    <sheet name="REGION 2 tharun" sheetId="2" r:id="rId2"/>
    <sheet name="REGION 3 srinu" sheetId="4" r:id="rId3"/>
    <sheet name="REGION 4 kranthi" sheetId="5" r:id="rId4"/>
    <sheet name="Region5(Apps)" sheetId="13" r:id="rId5"/>
    <sheet name="summry sheet" sheetId="8" r:id="rId6"/>
    <sheet name="13th march" sheetId="28" r:id="rId7"/>
    <sheet name="DeleveryBoy(13th march)" sheetId="29" r:id="rId8"/>
  </sheets>
  <externalReferences>
    <externalReference r:id="rId9"/>
  </externalReferences>
  <calcPr calcId="144525"/>
</workbook>
</file>

<file path=xl/calcChain.xml><?xml version="1.0" encoding="utf-8"?>
<calcChain xmlns="http://schemas.openxmlformats.org/spreadsheetml/2006/main">
  <c r="N3" i="13" l="1"/>
  <c r="N4" i="13"/>
  <c r="N5" i="13"/>
  <c r="N6" i="13"/>
  <c r="N7" i="13"/>
  <c r="N8" i="13"/>
  <c r="N9" i="13"/>
  <c r="N10" i="13"/>
  <c r="N2" i="13"/>
  <c r="M3" i="13"/>
  <c r="M4" i="13"/>
  <c r="M5" i="13"/>
  <c r="M6" i="13"/>
  <c r="M7" i="13"/>
  <c r="M8" i="13"/>
  <c r="M9" i="13"/>
  <c r="M10" i="13"/>
  <c r="M2" i="13"/>
  <c r="L3" i="13"/>
  <c r="L4" i="13"/>
  <c r="L5" i="13"/>
  <c r="L6" i="13"/>
  <c r="L7" i="13"/>
  <c r="L8" i="13"/>
  <c r="L9" i="13"/>
  <c r="L10" i="13"/>
  <c r="L2" i="13"/>
  <c r="K3" i="13"/>
  <c r="K4" i="13"/>
  <c r="K5" i="13"/>
  <c r="K6" i="13"/>
  <c r="K7" i="13"/>
  <c r="K8" i="13"/>
  <c r="K9" i="13"/>
  <c r="K10" i="13"/>
  <c r="K2" i="13"/>
  <c r="J3" i="13"/>
  <c r="J4" i="13"/>
  <c r="J5" i="13"/>
  <c r="J6" i="13"/>
  <c r="J7" i="13"/>
  <c r="J8" i="13"/>
  <c r="J9" i="13"/>
  <c r="J10" i="13"/>
  <c r="J2" i="13"/>
  <c r="I3" i="13"/>
  <c r="I4" i="13"/>
  <c r="I5" i="13"/>
  <c r="I6" i="13"/>
  <c r="I7" i="13"/>
  <c r="I8" i="13"/>
  <c r="I9" i="13"/>
  <c r="I10" i="13"/>
  <c r="I2" i="13"/>
  <c r="H3" i="13"/>
  <c r="H4" i="13"/>
  <c r="H5" i="13"/>
  <c r="H6" i="13"/>
  <c r="H7" i="13"/>
  <c r="H8" i="13"/>
  <c r="H9" i="13"/>
  <c r="H10" i="13"/>
  <c r="H2" i="13"/>
  <c r="G3" i="13"/>
  <c r="G4" i="13"/>
  <c r="G5" i="13"/>
  <c r="G6" i="13"/>
  <c r="G7" i="13"/>
  <c r="G8" i="13"/>
  <c r="G9" i="13"/>
  <c r="G10" i="13"/>
  <c r="G2" i="13"/>
  <c r="F3" i="13"/>
  <c r="F4" i="13"/>
  <c r="F5" i="13"/>
  <c r="F6" i="13"/>
  <c r="F7" i="13"/>
  <c r="F8" i="13"/>
  <c r="F9" i="13"/>
  <c r="F10" i="13"/>
  <c r="F2" i="13"/>
  <c r="E3" i="13"/>
  <c r="E4" i="13"/>
  <c r="E5" i="13"/>
  <c r="E6" i="13"/>
  <c r="E7" i="13"/>
  <c r="E8" i="13"/>
  <c r="E9" i="13"/>
  <c r="E10" i="13"/>
  <c r="E2" i="13"/>
  <c r="D3" i="13"/>
  <c r="D4" i="13"/>
  <c r="D5" i="13"/>
  <c r="D6" i="13"/>
  <c r="D7" i="13"/>
  <c r="D8" i="13"/>
  <c r="D9" i="13"/>
  <c r="D10" i="13"/>
  <c r="D2" i="13"/>
  <c r="C2" i="13"/>
  <c r="C3" i="13"/>
  <c r="C4" i="13"/>
  <c r="C5" i="13"/>
  <c r="C6" i="13"/>
  <c r="C7" i="13"/>
  <c r="C8" i="13"/>
  <c r="C9" i="13"/>
  <c r="C10" i="13"/>
  <c r="O2" i="13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O55" i="5"/>
  <c r="O56" i="5"/>
  <c r="O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34" i="5"/>
  <c r="P34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15" i="5"/>
  <c r="F15" i="5"/>
  <c r="E11" i="5"/>
  <c r="F11" i="5"/>
  <c r="G11" i="5"/>
  <c r="H11" i="5"/>
  <c r="I11" i="5"/>
  <c r="J11" i="5"/>
  <c r="K11" i="5"/>
  <c r="L11" i="5"/>
  <c r="M11" i="5"/>
  <c r="N11" i="5"/>
  <c r="O11" i="5"/>
  <c r="P11" i="5"/>
  <c r="O3" i="5"/>
  <c r="O4" i="5"/>
  <c r="O5" i="5"/>
  <c r="O6" i="5"/>
  <c r="O7" i="5"/>
  <c r="O8" i="5"/>
  <c r="O9" i="5"/>
  <c r="O10" i="5"/>
  <c r="O2" i="5"/>
  <c r="N3" i="5"/>
  <c r="N4" i="5"/>
  <c r="N5" i="5"/>
  <c r="N6" i="5"/>
  <c r="N7" i="5"/>
  <c r="N8" i="5"/>
  <c r="N9" i="5"/>
  <c r="N10" i="5"/>
  <c r="N2" i="5"/>
  <c r="M3" i="5"/>
  <c r="M4" i="5"/>
  <c r="M5" i="5"/>
  <c r="M6" i="5"/>
  <c r="M7" i="5"/>
  <c r="M8" i="5"/>
  <c r="M9" i="5"/>
  <c r="M10" i="5"/>
  <c r="M2" i="5"/>
  <c r="L3" i="5"/>
  <c r="L4" i="5"/>
  <c r="L5" i="5"/>
  <c r="L6" i="5"/>
  <c r="L7" i="5"/>
  <c r="L8" i="5"/>
  <c r="L9" i="5"/>
  <c r="L10" i="5"/>
  <c r="L2" i="5"/>
  <c r="K3" i="5"/>
  <c r="K4" i="5"/>
  <c r="K5" i="5"/>
  <c r="K6" i="5"/>
  <c r="K7" i="5"/>
  <c r="K8" i="5"/>
  <c r="K9" i="5"/>
  <c r="K10" i="5"/>
  <c r="K2" i="5"/>
  <c r="J3" i="5"/>
  <c r="J4" i="5"/>
  <c r="J5" i="5"/>
  <c r="J6" i="5"/>
  <c r="J7" i="5"/>
  <c r="J8" i="5"/>
  <c r="J9" i="5"/>
  <c r="J10" i="5"/>
  <c r="J2" i="5"/>
  <c r="I3" i="5"/>
  <c r="I4" i="5"/>
  <c r="I5" i="5"/>
  <c r="I6" i="5"/>
  <c r="I7" i="5"/>
  <c r="I8" i="5"/>
  <c r="I9" i="5"/>
  <c r="I10" i="5"/>
  <c r="I2" i="5"/>
  <c r="H3" i="5"/>
  <c r="H4" i="5"/>
  <c r="H5" i="5"/>
  <c r="H6" i="5"/>
  <c r="H7" i="5"/>
  <c r="H8" i="5"/>
  <c r="H9" i="5"/>
  <c r="H10" i="5"/>
  <c r="H2" i="5"/>
  <c r="G3" i="5"/>
  <c r="G4" i="5"/>
  <c r="G5" i="5"/>
  <c r="G6" i="5"/>
  <c r="G7" i="5"/>
  <c r="G8" i="5"/>
  <c r="G9" i="5"/>
  <c r="G10" i="5"/>
  <c r="G2" i="5"/>
  <c r="F3" i="5"/>
  <c r="F4" i="5"/>
  <c r="F5" i="5"/>
  <c r="F6" i="5"/>
  <c r="F7" i="5"/>
  <c r="F8" i="5"/>
  <c r="F9" i="5"/>
  <c r="F10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2" i="5"/>
  <c r="E3" i="5"/>
  <c r="E4" i="5"/>
  <c r="E5" i="5"/>
  <c r="E6" i="5"/>
  <c r="E7" i="5"/>
  <c r="E8" i="5"/>
  <c r="E9" i="5"/>
  <c r="E10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2" i="5"/>
  <c r="D2" i="5"/>
  <c r="D11" i="5" s="1"/>
  <c r="D3" i="5"/>
  <c r="D4" i="5"/>
  <c r="D5" i="5"/>
  <c r="D6" i="5"/>
  <c r="D7" i="5"/>
  <c r="D8" i="5"/>
  <c r="D9" i="5"/>
  <c r="D10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P2" i="5"/>
  <c r="O59" i="4"/>
  <c r="O60" i="4"/>
  <c r="O61" i="4"/>
  <c r="O62" i="4"/>
  <c r="O63" i="4"/>
  <c r="O64" i="4"/>
  <c r="O65" i="4"/>
  <c r="O66" i="4"/>
  <c r="O67" i="4"/>
  <c r="O68" i="4"/>
  <c r="O69" i="4"/>
  <c r="O70" i="4"/>
  <c r="O58" i="4"/>
  <c r="N59" i="4"/>
  <c r="N60" i="4"/>
  <c r="N61" i="4"/>
  <c r="N62" i="4"/>
  <c r="N63" i="4"/>
  <c r="N64" i="4"/>
  <c r="N65" i="4"/>
  <c r="N66" i="4"/>
  <c r="N67" i="4"/>
  <c r="N68" i="4"/>
  <c r="N69" i="4"/>
  <c r="N70" i="4"/>
  <c r="N58" i="4"/>
  <c r="M59" i="4"/>
  <c r="M60" i="4"/>
  <c r="M61" i="4"/>
  <c r="M62" i="4"/>
  <c r="M63" i="4"/>
  <c r="M64" i="4"/>
  <c r="M65" i="4"/>
  <c r="M66" i="4"/>
  <c r="M67" i="4"/>
  <c r="M68" i="4"/>
  <c r="M69" i="4"/>
  <c r="M70" i="4"/>
  <c r="M58" i="4"/>
  <c r="L59" i="4"/>
  <c r="L60" i="4"/>
  <c r="L61" i="4"/>
  <c r="L62" i="4"/>
  <c r="L63" i="4"/>
  <c r="L64" i="4"/>
  <c r="L65" i="4"/>
  <c r="L66" i="4"/>
  <c r="L67" i="4"/>
  <c r="L68" i="4"/>
  <c r="L69" i="4"/>
  <c r="L70" i="4"/>
  <c r="L58" i="4"/>
  <c r="K59" i="4"/>
  <c r="K60" i="4"/>
  <c r="K61" i="4"/>
  <c r="K62" i="4"/>
  <c r="K63" i="4"/>
  <c r="K64" i="4"/>
  <c r="K65" i="4"/>
  <c r="K66" i="4"/>
  <c r="K67" i="4"/>
  <c r="K68" i="4"/>
  <c r="K69" i="4"/>
  <c r="K70" i="4"/>
  <c r="K58" i="4"/>
  <c r="J59" i="4"/>
  <c r="J60" i="4"/>
  <c r="J61" i="4"/>
  <c r="J62" i="4"/>
  <c r="J63" i="4"/>
  <c r="J64" i="4"/>
  <c r="J65" i="4"/>
  <c r="J66" i="4"/>
  <c r="J67" i="4"/>
  <c r="J68" i="4"/>
  <c r="J69" i="4"/>
  <c r="J70" i="4"/>
  <c r="J58" i="4"/>
  <c r="I59" i="4"/>
  <c r="I60" i="4"/>
  <c r="I61" i="4"/>
  <c r="I62" i="4"/>
  <c r="I63" i="4"/>
  <c r="I64" i="4"/>
  <c r="I65" i="4"/>
  <c r="I66" i="4"/>
  <c r="I67" i="4"/>
  <c r="I68" i="4"/>
  <c r="I69" i="4"/>
  <c r="I70" i="4"/>
  <c r="I58" i="4"/>
  <c r="H59" i="4"/>
  <c r="H60" i="4"/>
  <c r="H61" i="4"/>
  <c r="H62" i="4"/>
  <c r="H63" i="4"/>
  <c r="H64" i="4"/>
  <c r="H65" i="4"/>
  <c r="H66" i="4"/>
  <c r="H67" i="4"/>
  <c r="H68" i="4"/>
  <c r="H69" i="4"/>
  <c r="H70" i="4"/>
  <c r="H58" i="4"/>
  <c r="G59" i="4"/>
  <c r="G60" i="4"/>
  <c r="G61" i="4"/>
  <c r="G62" i="4"/>
  <c r="G63" i="4"/>
  <c r="G64" i="4"/>
  <c r="G65" i="4"/>
  <c r="G66" i="4"/>
  <c r="G67" i="4"/>
  <c r="G68" i="4"/>
  <c r="G69" i="4"/>
  <c r="G70" i="4"/>
  <c r="G58" i="4"/>
  <c r="F59" i="4"/>
  <c r="F60" i="4"/>
  <c r="F61" i="4"/>
  <c r="F62" i="4"/>
  <c r="F63" i="4"/>
  <c r="F64" i="4"/>
  <c r="F65" i="4"/>
  <c r="F66" i="4"/>
  <c r="F67" i="4"/>
  <c r="F68" i="4"/>
  <c r="F69" i="4"/>
  <c r="F70" i="4"/>
  <c r="F58" i="4"/>
  <c r="E59" i="4"/>
  <c r="E60" i="4"/>
  <c r="E61" i="4"/>
  <c r="E62" i="4"/>
  <c r="E63" i="4"/>
  <c r="E64" i="4"/>
  <c r="E65" i="4"/>
  <c r="E66" i="4"/>
  <c r="E67" i="4"/>
  <c r="E68" i="4"/>
  <c r="E69" i="4"/>
  <c r="E70" i="4"/>
  <c r="E58" i="4"/>
  <c r="D59" i="4"/>
  <c r="D60" i="4"/>
  <c r="D61" i="4"/>
  <c r="D62" i="4"/>
  <c r="D63" i="4"/>
  <c r="D64" i="4"/>
  <c r="D65" i="4"/>
  <c r="D66" i="4"/>
  <c r="D67" i="4"/>
  <c r="D68" i="4"/>
  <c r="D69" i="4"/>
  <c r="D70" i="4"/>
  <c r="D58" i="4"/>
  <c r="P58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9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P9" i="4"/>
  <c r="O3" i="4"/>
  <c r="N3" i="4"/>
  <c r="M3" i="4"/>
  <c r="L3" i="4"/>
  <c r="K3" i="4"/>
  <c r="J3" i="4"/>
  <c r="I3" i="4"/>
  <c r="H3" i="4"/>
  <c r="G3" i="4"/>
  <c r="F3" i="4"/>
  <c r="E3" i="4"/>
  <c r="D3" i="4"/>
  <c r="P3" i="4"/>
  <c r="O56" i="2"/>
  <c r="O57" i="2"/>
  <c r="O58" i="2"/>
  <c r="O59" i="2"/>
  <c r="O60" i="2"/>
  <c r="O61" i="2"/>
  <c r="O62" i="2"/>
  <c r="O63" i="2"/>
  <c r="O64" i="2"/>
  <c r="O65" i="2"/>
  <c r="O66" i="2"/>
  <c r="O55" i="2"/>
  <c r="N56" i="2"/>
  <c r="N57" i="2"/>
  <c r="N58" i="2"/>
  <c r="N59" i="2"/>
  <c r="N60" i="2"/>
  <c r="N61" i="2"/>
  <c r="N62" i="2"/>
  <c r="N63" i="2"/>
  <c r="N64" i="2"/>
  <c r="N65" i="2"/>
  <c r="N66" i="2"/>
  <c r="N55" i="2"/>
  <c r="M55" i="2"/>
  <c r="M56" i="2"/>
  <c r="M57" i="2"/>
  <c r="M58" i="2"/>
  <c r="M59" i="2"/>
  <c r="M60" i="2"/>
  <c r="M61" i="2"/>
  <c r="M62" i="2"/>
  <c r="M63" i="2"/>
  <c r="M64" i="2"/>
  <c r="M65" i="2"/>
  <c r="M66" i="2"/>
  <c r="L56" i="2"/>
  <c r="L57" i="2"/>
  <c r="L58" i="2"/>
  <c r="L59" i="2"/>
  <c r="L60" i="2"/>
  <c r="L61" i="2"/>
  <c r="L62" i="2"/>
  <c r="L63" i="2"/>
  <c r="L64" i="2"/>
  <c r="L65" i="2"/>
  <c r="L66" i="2"/>
  <c r="L55" i="2"/>
  <c r="K56" i="2"/>
  <c r="K57" i="2"/>
  <c r="K58" i="2"/>
  <c r="K59" i="2"/>
  <c r="K60" i="2"/>
  <c r="K61" i="2"/>
  <c r="K62" i="2"/>
  <c r="K63" i="2"/>
  <c r="K64" i="2"/>
  <c r="K65" i="2"/>
  <c r="K66" i="2"/>
  <c r="K55" i="2"/>
  <c r="J56" i="2"/>
  <c r="J57" i="2"/>
  <c r="J58" i="2"/>
  <c r="J59" i="2"/>
  <c r="J60" i="2"/>
  <c r="J61" i="2"/>
  <c r="J62" i="2"/>
  <c r="J63" i="2"/>
  <c r="J64" i="2"/>
  <c r="J65" i="2"/>
  <c r="J66" i="2"/>
  <c r="J55" i="2"/>
  <c r="I56" i="2"/>
  <c r="I57" i="2"/>
  <c r="I58" i="2"/>
  <c r="I59" i="2"/>
  <c r="I60" i="2"/>
  <c r="I61" i="2"/>
  <c r="I62" i="2"/>
  <c r="I63" i="2"/>
  <c r="I64" i="2"/>
  <c r="I65" i="2"/>
  <c r="I66" i="2"/>
  <c r="I55" i="2"/>
  <c r="H56" i="2"/>
  <c r="H57" i="2"/>
  <c r="H58" i="2"/>
  <c r="H59" i="2"/>
  <c r="H60" i="2"/>
  <c r="H61" i="2"/>
  <c r="H62" i="2"/>
  <c r="H63" i="2"/>
  <c r="H64" i="2"/>
  <c r="H65" i="2"/>
  <c r="H66" i="2"/>
  <c r="H55" i="2"/>
  <c r="G56" i="2"/>
  <c r="G57" i="2"/>
  <c r="G58" i="2"/>
  <c r="G59" i="2"/>
  <c r="G60" i="2"/>
  <c r="G61" i="2"/>
  <c r="G62" i="2"/>
  <c r="G63" i="2"/>
  <c r="G64" i="2"/>
  <c r="G65" i="2"/>
  <c r="G66" i="2"/>
  <c r="G55" i="2"/>
  <c r="F56" i="2"/>
  <c r="F57" i="2"/>
  <c r="F58" i="2"/>
  <c r="F59" i="2"/>
  <c r="F60" i="2"/>
  <c r="F61" i="2"/>
  <c r="F62" i="2"/>
  <c r="F63" i="2"/>
  <c r="F64" i="2"/>
  <c r="F65" i="2"/>
  <c r="F66" i="2"/>
  <c r="F55" i="2"/>
  <c r="E56" i="2"/>
  <c r="E57" i="2"/>
  <c r="E58" i="2"/>
  <c r="E59" i="2"/>
  <c r="E60" i="2"/>
  <c r="E61" i="2"/>
  <c r="E62" i="2"/>
  <c r="E63" i="2"/>
  <c r="E64" i="2"/>
  <c r="E65" i="2"/>
  <c r="E66" i="2"/>
  <c r="E55" i="2"/>
  <c r="D56" i="2"/>
  <c r="D57" i="2"/>
  <c r="D58" i="2"/>
  <c r="D59" i="2"/>
  <c r="D60" i="2"/>
  <c r="D61" i="2"/>
  <c r="D62" i="2"/>
  <c r="D63" i="2"/>
  <c r="D64" i="2"/>
  <c r="D65" i="2"/>
  <c r="D66" i="2"/>
  <c r="D55" i="2"/>
  <c r="P55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9" i="2"/>
  <c r="O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9" i="2"/>
  <c r="N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9" i="2"/>
  <c r="M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9" i="2"/>
  <c r="L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9" i="2"/>
  <c r="K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9" i="2"/>
  <c r="J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9" i="2"/>
  <c r="I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9" i="2"/>
  <c r="H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9" i="2"/>
  <c r="G22" i="2"/>
  <c r="F22" i="2"/>
  <c r="E17" i="2"/>
  <c r="F17" i="2"/>
  <c r="G17" i="2"/>
  <c r="H17" i="2"/>
  <c r="I17" i="2"/>
  <c r="J17" i="2"/>
  <c r="K17" i="2"/>
  <c r="L17" i="2"/>
  <c r="M17" i="2"/>
  <c r="N17" i="2"/>
  <c r="O17" i="2"/>
  <c r="P17" i="2"/>
  <c r="D17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9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9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9" i="2"/>
  <c r="D2" i="2"/>
  <c r="P2" i="2"/>
  <c r="O45" i="1"/>
  <c r="O46" i="1"/>
  <c r="O47" i="1"/>
  <c r="O48" i="1"/>
  <c r="O49" i="1"/>
  <c r="O50" i="1"/>
  <c r="O51" i="1"/>
  <c r="O52" i="1"/>
  <c r="O53" i="1"/>
  <c r="O54" i="1"/>
  <c r="O55" i="1"/>
  <c r="O56" i="1"/>
  <c r="O44" i="1"/>
  <c r="N45" i="1"/>
  <c r="N46" i="1"/>
  <c r="N47" i="1"/>
  <c r="N48" i="1"/>
  <c r="N49" i="1"/>
  <c r="N50" i="1"/>
  <c r="N51" i="1"/>
  <c r="N52" i="1"/>
  <c r="N53" i="1"/>
  <c r="N54" i="1"/>
  <c r="N55" i="1"/>
  <c r="N56" i="1"/>
  <c r="N44" i="1"/>
  <c r="M45" i="1"/>
  <c r="M46" i="1"/>
  <c r="M47" i="1"/>
  <c r="M48" i="1"/>
  <c r="M49" i="1"/>
  <c r="M50" i="1"/>
  <c r="M51" i="1"/>
  <c r="M52" i="1"/>
  <c r="M53" i="1"/>
  <c r="M54" i="1"/>
  <c r="M55" i="1"/>
  <c r="M56" i="1"/>
  <c r="M44" i="1"/>
  <c r="L45" i="1"/>
  <c r="L46" i="1"/>
  <c r="L47" i="1"/>
  <c r="L48" i="1"/>
  <c r="L49" i="1"/>
  <c r="L50" i="1"/>
  <c r="L51" i="1"/>
  <c r="L52" i="1"/>
  <c r="L53" i="1"/>
  <c r="L54" i="1"/>
  <c r="L55" i="1"/>
  <c r="L56" i="1"/>
  <c r="L44" i="1"/>
  <c r="K45" i="1"/>
  <c r="K46" i="1"/>
  <c r="K47" i="1"/>
  <c r="K48" i="1"/>
  <c r="K49" i="1"/>
  <c r="K50" i="1"/>
  <c r="K51" i="1"/>
  <c r="K52" i="1"/>
  <c r="K53" i="1"/>
  <c r="K54" i="1"/>
  <c r="K55" i="1"/>
  <c r="K56" i="1"/>
  <c r="K44" i="1"/>
  <c r="J45" i="1"/>
  <c r="J46" i="1"/>
  <c r="J47" i="1"/>
  <c r="J48" i="1"/>
  <c r="J49" i="1"/>
  <c r="J50" i="1"/>
  <c r="J51" i="1"/>
  <c r="J52" i="1"/>
  <c r="J53" i="1"/>
  <c r="J54" i="1"/>
  <c r="J55" i="1"/>
  <c r="J56" i="1"/>
  <c r="J44" i="1"/>
  <c r="I45" i="1"/>
  <c r="I46" i="1"/>
  <c r="I47" i="1"/>
  <c r="I48" i="1"/>
  <c r="I49" i="1"/>
  <c r="I50" i="1"/>
  <c r="I51" i="1"/>
  <c r="I52" i="1"/>
  <c r="I53" i="1"/>
  <c r="I54" i="1"/>
  <c r="I55" i="1"/>
  <c r="I56" i="1"/>
  <c r="I44" i="1"/>
  <c r="H45" i="1"/>
  <c r="H46" i="1"/>
  <c r="H47" i="1"/>
  <c r="H48" i="1"/>
  <c r="H49" i="1"/>
  <c r="H50" i="1"/>
  <c r="H51" i="1"/>
  <c r="H52" i="1"/>
  <c r="H53" i="1"/>
  <c r="H54" i="1"/>
  <c r="H55" i="1"/>
  <c r="H56" i="1"/>
  <c r="H44" i="1"/>
  <c r="G45" i="1"/>
  <c r="G46" i="1"/>
  <c r="G47" i="1"/>
  <c r="G48" i="1"/>
  <c r="G49" i="1"/>
  <c r="G50" i="1"/>
  <c r="G51" i="1"/>
  <c r="G52" i="1"/>
  <c r="G53" i="1"/>
  <c r="G54" i="1"/>
  <c r="G55" i="1"/>
  <c r="G56" i="1"/>
  <c r="G44" i="1"/>
  <c r="F45" i="1"/>
  <c r="F46" i="1"/>
  <c r="F47" i="1"/>
  <c r="F48" i="1"/>
  <c r="F49" i="1"/>
  <c r="F50" i="1"/>
  <c r="F51" i="1"/>
  <c r="F52" i="1"/>
  <c r="F53" i="1"/>
  <c r="F54" i="1"/>
  <c r="F55" i="1"/>
  <c r="F56" i="1"/>
  <c r="F44" i="1"/>
  <c r="E45" i="1"/>
  <c r="E46" i="1"/>
  <c r="E47" i="1"/>
  <c r="E48" i="1"/>
  <c r="E49" i="1"/>
  <c r="E50" i="1"/>
  <c r="E51" i="1"/>
  <c r="E52" i="1"/>
  <c r="E53" i="1"/>
  <c r="E54" i="1"/>
  <c r="E55" i="1"/>
  <c r="E56" i="1"/>
  <c r="E44" i="1"/>
  <c r="D45" i="1"/>
  <c r="D46" i="1"/>
  <c r="D47" i="1"/>
  <c r="D48" i="1"/>
  <c r="D49" i="1"/>
  <c r="D50" i="1"/>
  <c r="D51" i="1"/>
  <c r="D52" i="1"/>
  <c r="D53" i="1"/>
  <c r="D54" i="1"/>
  <c r="D55" i="1"/>
  <c r="D56" i="1"/>
  <c r="D44" i="1"/>
  <c r="P44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21" i="1"/>
  <c r="F21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2" i="1"/>
  <c r="N17" i="1" s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2" i="1"/>
  <c r="M17" i="1" s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2" i="1"/>
  <c r="L17" i="1" s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2" i="1"/>
  <c r="K17" i="1" s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2" i="1"/>
  <c r="J17" i="1" s="1"/>
  <c r="I3" i="1"/>
  <c r="I4" i="1"/>
  <c r="I17" i="1" s="1"/>
  <c r="I5" i="1"/>
  <c r="I6" i="1"/>
  <c r="I7" i="1"/>
  <c r="I8" i="1"/>
  <c r="I9" i="1"/>
  <c r="I10" i="1"/>
  <c r="I11" i="1"/>
  <c r="I12" i="1"/>
  <c r="I13" i="1"/>
  <c r="I14" i="1"/>
  <c r="I15" i="1"/>
  <c r="I16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2" i="1"/>
  <c r="H17" i="1" s="1"/>
  <c r="E17" i="1"/>
  <c r="F17" i="1"/>
  <c r="G17" i="1"/>
  <c r="O17" i="1"/>
  <c r="P17" i="1"/>
  <c r="D17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2" i="1"/>
  <c r="P2" i="1"/>
  <c r="P35" i="5" l="1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9" i="4"/>
  <c r="P60" i="4"/>
  <c r="P61" i="4"/>
  <c r="P62" i="4"/>
  <c r="P63" i="4"/>
  <c r="P64" i="4"/>
  <c r="P65" i="4"/>
  <c r="P66" i="4"/>
  <c r="P67" i="4"/>
  <c r="P68" i="4"/>
  <c r="P69" i="4"/>
  <c r="P70" i="4"/>
  <c r="P56" i="2"/>
  <c r="P57" i="2"/>
  <c r="P58" i="2"/>
  <c r="P59" i="2"/>
  <c r="P60" i="2"/>
  <c r="P61" i="2"/>
  <c r="P62" i="2"/>
  <c r="P63" i="2"/>
  <c r="P64" i="2"/>
  <c r="P65" i="2"/>
  <c r="P66" i="2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7" i="5" l="1"/>
  <c r="P67" i="2"/>
  <c r="P71" i="4"/>
  <c r="O3" i="13"/>
  <c r="O4" i="13"/>
  <c r="O5" i="13"/>
  <c r="O6" i="13"/>
  <c r="O7" i="13"/>
  <c r="O8" i="13"/>
  <c r="O9" i="13"/>
  <c r="O10" i="13"/>
  <c r="P29" i="5"/>
  <c r="P3" i="5"/>
  <c r="P4" i="5"/>
  <c r="P5" i="5"/>
  <c r="P6" i="5"/>
  <c r="P7" i="5"/>
  <c r="P8" i="5"/>
  <c r="P9" i="5"/>
  <c r="P10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4" i="4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9" i="2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O12" i="13" l="1"/>
  <c r="P50" i="2"/>
  <c r="P30" i="5"/>
  <c r="P53" i="4"/>
  <c r="P40" i="1"/>
  <c r="E53" i="4" l="1"/>
  <c r="I53" i="4"/>
  <c r="M53" i="4"/>
  <c r="H53" i="4"/>
  <c r="L53" i="4"/>
  <c r="O53" i="4"/>
  <c r="G53" i="4"/>
  <c r="K53" i="4"/>
  <c r="F53" i="4"/>
  <c r="J53" i="4"/>
  <c r="N53" i="4"/>
  <c r="K19" i="8" s="1"/>
  <c r="D53" i="4"/>
  <c r="O57" i="1" l="1"/>
  <c r="O57" i="5"/>
  <c r="O67" i="2"/>
  <c r="O71" i="4"/>
  <c r="O4" i="4"/>
  <c r="N19" i="8" l="1"/>
  <c r="N12" i="13"/>
  <c r="O40" i="1"/>
  <c r="O50" i="2"/>
  <c r="O30" i="5"/>
  <c r="P6" i="8" l="1"/>
  <c r="O6" i="8"/>
  <c r="N6" i="8"/>
  <c r="L6" i="8"/>
  <c r="K6" i="8"/>
  <c r="J6" i="8"/>
  <c r="H6" i="8"/>
  <c r="G6" i="8"/>
  <c r="F6" i="8"/>
  <c r="D6" i="8"/>
  <c r="C6" i="8"/>
  <c r="B6" i="8"/>
  <c r="P5" i="8"/>
  <c r="O5" i="8"/>
  <c r="N5" i="8"/>
  <c r="L5" i="8"/>
  <c r="K5" i="8"/>
  <c r="J5" i="8"/>
  <c r="H5" i="8"/>
  <c r="G5" i="8"/>
  <c r="F5" i="8"/>
  <c r="D5" i="8"/>
  <c r="C5" i="8"/>
  <c r="B5" i="8"/>
  <c r="P4" i="8"/>
  <c r="O4" i="8"/>
  <c r="N4" i="8"/>
  <c r="L4" i="8"/>
  <c r="K4" i="8"/>
  <c r="J4" i="8"/>
  <c r="H4" i="8"/>
  <c r="G4" i="8"/>
  <c r="F4" i="8"/>
  <c r="D4" i="8"/>
  <c r="C4" i="8"/>
  <c r="B4" i="8"/>
  <c r="P3" i="8"/>
  <c r="O3" i="8"/>
  <c r="N3" i="8"/>
  <c r="L3" i="8"/>
  <c r="K3" i="8"/>
  <c r="J3" i="8"/>
  <c r="H3" i="8"/>
  <c r="G3" i="8"/>
  <c r="F3" i="8"/>
  <c r="D3" i="8"/>
  <c r="C3" i="8"/>
  <c r="B3" i="8"/>
  <c r="I4" i="8" l="1"/>
  <c r="Q4" i="8"/>
  <c r="I5" i="8"/>
  <c r="Q5" i="8"/>
  <c r="I6" i="8"/>
  <c r="Q6" i="8"/>
  <c r="E4" i="8"/>
  <c r="M4" i="8"/>
  <c r="E5" i="8"/>
  <c r="M5" i="8"/>
  <c r="E6" i="8"/>
  <c r="M6" i="8"/>
  <c r="Q3" i="8"/>
  <c r="I3" i="8"/>
  <c r="E3" i="8"/>
  <c r="M3" i="8"/>
  <c r="N4" i="4"/>
  <c r="M4" i="4"/>
  <c r="J18" i="8" l="1"/>
  <c r="J19" i="8"/>
  <c r="H17" i="8"/>
  <c r="P17" i="8"/>
  <c r="M71" i="4"/>
  <c r="N71" i="4"/>
  <c r="J71" i="4"/>
  <c r="K71" i="4"/>
  <c r="L71" i="4"/>
  <c r="R17" i="8"/>
  <c r="F17" i="8"/>
  <c r="O17" i="8"/>
  <c r="N17" i="8"/>
  <c r="B17" i="8"/>
  <c r="G17" i="8"/>
  <c r="D17" i="8"/>
  <c r="L17" i="8"/>
  <c r="K18" i="8"/>
  <c r="N57" i="5"/>
  <c r="K17" i="8"/>
  <c r="L12" i="13"/>
  <c r="M12" i="13"/>
  <c r="J17" i="8"/>
  <c r="N50" i="2"/>
  <c r="G18" i="8" s="1"/>
  <c r="N57" i="1"/>
  <c r="N40" i="1"/>
  <c r="N30" i="5"/>
  <c r="N67" i="2"/>
  <c r="C17" i="8"/>
  <c r="M40" i="1"/>
  <c r="M67" i="2"/>
  <c r="M30" i="5"/>
  <c r="M50" i="2"/>
  <c r="M57" i="5"/>
  <c r="N18" i="8"/>
  <c r="M57" i="1"/>
  <c r="H18" i="8" l="1"/>
  <c r="H19" i="8"/>
  <c r="D18" i="8"/>
  <c r="D19" i="8"/>
  <c r="O18" i="8"/>
  <c r="O19" i="8"/>
  <c r="B18" i="8"/>
  <c r="B19" i="8"/>
  <c r="C18" i="8"/>
  <c r="C19" i="8"/>
  <c r="R18" i="8"/>
  <c r="R19" i="8"/>
  <c r="L18" i="8"/>
  <c r="M18" i="8" s="1"/>
  <c r="L19" i="8"/>
  <c r="M19" i="8" s="1"/>
  <c r="F18" i="8"/>
  <c r="F19" i="8"/>
  <c r="G19" i="8"/>
  <c r="P18" i="8"/>
  <c r="P19" i="8"/>
  <c r="Q17" i="8"/>
  <c r="M17" i="8"/>
  <c r="E17" i="8"/>
  <c r="I17" i="8"/>
  <c r="G12" i="13"/>
  <c r="C12" i="13"/>
  <c r="Q18" i="8" l="1"/>
  <c r="E18" i="8"/>
  <c r="I19" i="8"/>
  <c r="E19" i="8"/>
  <c r="I18" i="8"/>
  <c r="Q19" i="8"/>
  <c r="K67" i="2"/>
  <c r="F12" i="13"/>
  <c r="J12" i="13"/>
  <c r="K40" i="1"/>
  <c r="E12" i="13"/>
  <c r="I12" i="13"/>
  <c r="K10" i="8"/>
  <c r="D12" i="13"/>
  <c r="H12" i="13"/>
  <c r="E40" i="1"/>
  <c r="G40" i="1"/>
  <c r="I40" i="1"/>
  <c r="F40" i="1"/>
  <c r="H40" i="1"/>
  <c r="J40" i="1"/>
  <c r="L10" i="8"/>
  <c r="D40" i="1"/>
  <c r="L4" i="4"/>
  <c r="K12" i="13" l="1"/>
  <c r="R7" i="8" s="1"/>
  <c r="L57" i="5"/>
  <c r="L30" i="5"/>
  <c r="G12" i="5"/>
  <c r="L40" i="1"/>
  <c r="G41" i="1" s="1"/>
  <c r="G18" i="1"/>
  <c r="L50" i="2"/>
  <c r="L67" i="2"/>
  <c r="L57" i="1"/>
  <c r="P10" i="8"/>
  <c r="J30" i="5"/>
  <c r="I30" i="5"/>
  <c r="H30" i="5"/>
  <c r="F30" i="5"/>
  <c r="E30" i="5"/>
  <c r="D30" i="5"/>
  <c r="K30" i="5"/>
  <c r="J10" i="8"/>
  <c r="M10" i="8" s="1"/>
  <c r="J67" i="2"/>
  <c r="D71" i="4"/>
  <c r="B16" i="8" l="1"/>
  <c r="N7" i="8"/>
  <c r="C16" i="8"/>
  <c r="R16" i="8"/>
  <c r="C7" i="8"/>
  <c r="B7" i="8"/>
  <c r="N16" i="8"/>
  <c r="N10" i="8"/>
  <c r="O10" i="8"/>
  <c r="G30" i="5"/>
  <c r="K57" i="5"/>
  <c r="K57" i="1"/>
  <c r="D10" i="8"/>
  <c r="J57" i="5"/>
  <c r="J57" i="1"/>
  <c r="O7" i="8" l="1"/>
  <c r="O16" i="8"/>
  <c r="K7" i="8"/>
  <c r="K16" i="8"/>
  <c r="Q10" i="8"/>
  <c r="G31" i="5"/>
  <c r="G54" i="4"/>
  <c r="O12" i="8"/>
  <c r="O11" i="8"/>
  <c r="O15" i="8"/>
  <c r="O14" i="8"/>
  <c r="O13" i="8"/>
  <c r="N15" i="8"/>
  <c r="N14" i="8"/>
  <c r="N13" i="8"/>
  <c r="N12" i="8"/>
  <c r="N11" i="8"/>
  <c r="K15" i="8"/>
  <c r="K14" i="8"/>
  <c r="K13" i="8"/>
  <c r="K12" i="8"/>
  <c r="K11" i="8"/>
  <c r="K4" i="4"/>
  <c r="C15" i="8" l="1"/>
  <c r="K50" i="2"/>
  <c r="R15" i="8" l="1"/>
  <c r="F13" i="13"/>
  <c r="I57" i="5" l="1"/>
  <c r="H57" i="5"/>
  <c r="G57" i="5"/>
  <c r="F57" i="5"/>
  <c r="E57" i="5"/>
  <c r="D57" i="5"/>
  <c r="I71" i="4"/>
  <c r="H71" i="4"/>
  <c r="G71" i="4"/>
  <c r="F71" i="4"/>
  <c r="E71" i="4"/>
  <c r="I67" i="2"/>
  <c r="H67" i="2"/>
  <c r="G67" i="2"/>
  <c r="F67" i="2"/>
  <c r="E67" i="2"/>
  <c r="D57" i="1"/>
  <c r="I57" i="1"/>
  <c r="H57" i="1"/>
  <c r="G57" i="1"/>
  <c r="F57" i="1"/>
  <c r="E57" i="1"/>
  <c r="I4" i="4"/>
  <c r="H4" i="4"/>
  <c r="G4" i="4"/>
  <c r="E4" i="4"/>
  <c r="F4" i="4"/>
  <c r="D4" i="4"/>
  <c r="I50" i="2"/>
  <c r="H50" i="2"/>
  <c r="G50" i="2"/>
  <c r="F50" i="2"/>
  <c r="E50" i="2"/>
  <c r="J4" i="4"/>
  <c r="J50" i="2"/>
  <c r="P7" i="8" l="1"/>
  <c r="Q7" i="8" s="1"/>
  <c r="G16" i="8"/>
  <c r="G7" i="8"/>
  <c r="J16" i="8"/>
  <c r="J7" i="8"/>
  <c r="L16" i="8"/>
  <c r="L7" i="8"/>
  <c r="F16" i="8"/>
  <c r="F7" i="8"/>
  <c r="H7" i="8"/>
  <c r="H16" i="8"/>
  <c r="P16" i="8"/>
  <c r="Q16" i="8" s="1"/>
  <c r="D16" i="8"/>
  <c r="E16" i="8" s="1"/>
  <c r="D7" i="8"/>
  <c r="E7" i="8" s="1"/>
  <c r="G72" i="4"/>
  <c r="G18" i="2"/>
  <c r="G68" i="2"/>
  <c r="G58" i="5"/>
  <c r="G51" i="2"/>
  <c r="G5" i="4"/>
  <c r="G58" i="1"/>
  <c r="H15" i="8"/>
  <c r="D15" i="8"/>
  <c r="L12" i="8"/>
  <c r="L15" i="8"/>
  <c r="L14" i="8"/>
  <c r="L13" i="8"/>
  <c r="P15" i="8"/>
  <c r="Q15" i="8" s="1"/>
  <c r="P14" i="8"/>
  <c r="Q14" i="8" s="1"/>
  <c r="P13" i="8"/>
  <c r="Q13" i="8" s="1"/>
  <c r="P11" i="8"/>
  <c r="Q11" i="8" s="1"/>
  <c r="J12" i="8"/>
  <c r="M12" i="8" s="1"/>
  <c r="J11" i="8"/>
  <c r="J15" i="8"/>
  <c r="J14" i="8"/>
  <c r="J13" i="8"/>
  <c r="F14" i="8"/>
  <c r="F15" i="8"/>
  <c r="G15" i="8"/>
  <c r="F10" i="8"/>
  <c r="D50" i="2"/>
  <c r="G10" i="8"/>
  <c r="H10" i="8"/>
  <c r="B10" i="8"/>
  <c r="C10" i="8"/>
  <c r="D14" i="8"/>
  <c r="D67" i="2"/>
  <c r="R10" i="8"/>
  <c r="I7" i="8" l="1"/>
  <c r="M7" i="8"/>
  <c r="M14" i="8"/>
  <c r="I16" i="8"/>
  <c r="M16" i="8"/>
  <c r="I15" i="8"/>
  <c r="M13" i="8"/>
  <c r="M15" i="8"/>
  <c r="I10" i="8"/>
  <c r="E10" i="8"/>
  <c r="R14" i="8"/>
  <c r="H14" i="8"/>
  <c r="C14" i="8"/>
  <c r="G14" i="8"/>
  <c r="P12" i="8"/>
  <c r="Q12" i="8" s="1"/>
  <c r="Q9" i="8" s="1"/>
  <c r="L11" i="8"/>
  <c r="M11" i="8" s="1"/>
  <c r="F13" i="8"/>
  <c r="F11" i="8"/>
  <c r="F12" i="8"/>
  <c r="H12" i="8"/>
  <c r="H13" i="8"/>
  <c r="H11" i="8"/>
  <c r="G13" i="8"/>
  <c r="G11" i="8"/>
  <c r="G12" i="8"/>
  <c r="C12" i="8"/>
  <c r="C13" i="8"/>
  <c r="C11" i="8"/>
  <c r="D13" i="8"/>
  <c r="D11" i="8"/>
  <c r="D12" i="8"/>
  <c r="R13" i="8"/>
  <c r="R12" i="8"/>
  <c r="R11" i="8"/>
  <c r="I14" i="8" l="1"/>
  <c r="M9" i="8"/>
  <c r="I12" i="8"/>
  <c r="I13" i="8"/>
  <c r="I11" i="8"/>
  <c r="B14" i="8"/>
  <c r="E14" i="8" s="1"/>
  <c r="B11" i="8"/>
  <c r="E11" i="8" s="1"/>
  <c r="B15" i="8"/>
  <c r="E15" i="8" s="1"/>
  <c r="B12" i="8"/>
  <c r="E12" i="8" s="1"/>
  <c r="B13" i="8"/>
  <c r="E13" i="8" s="1"/>
  <c r="E9" i="8" l="1"/>
  <c r="I9" i="8"/>
</calcChain>
</file>

<file path=xl/sharedStrings.xml><?xml version="1.0" encoding="utf-8"?>
<sst xmlns="http://schemas.openxmlformats.org/spreadsheetml/2006/main" count="605" uniqueCount="302">
  <si>
    <t>Customer Id</t>
  </si>
  <si>
    <t>Id</t>
  </si>
  <si>
    <t xml:space="preserve">GOLF VIEW AGENT KUMAR SWAMY </t>
  </si>
  <si>
    <t xml:space="preserve">MURALI (MANIKONDA) </t>
  </si>
  <si>
    <t xml:space="preserve">KUMAR(MAGNUS OPUS GACHIBOWLI) </t>
  </si>
  <si>
    <t xml:space="preserve">K.V RAO LANCO HILLS </t>
  </si>
  <si>
    <t xml:space="preserve">GOPAL KRISHNA(LANCOHILLS &amp; BHEL) </t>
  </si>
  <si>
    <t xml:space="preserve">SURAJ(  NEAR RAJAPUSHPA AREA,KOKAPET) </t>
  </si>
  <si>
    <t xml:space="preserve">VENU RAO (MY HOME VIHANGA) </t>
  </si>
  <si>
    <t xml:space="preserve">SHARATH (MY HOME VIHANGA) </t>
  </si>
  <si>
    <t xml:space="preserve">PRAKASH(MY HOME VIHANGA) </t>
  </si>
  <si>
    <t xml:space="preserve">CHIRANJEEVI (RAMKY KASMOS) </t>
  </si>
  <si>
    <t xml:space="preserve">SURYA(APARNA TOWERS) </t>
  </si>
  <si>
    <t xml:space="preserve">RAMBABU(APARNA CYBER ZONE&amp;COMMUNE) </t>
  </si>
  <si>
    <t xml:space="preserve">M.K MILK POINT(APARNA CYBER COMMUNE) </t>
  </si>
  <si>
    <t xml:space="preserve">Narsingi New agent </t>
  </si>
  <si>
    <t xml:space="preserve">western plaza Laxmi Bhavani store </t>
  </si>
  <si>
    <t>7AM Super Market Mantri Celestia</t>
  </si>
  <si>
    <t xml:space="preserve">L &amp; T Sujana Super Market </t>
  </si>
  <si>
    <t xml:space="preserve">Leepakshi Stores </t>
  </si>
  <si>
    <t>NIHARIKA EXOTICA Siri Super Market</t>
  </si>
  <si>
    <t>PAAKA RESTAURANT TELLAPUR</t>
  </si>
  <si>
    <t>JAINS CARLTON CREEK BALAJI GRAND BAZAR</t>
  </si>
  <si>
    <t>LANCO HILLS BALAJI GRAND BAZAR</t>
  </si>
  <si>
    <t>Fortune towers Sudhakar</t>
  </si>
  <si>
    <t>PURPLE cow (cafe e'clat)</t>
  </si>
  <si>
    <t>My Home Vihanga Block 1 to 4, 19 &amp; 20 Narasimha</t>
  </si>
  <si>
    <t>HILL RIDGE</t>
  </si>
  <si>
    <t>Sri Venkateswara Foods/Rambabu/Nallagandla</t>
  </si>
  <si>
    <t>SAMPOORNA RETAIL [I] PVT. LTD CYBER LIFE
GST NO :36AAZCS0227K1ZU</t>
  </si>
  <si>
    <t>Balaji Grand Bazaar  Rajapushpa Atria</t>
  </si>
  <si>
    <t>ITC LTD - ITC Kohenur Hotel</t>
  </si>
  <si>
    <t>SAMPOORNA RETAIL ( I) PVT. LTD Cyberzone 9705974777</t>
  </si>
  <si>
    <t>Daily Total</t>
  </si>
  <si>
    <t>Weekly Total</t>
  </si>
  <si>
    <t xml:space="preserve">GOPI KRISHNA( WHITE FIELDS) </t>
  </si>
  <si>
    <t xml:space="preserve">VENKATRAO (JAYABHERI SILICON COUNTY ) </t>
  </si>
  <si>
    <t xml:space="preserve">RAJATH-POORNA MILK POINT( CASA ROUGH APARTMENT) </t>
  </si>
  <si>
    <t xml:space="preserve">SANJAY NCC </t>
  </si>
  <si>
    <t xml:space="preserve">SHANKER RAMKY TOWERS </t>
  </si>
  <si>
    <t xml:space="preserve">SAMPATH MEENAKSHITOWERS </t>
  </si>
  <si>
    <t xml:space="preserve">SANJAY (ADITHYA SUNSHINE) </t>
  </si>
  <si>
    <t xml:space="preserve">ASHOK ( SHILPA PARK) </t>
  </si>
  <si>
    <t xml:space="preserve">RAVI ( SAFARI NAGAR) </t>
  </si>
  <si>
    <t xml:space="preserve">KESAV RAO NEAR MEENAKSHI SKY LOUNGE) </t>
  </si>
  <si>
    <t xml:space="preserve">PRASAD(LUXORY APT) </t>
  </si>
  <si>
    <t xml:space="preserve">HARI (SRI RAM NAGAR) </t>
  </si>
  <si>
    <t xml:space="preserve">RAMU(CHAMLET LAYOUT) </t>
  </si>
  <si>
    <t xml:space="preserve">RAVI(PEARL VILLAGE) </t>
  </si>
  <si>
    <t>Prajay Apartments stores - 7032359997</t>
  </si>
  <si>
    <t>Indu fortune Block - D  ( Krishna super market ) - 9618525831</t>
  </si>
  <si>
    <t>SIRI SUPER MARKET ayyappa society 9666555341</t>
  </si>
  <si>
    <t>Sravani super market ( SMR VINAY ACROPOLIS ) whitefields 9700740810</t>
  </si>
  <si>
    <t>Jain Auroville 9963755533</t>
  </si>
  <si>
    <t>V R  AGENCY ,  my Scape  GACHIBOWLI , 7013092047</t>
  </si>
  <si>
    <t>Fresh @ Natural FEV Market</t>
  </si>
  <si>
    <t>jayaberi silicon county kirana stores</t>
  </si>
  <si>
    <t>The Quality Freshmart 8341017799</t>
  </si>
  <si>
    <t>Dharma Aparna Heights</t>
  </si>
  <si>
    <t>Manjeera Diamonds Ratna Agency</t>
  </si>
  <si>
    <t>MEENAKSHI Skyland</t>
  </si>
  <si>
    <t>ORGANIC THALI</t>
  </si>
  <si>
    <t>KISAAN BAZAAR MADHAPUR</t>
  </si>
  <si>
    <t>KISAN Fresh World  KONDAPUR</t>
  </si>
  <si>
    <t>Meenakshi towers manikanta super market</t>
  </si>
  <si>
    <t>DLF SRINIVAS</t>
  </si>
  <si>
    <t>LALITHA SUPER MARKET,9948629114</t>
  </si>
  <si>
    <t>M A Fresh 9032951664</t>
  </si>
  <si>
    <t>Sammy Fresh and Quality 9533000088</t>
  </si>
  <si>
    <t>Nandi Store 9440730630</t>
  </si>
  <si>
    <t>Agent Kishore 9959217155</t>
  </si>
  <si>
    <t>Pan Mahal Hitech City Road 9603133605</t>
  </si>
  <si>
    <t>Agent Prakash 9490109666</t>
  </si>
  <si>
    <t xml:space="preserve">GAUTAMI  ENCLAVE Raghavendra </t>
  </si>
  <si>
    <t xml:space="preserve">ANJANEYULU </t>
  </si>
  <si>
    <t xml:space="preserve">SHEKAR( Banjara hills, jubilee hills,panjagutta,film nagar) </t>
  </si>
  <si>
    <t>Sai sriram milk agencies   Mig - 315 Kphb colony 9492425637</t>
  </si>
  <si>
    <t xml:space="preserve"> jaithra super mart pvt ltd. Bhavyas tulasi vanam, Usha mullapudi road 7337444709</t>
  </si>
  <si>
    <t>Jaithra Super Mart, Miyapur cinepolis road, Pragathi Nagar Opp radha Madhav apartment 7337444710</t>
  </si>
  <si>
    <t>Mahalakshmi milk booth, Jalavayu vihar ,Opp gandhivanam , 9652505051</t>
  </si>
  <si>
    <t>Sai Krishna Teja Enterprises Sainikpuri</t>
  </si>
  <si>
    <t>Kotha's Bakers, Splendour apartments 9390369670</t>
  </si>
  <si>
    <t>Swan fresh ( Swan Lake club house) 9618984865</t>
  </si>
  <si>
    <t>Dasmart trading store 9121322285</t>
  </si>
  <si>
    <t>Vinay Kumar vegetables and kirana general stores 9908502569</t>
  </si>
  <si>
    <t>Dasmart trading store .040-48544643</t>
  </si>
  <si>
    <t xml:space="preserve">  divis mart 9959992178</t>
  </si>
  <si>
    <t>SitaRama Patanjali Stores 9603312885</t>
  </si>
  <si>
    <t>Jai Mata Kirana &amp; General Store 8897915071</t>
  </si>
  <si>
    <t>shalom Goli soda 9949315790</t>
  </si>
  <si>
    <t xml:space="preserve">SUBBARAO( MAHINDRA ASWITHA) </t>
  </si>
  <si>
    <t xml:space="preserve">MYTAS APARTMENT AGENT </t>
  </si>
  <si>
    <t xml:space="preserve">MANJEERA MAJESTIC AGENT </t>
  </si>
  <si>
    <t xml:space="preserve">MD LAXMI </t>
  </si>
  <si>
    <t xml:space="preserve">MADHU ( indhu fortune fields) </t>
  </si>
  <si>
    <t xml:space="preserve">G S REDDY 9INDHU VILLAS) </t>
  </si>
  <si>
    <t xml:space="preserve">RAMBABU ( SRILA PARK PRIDE)  </t>
  </si>
  <si>
    <t xml:space="preserve">SURESH ( MY HOWE JEWELS) </t>
  </si>
  <si>
    <t xml:space="preserve">SRIKANTH ( MHJ)  </t>
  </si>
  <si>
    <t>LASSI HOUSE  NIZAMPET 7702349120</t>
  </si>
  <si>
    <t>CHERVI SUPER MARKET kukatpally 8008470283</t>
  </si>
  <si>
    <t>USHA SUPER MARKET Gokulflats,9948492434</t>
  </si>
  <si>
    <t>POLIMERAAS(The farmers house) 9th PHASE9666293333</t>
  </si>
  <si>
    <t>USHA SUPER MARKET ,NIZAMPET 8008874221</t>
  </si>
  <si>
    <t>Advitha Organic store (KPHB 6 th phase)</t>
  </si>
  <si>
    <t>NUTRI FARM: KPHB-13th phase 7702852569</t>
  </si>
  <si>
    <t>Mytas Balaji Super market 9347499989</t>
  </si>
  <si>
    <t>Adithaya Kiranam &amp;General Store 9985396970</t>
  </si>
  <si>
    <t>Srinivas road no 3.(kranthis agent)8582871962</t>
  </si>
  <si>
    <t>Dasmart trading store, and processing pvt.ltd srure colony 9121322284</t>
  </si>
  <si>
    <t xml:space="preserve"> Sriramnagar Agent 9550059227</t>
  </si>
  <si>
    <t>POLIMERAAS (THE FARMERS HOUSE), Vivekananda Nagar8500164532</t>
  </si>
  <si>
    <t>MEENAKSHI Skyland 8185948397</t>
  </si>
  <si>
    <t>Fortune towers Sudhakar 9849353493</t>
  </si>
  <si>
    <t>Apps/Customer Name</t>
  </si>
  <si>
    <t>DAILY NINJA Splendor apts (Gajularamaram)9133123906</t>
  </si>
  <si>
    <t>Daily Ninja Rajapushpa Atria 9133123906</t>
  </si>
  <si>
    <t>Sai Ram enterprises (daily ninja) 8499973413</t>
  </si>
  <si>
    <t>SWIGGY SUPR DAILY (kondapur)</t>
  </si>
  <si>
    <t>SWIGGY SUPR DAILY ECIL POINT</t>
  </si>
  <si>
    <t>BIG BASKET GOWLIDODDI BRANCH 8801842257</t>
  </si>
  <si>
    <t>BIG BASKET KOMPALLY BRANCH 7680991926</t>
  </si>
  <si>
    <t>BIG BASKET NACHARAM BRANCH 7680022231</t>
  </si>
  <si>
    <t>BIG BASKET BALANAGAR BRANCH 8919896411</t>
  </si>
  <si>
    <t>BIG BASKET HAFEEZPET BRANCH 7569501234</t>
  </si>
  <si>
    <t>Apps</t>
  </si>
  <si>
    <t>Krishna Kirana</t>
  </si>
  <si>
    <t xml:space="preserve">Sri Siddi </t>
  </si>
  <si>
    <t>Vasautha Kirana</t>
  </si>
  <si>
    <t>8-Store,KPHB 13th phase 8639697868</t>
  </si>
  <si>
    <t>Polimeraas Miyapur Store beside Dimart 9704242211</t>
  </si>
  <si>
    <t>Organic Houz 9912200438</t>
  </si>
  <si>
    <t>SM DAIRY  ( GOKUL FLATS ) 9676675912</t>
  </si>
  <si>
    <t>pno 42,Jayabheri Enclave-11,Behind Raddison Hotel,DLF Road,Chota Anjaiah Nagar,Gachibowli 9985964234</t>
  </si>
  <si>
    <t>Delivery Boys</t>
  </si>
  <si>
    <t>Row Labels</t>
  </si>
  <si>
    <t>Sum of 1/3/2019</t>
  </si>
  <si>
    <t>Sum of 2/3/2019</t>
  </si>
  <si>
    <t>Sum of 3/3/2019</t>
  </si>
  <si>
    <t>Sum of 4/3/2019</t>
  </si>
  <si>
    <t>Sum of 5/3/2019</t>
  </si>
  <si>
    <t>Sum of 6/3/2019</t>
  </si>
  <si>
    <t>Sum of 7/3/2019</t>
  </si>
  <si>
    <t>AGENT ANJANEYULU CUSTOMERS</t>
  </si>
  <si>
    <t xml:space="preserve">AGENT CUSTOMERS </t>
  </si>
  <si>
    <t>AGENT SHEKAR CUSTOMERS</t>
  </si>
  <si>
    <t>AGENTS_2</t>
  </si>
  <si>
    <t>AMEENPUR, BEERAMGUDA</t>
  </si>
  <si>
    <t>AMEERPET, SANATH NAGAR</t>
  </si>
  <si>
    <t>Aparna Towers</t>
  </si>
  <si>
    <t>Arunodaya Ayyappa Madhapur</t>
  </si>
  <si>
    <t>BALANAGAR,CHINTHAL,JEDIMETLA,GAJULARAMARAM</t>
  </si>
  <si>
    <t>BANJARA HILLS,YOUSUFGUDA,YELLAREDDYGUDA</t>
  </si>
  <si>
    <t>Begampet line</t>
  </si>
  <si>
    <t>BOWENPALLY TO KOMPALLY</t>
  </si>
  <si>
    <t xml:space="preserve">DLF </t>
  </si>
  <si>
    <t>FINANCIAL DISTRICT</t>
  </si>
  <si>
    <t>Golf View Agent (Kumar Swamy)</t>
  </si>
  <si>
    <t xml:space="preserve">HICC </t>
  </si>
  <si>
    <t>Himayathnagar line</t>
  </si>
  <si>
    <t>Hitech City</t>
  </si>
  <si>
    <t>HMT COLONY ,BACHUPALLY</t>
  </si>
  <si>
    <t>JAINS CARLTON CREEK</t>
  </si>
  <si>
    <t>JUBILEE HILLS AND KHAIRATABAD</t>
  </si>
  <si>
    <t>KOKAPET</t>
  </si>
  <si>
    <t>Kondapur</t>
  </si>
  <si>
    <t>KONDAPUR RTO</t>
  </si>
  <si>
    <t>Kphb 5 - Jntu Line 2</t>
  </si>
  <si>
    <t>KPHB 6TH &amp; 9TH PHASE (2)</t>
  </si>
  <si>
    <t>Kphb 6th phase and Kphb 9th phase</t>
  </si>
  <si>
    <t>KPHB5-JNTU</t>
  </si>
  <si>
    <t>L AND T</t>
  </si>
  <si>
    <t>LODHA AND RTP</t>
  </si>
  <si>
    <t>Mahindra Ashvita</t>
  </si>
  <si>
    <t>Manikonda</t>
  </si>
  <si>
    <t>Manikonda 2</t>
  </si>
  <si>
    <t>Mantri</t>
  </si>
  <si>
    <t>MASJIDBANDA</t>
  </si>
  <si>
    <t>MATRUSREE NAGAR</t>
  </si>
  <si>
    <t>MEHDIPATNAM</t>
  </si>
  <si>
    <t>Miyapur</t>
  </si>
  <si>
    <t>MIYAPUR 2</t>
  </si>
  <si>
    <t>Moosapet</t>
  </si>
  <si>
    <t>MOOSAPET 2</t>
  </si>
  <si>
    <t>MOTHI NAGAR , ERRAGADDA</t>
  </si>
  <si>
    <t>My Home Abhra</t>
  </si>
  <si>
    <t>NALLAGANDLA 1</t>
  </si>
  <si>
    <t>NEW AREA CUSTOMERS</t>
  </si>
  <si>
    <t>NIZAMPET</t>
  </si>
  <si>
    <t>NIZAMPET 2</t>
  </si>
  <si>
    <t>Our delivery boys</t>
  </si>
  <si>
    <t>PBEL CITY ROUTE</t>
  </si>
  <si>
    <t>Pragathinagar Bhavyanagar V.V.nagar</t>
  </si>
  <si>
    <t>R C PURAM</t>
  </si>
  <si>
    <t>RAGHU</t>
  </si>
  <si>
    <t>Raghu RTP</t>
  </si>
  <si>
    <t>RICHMOND VILLAS</t>
  </si>
  <si>
    <t>SatyaBabu</t>
  </si>
  <si>
    <t>SECUNDERABAD 2</t>
  </si>
  <si>
    <t>Secunderabad line</t>
  </si>
  <si>
    <t>SMR FH and KPHB 7TH PHASE</t>
  </si>
  <si>
    <t xml:space="preserve">SRI RAM NAGAR </t>
  </si>
  <si>
    <t>SRINIVAS</t>
  </si>
  <si>
    <t>STAFF WELFARE</t>
  </si>
  <si>
    <t>SUBBARAO</t>
  </si>
  <si>
    <t>SUBRAMANIAM TELECOMNAGAR</t>
  </si>
  <si>
    <t>TEJA CHANDANAGAR</t>
  </si>
  <si>
    <t>Teja chandanagar 2</t>
  </si>
  <si>
    <t>TEJA CHANDANAGAR 3</t>
  </si>
  <si>
    <t>Telecomnagar</t>
  </si>
  <si>
    <t>TOLICHOWKI, ATTAPUR</t>
  </si>
  <si>
    <t xml:space="preserve">VASANTH NAGAR </t>
  </si>
  <si>
    <t>VIVEKANANDA NAGAR ,ALLWYN  COLONY</t>
  </si>
  <si>
    <t>WHITE FIELDS 2</t>
  </si>
  <si>
    <t>WhiteFields</t>
  </si>
  <si>
    <t>(blank)</t>
  </si>
  <si>
    <t>Grand Total</t>
  </si>
  <si>
    <t>MANIKONDA 2</t>
  </si>
  <si>
    <t>MANTRI</t>
  </si>
  <si>
    <t>KONDAPUR</t>
  </si>
  <si>
    <t>APARNA TOWERS</t>
  </si>
  <si>
    <t>HITECH CITY</t>
  </si>
  <si>
    <t>MY HOME ABHRA</t>
  </si>
  <si>
    <t>RAGHU RTP</t>
  </si>
  <si>
    <t>MIYAPUR</t>
  </si>
  <si>
    <t>04-feb-2019 to 10-feb-2019</t>
  </si>
  <si>
    <t>11-feb-2019 to 17-feb-2019</t>
  </si>
  <si>
    <t>18-feb-2019 to 24-feb-2019</t>
  </si>
  <si>
    <t>25-feb-2019 to 03-Mar-2019</t>
  </si>
  <si>
    <t>DeliveryBoys</t>
  </si>
  <si>
    <t>Agents</t>
  </si>
  <si>
    <t>Agent</t>
  </si>
  <si>
    <t>Store</t>
  </si>
  <si>
    <t>Route</t>
  </si>
  <si>
    <t>Store Name</t>
  </si>
  <si>
    <t>Stores Name</t>
  </si>
  <si>
    <t>Store Names</t>
  </si>
  <si>
    <t>Stores</t>
  </si>
  <si>
    <t>REGION 1 sudarshan</t>
  </si>
  <si>
    <t>REGION 2 tharun</t>
  </si>
  <si>
    <t>REGION 3 srinu</t>
  </si>
  <si>
    <t>REGION 4 kranthi</t>
  </si>
  <si>
    <t>weekly Total</t>
  </si>
  <si>
    <t>weekly total</t>
  </si>
  <si>
    <t>pbel city agent 8977207750</t>
  </si>
  <si>
    <t>Sum of 8/3/2019</t>
  </si>
  <si>
    <t>ACCURATE WIND CHIMES Club house 1st floor Sai manikanta super market Narsingi 9494556057</t>
  </si>
  <si>
    <t>lassi house near forum mall 9738012349</t>
  </si>
  <si>
    <t>Sum of 9/3/2019</t>
  </si>
  <si>
    <t>Chanda nayak tanda Ayyappa society ,Madhapur,9848745398</t>
  </si>
  <si>
    <t>Chanda nayak tanda Ayyappa society Madhapur ,9000076997</t>
  </si>
  <si>
    <t>Chanda nayak tanda Ayyappa society Madhapur,9494233591</t>
  </si>
  <si>
    <t>Chanda nayak tanda Ayyappa society Madhapur ,7337491589</t>
  </si>
  <si>
    <t xml:space="preserve">jnana Sai kirana and milk point Ayyappa society, 9676978004 </t>
  </si>
  <si>
    <t>Hussain tea stall Ayyappa society.9032107777</t>
  </si>
  <si>
    <t>krishna tea stall Chanda nayak tanda Ayyappa society 9392311820</t>
  </si>
  <si>
    <t>Abhisekh kirana Chanda nayak tanda Ayyappa society,9908747246</t>
  </si>
  <si>
    <t>Shanthi kiranam Chanda nayak tanda Ayyappa society ,9963085372</t>
  </si>
  <si>
    <t>lakshmi tiffin centre Behind ysr statue 100 feet road Ayyappa society,9703239539</t>
  </si>
  <si>
    <t>Aditya Kiranam Beside ysr statue 100 feet road Ayyappa society,9848848544</t>
  </si>
  <si>
    <t>Avinash store</t>
  </si>
  <si>
    <t>Sum of 10/3/2019</t>
  </si>
  <si>
    <t>04-mar-2019 to 10-Mar-2019</t>
  </si>
  <si>
    <t>Sum of 11/3/2019</t>
  </si>
  <si>
    <t>total</t>
  </si>
  <si>
    <t>Target</t>
  </si>
  <si>
    <t>11-mar-2019 to 17-Mar-2019</t>
  </si>
  <si>
    <t>Sum of 12/3/2019</t>
  </si>
  <si>
    <t>ASHOK NAGAR,GANDHI NAGAR,DOMALGUDA,KAVADIGUDA</t>
  </si>
  <si>
    <t>Danish bakery Above passport office 3rd floor Begumpet 938133791</t>
  </si>
  <si>
    <t>sri Raja rajeshwari kirana Kukatpalli Near bjp office 9908598653</t>
  </si>
  <si>
    <t>Mataji Kirana and general stores Kukatpalli Near bjp office 9908173750</t>
  </si>
  <si>
    <t>Sai balaji Kirana and general stores Kukatpalli Near bjp office 9346981398</t>
  </si>
  <si>
    <t>jai ambika kirana Kukatpalli Near bjp office 9701504183</t>
  </si>
  <si>
    <t>Sri Raja rajeshwari kirana Kukatpalli Opp shivalayam 8019892347</t>
  </si>
  <si>
    <t>Banglore iyengar's bakery Kukatpalli Near bjp office 9989419739</t>
  </si>
  <si>
    <t>sri venkata sai kirana Kukatpalli Near bjp office 8179020223</t>
  </si>
  <si>
    <t>Sri narayana kirana and General 9849662111</t>
  </si>
  <si>
    <t>sri Vinayaka kirana Opposite siddarth degree and pg college Kukatpalli 9121621246</t>
  </si>
  <si>
    <t>Divya Sree kirana Opposite siddarth degree and pg college Kukatpalli 9573016107</t>
  </si>
  <si>
    <t>Sri ganesh kirana Near bjp office Kukatpalli 9966269734</t>
  </si>
  <si>
    <t>Navya kirana Near bjp office Kukatpalli 8125422136</t>
  </si>
  <si>
    <t>sri ganesh kirana Kukatpalli near bjp office 9912159493</t>
  </si>
  <si>
    <t>13/3/2019</t>
  </si>
  <si>
    <t>14/3/2019</t>
  </si>
  <si>
    <t>15/3/2019</t>
  </si>
  <si>
    <t>16/3/2019</t>
  </si>
  <si>
    <t>17/3/2019</t>
  </si>
  <si>
    <t>18/3/2019</t>
  </si>
  <si>
    <t>19/3/2019</t>
  </si>
  <si>
    <t>20/3/2019</t>
  </si>
  <si>
    <t>21/3/2019</t>
  </si>
  <si>
    <t>22/3/2019</t>
  </si>
  <si>
    <t>23/3/2019</t>
  </si>
  <si>
    <t>24/3/2019</t>
  </si>
  <si>
    <t>25/3/2019</t>
  </si>
  <si>
    <t>26/3/2019</t>
  </si>
  <si>
    <t>27/3/2019</t>
  </si>
  <si>
    <t>28/3/2019</t>
  </si>
  <si>
    <t>PUNJAGUTTA,RAJ BHAVAN ROAD</t>
  </si>
  <si>
    <t>Kukatpally DC</t>
  </si>
  <si>
    <t>Sum of 13/03/2019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</si>
</sst>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/>
      <bottom/>
      <diagonal/>
    </border>
  </borders>
  <cellStyleXfs count="1">
    <xf numFmtId="0" fontId="0" fillId="0" borderId="0"/>
  </cellStyleXfs>
  <cellXfs count="61">
    <xf numFmtId="0" fontId="0" fillId="0" borderId="0" xfId="0"/>
    <xf numFmtId="14" fontId="0" fillId="0" borderId="0" xfId="0" applyNumberFormat="1"/>
    <xf numFmtId="0" fontId="0" fillId="0" borderId="0" xfId="0" applyAlignment="1"/>
    <xf numFmtId="0" fontId="0" fillId="0" borderId="0" xfId="0" applyAlignment="1">
      <alignment horizontal="right"/>
    </xf>
    <xf numFmtId="16" fontId="0" fillId="0" borderId="0" xfId="0" applyNumberFormat="1" applyAlignment="1"/>
    <xf numFmtId="0" fontId="1" fillId="0" borderId="0" xfId="0" applyFont="1" applyAlignment="1">
      <alignment horizontal="left"/>
    </xf>
    <xf numFmtId="0" fontId="0" fillId="0" borderId="0" xfId="0" applyFont="1" applyAlignment="1">
      <alignment horizontal="right"/>
    </xf>
    <xf numFmtId="0" fontId="0" fillId="0" borderId="0" xfId="0" applyFont="1" applyAlignment="1"/>
    <xf numFmtId="0" fontId="0" fillId="0" borderId="1" xfId="0" applyFill="1" applyBorder="1" applyAlignment="1">
      <alignment wrapText="1"/>
    </xf>
    <xf numFmtId="0" fontId="0" fillId="0" borderId="1" xfId="0" applyFill="1" applyBorder="1"/>
    <xf numFmtId="0" fontId="0" fillId="0" borderId="2" xfId="0" applyFill="1" applyBorder="1" applyAlignment="1">
      <alignment wrapText="1"/>
    </xf>
    <xf numFmtId="0" fontId="0" fillId="0" borderId="3" xfId="0" applyFill="1" applyBorder="1" applyAlignment="1">
      <alignment wrapText="1"/>
    </xf>
    <xf numFmtId="0" fontId="0" fillId="0" borderId="4" xfId="0" applyFill="1" applyBorder="1" applyAlignment="1">
      <alignment wrapText="1"/>
    </xf>
    <xf numFmtId="0" fontId="0" fillId="0" borderId="0" xfId="0" applyFill="1" applyBorder="1" applyAlignment="1">
      <alignment wrapText="1"/>
    </xf>
    <xf numFmtId="16" fontId="0" fillId="0" borderId="0" xfId="0" applyNumberFormat="1" applyFont="1" applyAlignment="1"/>
    <xf numFmtId="0" fontId="1" fillId="0" borderId="0" xfId="0" applyFont="1" applyAlignment="1"/>
    <xf numFmtId="0" fontId="0" fillId="0" borderId="0" xfId="0" applyFont="1" applyFill="1" applyAlignment="1"/>
    <xf numFmtId="0" fontId="1" fillId="0" borderId="0" xfId="0" applyFont="1" applyFill="1" applyAlignment="1"/>
    <xf numFmtId="0" fontId="0" fillId="0" borderId="0" xfId="0" applyFont="1" applyFill="1" applyAlignment="1">
      <alignment horizontal="right"/>
    </xf>
    <xf numFmtId="0" fontId="0" fillId="0" borderId="5" xfId="0" applyFill="1" applyBorder="1" applyAlignment="1">
      <alignment wrapText="1"/>
    </xf>
    <xf numFmtId="0" fontId="0" fillId="0" borderId="5" xfId="0" applyFont="1" applyFill="1" applyBorder="1" applyAlignment="1"/>
    <xf numFmtId="0" fontId="0" fillId="0" borderId="0" xfId="0" applyFont="1" applyFill="1" applyBorder="1" applyAlignment="1"/>
    <xf numFmtId="16" fontId="0" fillId="0" borderId="0" xfId="0" applyNumberFormat="1"/>
    <xf numFmtId="0" fontId="0" fillId="0" borderId="0" xfId="0" applyFill="1"/>
    <xf numFmtId="0" fontId="2" fillId="0" borderId="6" xfId="0" applyFont="1" applyBorder="1" applyAlignment="1">
      <alignment wrapText="1"/>
    </xf>
    <xf numFmtId="0" fontId="3" fillId="0" borderId="0" xfId="0" applyFont="1" applyFill="1" applyBorder="1" applyAlignment="1">
      <alignment wrapText="1"/>
    </xf>
    <xf numFmtId="0" fontId="3" fillId="0" borderId="0" xfId="0" applyFont="1" applyAlignment="1"/>
    <xf numFmtId="0" fontId="2" fillId="0" borderId="0" xfId="0" applyFont="1" applyBorder="1" applyAlignment="1">
      <alignment wrapText="1"/>
    </xf>
    <xf numFmtId="1" fontId="0" fillId="0" borderId="0" xfId="0" applyNumberFormat="1"/>
    <xf numFmtId="0" fontId="3" fillId="0" borderId="0" xfId="0" applyFont="1"/>
    <xf numFmtId="1" fontId="0" fillId="0" borderId="0" xfId="0" applyNumberFormat="1" applyAlignment="1">
      <alignment horizontal="right"/>
    </xf>
    <xf numFmtId="2" fontId="0" fillId="0" borderId="0" xfId="0" applyNumberFormat="1" applyAlignment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0" xfId="0" applyFont="1" applyFill="1" applyBorder="1" applyAlignment="1">
      <alignment horizontal="left" wrapText="1"/>
    </xf>
    <xf numFmtId="0" fontId="0" fillId="0" borderId="0" xfId="0" applyFont="1" applyFill="1" applyBorder="1" applyAlignment="1">
      <alignment horizontal="right"/>
    </xf>
    <xf numFmtId="3" fontId="0" fillId="0" borderId="0" xfId="0" applyNumberFormat="1"/>
    <xf numFmtId="4" fontId="0" fillId="0" borderId="0" xfId="0" applyNumberFormat="1"/>
    <xf numFmtId="0" fontId="0" fillId="0" borderId="0" xfId="0" applyAlignment="1">
      <alignment horizontal="center"/>
    </xf>
    <xf numFmtId="0" fontId="0" fillId="0" borderId="4" xfId="0" applyFill="1" applyBorder="1"/>
    <xf numFmtId="0" fontId="1" fillId="0" borderId="0" xfId="0" applyFont="1" applyFill="1" applyBorder="1" applyAlignment="1">
      <alignment horizontal="left"/>
    </xf>
    <xf numFmtId="0" fontId="0" fillId="0" borderId="0" xfId="0" applyFill="1" applyAlignment="1"/>
    <xf numFmtId="1" fontId="0" fillId="0" borderId="0" xfId="0" applyNumberFormat="1" applyFont="1" applyFill="1" applyAlignment="1"/>
    <xf numFmtId="1" fontId="0" fillId="0" borderId="0" xfId="0" applyNumberFormat="1" applyFill="1"/>
    <xf numFmtId="1" fontId="0" fillId="0" borderId="0" xfId="0" applyNumberFormat="1" applyFont="1" applyFill="1" applyAlignment="1">
      <alignment horizontal="right"/>
    </xf>
    <xf numFmtId="1" fontId="0" fillId="0" borderId="0" xfId="0" applyNumberFormat="1" applyFill="1" applyAlignment="1">
      <alignment horizontal="right"/>
    </xf>
    <xf numFmtId="16" fontId="0" fillId="0" borderId="0" xfId="0" applyNumberFormat="1" applyFill="1"/>
    <xf numFmtId="1" fontId="4" fillId="2" borderId="0" xfId="0" applyNumberFormat="1" applyFont="1" applyFill="1"/>
    <xf numFmtId="14" fontId="0" fillId="0" borderId="0" xfId="0" applyNumberFormat="1" applyAlignment="1">
      <alignment horizontal="right"/>
    </xf>
    <xf numFmtId="2" fontId="0" fillId="0" borderId="0" xfId="0" applyNumberFormat="1" applyAlignment="1">
      <alignment horizontal="center"/>
    </xf>
    <xf numFmtId="0" fontId="2" fillId="0" borderId="7" xfId="0" applyFont="1" applyFill="1" applyBorder="1" applyAlignment="1">
      <alignment horizontal="center" wrapText="1"/>
    </xf>
    <xf numFmtId="0" fontId="2" fillId="0" borderId="0" xfId="0" applyFont="1" applyFill="1" applyBorder="1" applyAlignment="1">
      <alignment horizontal="center" wrapText="1"/>
    </xf>
    <xf numFmtId="0" fontId="1" fillId="0" borderId="0" xfId="0" applyFont="1" applyFill="1" applyBorder="1" applyAlignment="1">
      <alignment horizontal="center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4" xfId="0" applyFill="1" applyBorder="1" applyAlignment="1">
      <alignment horizontal="center" wrapText="1"/>
    </xf>
    <xf numFmtId="0" fontId="0" fillId="0" borderId="0" xfId="0" applyFill="1" applyBorder="1" applyAlignment="1">
      <alignment horizontal="center" wrapText="1"/>
    </xf>
    <xf numFmtId="2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</cellXfs>
  <cellStyles count="1">
    <cellStyle name="Normal" xfId="0" builtinId="0"/>
  </cellStyles>
  <dxfs count="31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OHAMMAD%20ASGAR%20FILE/marketing%20plannig%20sheets/9th%20march/Completed/8th%20march%20agents%20and%20apps%20with%20last%20month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GION 1 sudarshan"/>
      <sheetName val="REGION 2 tharun"/>
      <sheetName val="REGION 3 srinu"/>
      <sheetName val="REGION 4 kranthi"/>
      <sheetName val="Region5(Apps)"/>
      <sheetName val="summry sheet"/>
      <sheetName val="deliveryBoy Feb Calender"/>
      <sheetName val="feb calender"/>
      <sheetName val="8th march"/>
      <sheetName val="deliveryBoy(8th march)"/>
      <sheetName val="9th march"/>
      <sheetName val="deliveryBoy(9th march)"/>
    </sheetNames>
    <sheetDataSet>
      <sheetData sheetId="0">
        <row r="18">
          <cell r="D18">
            <v>1305</v>
          </cell>
          <cell r="E18">
            <v>1296</v>
          </cell>
          <cell r="F18">
            <v>1280</v>
          </cell>
          <cell r="G18">
            <v>1334</v>
          </cell>
          <cell r="H18">
            <v>1338</v>
          </cell>
          <cell r="I18">
            <v>1332</v>
          </cell>
          <cell r="J18">
            <v>1308</v>
          </cell>
          <cell r="K18">
            <v>1352</v>
          </cell>
          <cell r="L18">
            <v>1322</v>
          </cell>
          <cell r="M18">
            <v>1346</v>
          </cell>
          <cell r="N18">
            <v>1374</v>
          </cell>
          <cell r="O18">
            <v>1367</v>
          </cell>
          <cell r="P18">
            <v>1268</v>
          </cell>
          <cell r="Q18">
            <v>1275</v>
          </cell>
          <cell r="R18">
            <v>1335</v>
          </cell>
          <cell r="S18">
            <v>1360</v>
          </cell>
          <cell r="T18">
            <v>1322</v>
          </cell>
          <cell r="U18">
            <v>1365</v>
          </cell>
          <cell r="V18">
            <v>1331</v>
          </cell>
          <cell r="W18">
            <v>1326</v>
          </cell>
          <cell r="X18">
            <v>1307</v>
          </cell>
          <cell r="Y18">
            <v>1321</v>
          </cell>
          <cell r="Z18">
            <v>1318</v>
          </cell>
          <cell r="AA18">
            <v>1373</v>
          </cell>
          <cell r="AB18">
            <v>1434</v>
          </cell>
          <cell r="AC18">
            <v>1424</v>
          </cell>
          <cell r="AD18">
            <v>1344</v>
          </cell>
          <cell r="AE18">
            <v>1316</v>
          </cell>
        </row>
        <row r="41">
          <cell r="D41">
            <v>658</v>
          </cell>
          <cell r="E41">
            <v>745</v>
          </cell>
          <cell r="F41">
            <v>632</v>
          </cell>
          <cell r="G41">
            <v>737</v>
          </cell>
          <cell r="H41">
            <v>684</v>
          </cell>
          <cell r="I41">
            <v>662</v>
          </cell>
          <cell r="J41">
            <v>775</v>
          </cell>
          <cell r="K41">
            <v>639</v>
          </cell>
          <cell r="L41">
            <v>738</v>
          </cell>
          <cell r="M41">
            <v>660</v>
          </cell>
          <cell r="N41">
            <v>689</v>
          </cell>
          <cell r="O41">
            <v>740</v>
          </cell>
          <cell r="P41">
            <v>723</v>
          </cell>
          <cell r="Q41">
            <v>689</v>
          </cell>
          <cell r="R41">
            <v>744</v>
          </cell>
          <cell r="S41">
            <v>717</v>
          </cell>
          <cell r="T41">
            <v>651</v>
          </cell>
          <cell r="U41">
            <v>668</v>
          </cell>
          <cell r="V41">
            <v>795</v>
          </cell>
          <cell r="W41">
            <v>806</v>
          </cell>
          <cell r="X41">
            <v>691</v>
          </cell>
          <cell r="Y41">
            <v>722</v>
          </cell>
          <cell r="Z41">
            <v>844</v>
          </cell>
          <cell r="AA41">
            <v>689</v>
          </cell>
          <cell r="AB41">
            <v>776</v>
          </cell>
          <cell r="AC41">
            <v>725</v>
          </cell>
          <cell r="AD41">
            <v>796</v>
          </cell>
          <cell r="AE41">
            <v>809</v>
          </cell>
        </row>
        <row r="59">
          <cell r="D59">
            <v>1589</v>
          </cell>
          <cell r="E59">
            <v>1605</v>
          </cell>
          <cell r="F59">
            <v>1611</v>
          </cell>
          <cell r="G59">
            <v>1645</v>
          </cell>
          <cell r="H59">
            <v>1620</v>
          </cell>
          <cell r="I59">
            <v>1576</v>
          </cell>
          <cell r="J59">
            <v>1553</v>
          </cell>
          <cell r="K59">
            <v>1590</v>
          </cell>
          <cell r="L59">
            <v>1619</v>
          </cell>
          <cell r="M59">
            <v>1606</v>
          </cell>
          <cell r="N59">
            <v>1610</v>
          </cell>
          <cell r="O59">
            <v>1565</v>
          </cell>
          <cell r="P59">
            <v>1576</v>
          </cell>
          <cell r="Q59">
            <v>1574</v>
          </cell>
          <cell r="R59">
            <v>1615</v>
          </cell>
          <cell r="S59">
            <v>1619</v>
          </cell>
          <cell r="T59">
            <v>1641</v>
          </cell>
          <cell r="U59">
            <v>1596</v>
          </cell>
          <cell r="V59">
            <v>1640</v>
          </cell>
          <cell r="W59">
            <v>1594</v>
          </cell>
          <cell r="X59">
            <v>1605</v>
          </cell>
          <cell r="Y59">
            <v>1603</v>
          </cell>
          <cell r="Z59">
            <v>1684</v>
          </cell>
          <cell r="AA59">
            <v>1682</v>
          </cell>
          <cell r="AB59">
            <v>1705</v>
          </cell>
          <cell r="AC59">
            <v>1694</v>
          </cell>
          <cell r="AD59">
            <v>1664</v>
          </cell>
          <cell r="AE59">
            <v>1629</v>
          </cell>
        </row>
      </sheetData>
      <sheetData sheetId="1">
        <row r="17">
          <cell r="D17">
            <v>1469</v>
          </cell>
          <cell r="E17">
            <v>1469</v>
          </cell>
          <cell r="F17">
            <v>1460</v>
          </cell>
          <cell r="G17">
            <v>1448</v>
          </cell>
          <cell r="H17">
            <v>1339</v>
          </cell>
          <cell r="I17">
            <v>1356</v>
          </cell>
          <cell r="J17">
            <v>1384</v>
          </cell>
          <cell r="K17">
            <v>1402</v>
          </cell>
          <cell r="L17">
            <v>1379</v>
          </cell>
          <cell r="M17">
            <v>1424</v>
          </cell>
          <cell r="N17">
            <v>1411</v>
          </cell>
          <cell r="O17">
            <v>1428</v>
          </cell>
          <cell r="P17">
            <v>1357</v>
          </cell>
          <cell r="Q17">
            <v>1311</v>
          </cell>
          <cell r="R17">
            <v>1360</v>
          </cell>
          <cell r="S17">
            <v>1359</v>
          </cell>
          <cell r="T17">
            <v>1371</v>
          </cell>
          <cell r="U17">
            <v>1402</v>
          </cell>
          <cell r="V17">
            <v>1340</v>
          </cell>
          <cell r="W17">
            <v>1293</v>
          </cell>
          <cell r="X17">
            <v>1294</v>
          </cell>
          <cell r="Y17">
            <v>1426</v>
          </cell>
          <cell r="Z17">
            <v>1396</v>
          </cell>
          <cell r="AA17">
            <v>1385</v>
          </cell>
          <cell r="AB17">
            <v>1329</v>
          </cell>
          <cell r="AC17">
            <v>1378</v>
          </cell>
          <cell r="AD17">
            <v>1397</v>
          </cell>
          <cell r="AE17">
            <v>1361</v>
          </cell>
          <cell r="AF17">
            <v>1271</v>
          </cell>
        </row>
        <row r="50">
          <cell r="D50">
            <v>853</v>
          </cell>
          <cell r="E50">
            <v>760</v>
          </cell>
          <cell r="F50">
            <v>887</v>
          </cell>
          <cell r="G50">
            <v>960</v>
          </cell>
          <cell r="H50">
            <v>975</v>
          </cell>
          <cell r="I50">
            <v>798</v>
          </cell>
          <cell r="J50">
            <v>988</v>
          </cell>
          <cell r="K50">
            <v>853</v>
          </cell>
          <cell r="L50">
            <v>959</v>
          </cell>
          <cell r="M50">
            <v>696</v>
          </cell>
          <cell r="N50">
            <v>986</v>
          </cell>
          <cell r="O50">
            <v>964</v>
          </cell>
          <cell r="P50">
            <v>984</v>
          </cell>
          <cell r="Q50">
            <v>981</v>
          </cell>
          <cell r="R50">
            <v>967</v>
          </cell>
          <cell r="S50">
            <v>970</v>
          </cell>
          <cell r="T50">
            <v>1077</v>
          </cell>
          <cell r="U50">
            <v>1053</v>
          </cell>
          <cell r="V50">
            <v>1033</v>
          </cell>
          <cell r="W50">
            <v>960</v>
          </cell>
          <cell r="X50">
            <v>898</v>
          </cell>
          <cell r="Y50">
            <v>941</v>
          </cell>
          <cell r="Z50">
            <v>1005</v>
          </cell>
          <cell r="AA50">
            <v>1095</v>
          </cell>
          <cell r="AB50">
            <v>1074</v>
          </cell>
          <cell r="AC50">
            <v>1085</v>
          </cell>
          <cell r="AD50">
            <v>1229</v>
          </cell>
          <cell r="AE50">
            <v>1113</v>
          </cell>
        </row>
        <row r="67">
          <cell r="D67">
            <v>1275</v>
          </cell>
          <cell r="E67">
            <v>1276</v>
          </cell>
          <cell r="F67">
            <v>1300</v>
          </cell>
          <cell r="G67">
            <v>1310</v>
          </cell>
          <cell r="H67">
            <v>1305</v>
          </cell>
          <cell r="I67">
            <v>1259</v>
          </cell>
          <cell r="J67">
            <v>1262</v>
          </cell>
          <cell r="K67">
            <v>1271</v>
          </cell>
          <cell r="L67">
            <v>1344</v>
          </cell>
          <cell r="M67">
            <v>1322</v>
          </cell>
          <cell r="N67">
            <v>1347</v>
          </cell>
          <cell r="O67">
            <v>1296</v>
          </cell>
          <cell r="P67">
            <v>1296</v>
          </cell>
          <cell r="Q67">
            <v>1245</v>
          </cell>
          <cell r="R67">
            <v>1328</v>
          </cell>
          <cell r="S67">
            <v>1322</v>
          </cell>
          <cell r="T67">
            <v>1336</v>
          </cell>
          <cell r="U67">
            <v>1318</v>
          </cell>
          <cell r="V67">
            <v>1318</v>
          </cell>
          <cell r="W67">
            <v>1279</v>
          </cell>
          <cell r="X67">
            <v>1295</v>
          </cell>
          <cell r="Y67">
            <v>1307</v>
          </cell>
          <cell r="Z67">
            <v>1364</v>
          </cell>
          <cell r="AA67">
            <v>1349</v>
          </cell>
          <cell r="AB67">
            <v>1408</v>
          </cell>
          <cell r="AC67">
            <v>1380</v>
          </cell>
          <cell r="AD67">
            <v>1375</v>
          </cell>
          <cell r="AE67">
            <v>1332</v>
          </cell>
        </row>
      </sheetData>
      <sheetData sheetId="2">
        <row r="4">
          <cell r="D4">
            <v>451</v>
          </cell>
          <cell r="E4">
            <v>400</v>
          </cell>
          <cell r="F4">
            <v>407</v>
          </cell>
          <cell r="G4">
            <v>414</v>
          </cell>
          <cell r="H4">
            <v>410</v>
          </cell>
          <cell r="I4">
            <v>413</v>
          </cell>
          <cell r="J4">
            <v>415</v>
          </cell>
          <cell r="K4">
            <v>404</v>
          </cell>
          <cell r="L4">
            <v>435</v>
          </cell>
          <cell r="M4">
            <v>434</v>
          </cell>
          <cell r="N4">
            <v>415</v>
          </cell>
          <cell r="O4">
            <v>425</v>
          </cell>
          <cell r="P4">
            <v>419</v>
          </cell>
          <cell r="Q4">
            <v>442</v>
          </cell>
          <cell r="R4">
            <v>426</v>
          </cell>
          <cell r="S4">
            <v>428</v>
          </cell>
          <cell r="T4">
            <v>436</v>
          </cell>
          <cell r="U4">
            <v>441</v>
          </cell>
          <cell r="V4">
            <v>462</v>
          </cell>
          <cell r="W4">
            <v>435</v>
          </cell>
          <cell r="X4">
            <v>441</v>
          </cell>
          <cell r="Y4">
            <v>441</v>
          </cell>
          <cell r="Z4">
            <v>441</v>
          </cell>
          <cell r="AA4">
            <v>397</v>
          </cell>
          <cell r="AB4">
            <v>424</v>
          </cell>
          <cell r="AC4">
            <v>436</v>
          </cell>
          <cell r="AD4">
            <v>433</v>
          </cell>
          <cell r="AE4">
            <v>435</v>
          </cell>
        </row>
        <row r="39">
          <cell r="D39">
            <v>35</v>
          </cell>
          <cell r="E39">
            <v>45</v>
          </cell>
          <cell r="F39">
            <v>40</v>
          </cell>
          <cell r="G39">
            <v>60</v>
          </cell>
          <cell r="H39">
            <v>15</v>
          </cell>
          <cell r="I39">
            <v>0</v>
          </cell>
          <cell r="J39">
            <v>0</v>
          </cell>
          <cell r="K39">
            <v>45</v>
          </cell>
          <cell r="L39">
            <v>41</v>
          </cell>
          <cell r="M39">
            <v>38</v>
          </cell>
          <cell r="N39">
            <v>41</v>
          </cell>
          <cell r="O39">
            <v>50</v>
          </cell>
          <cell r="P39">
            <v>64</v>
          </cell>
          <cell r="Q39">
            <v>46</v>
          </cell>
          <cell r="R39">
            <v>50</v>
          </cell>
          <cell r="S39">
            <v>67</v>
          </cell>
          <cell r="T39">
            <v>77</v>
          </cell>
          <cell r="U39">
            <v>94</v>
          </cell>
          <cell r="V39">
            <v>83</v>
          </cell>
          <cell r="W39">
            <v>71</v>
          </cell>
          <cell r="X39">
            <v>59</v>
          </cell>
          <cell r="Y39">
            <v>77</v>
          </cell>
          <cell r="Z39">
            <v>66</v>
          </cell>
          <cell r="AA39">
            <v>155</v>
          </cell>
          <cell r="AB39">
            <v>120</v>
          </cell>
          <cell r="AC39">
            <v>151</v>
          </cell>
          <cell r="AD39">
            <v>133</v>
          </cell>
          <cell r="AE39">
            <v>290</v>
          </cell>
        </row>
        <row r="58">
          <cell r="D58">
            <v>798</v>
          </cell>
          <cell r="E58">
            <v>778</v>
          </cell>
          <cell r="F58">
            <v>810</v>
          </cell>
          <cell r="G58">
            <v>798</v>
          </cell>
          <cell r="H58">
            <v>781</v>
          </cell>
          <cell r="I58">
            <v>737</v>
          </cell>
          <cell r="J58">
            <v>768</v>
          </cell>
          <cell r="K58">
            <v>787</v>
          </cell>
          <cell r="L58">
            <v>818</v>
          </cell>
          <cell r="M58">
            <v>805</v>
          </cell>
          <cell r="N58">
            <v>829</v>
          </cell>
          <cell r="O58">
            <v>828</v>
          </cell>
          <cell r="P58">
            <v>826</v>
          </cell>
          <cell r="Q58">
            <v>1555</v>
          </cell>
          <cell r="R58">
            <v>819</v>
          </cell>
          <cell r="S58">
            <v>848</v>
          </cell>
          <cell r="T58">
            <v>851</v>
          </cell>
          <cell r="U58">
            <v>853</v>
          </cell>
          <cell r="V58">
            <v>866</v>
          </cell>
          <cell r="W58">
            <v>801</v>
          </cell>
          <cell r="X58">
            <v>821</v>
          </cell>
          <cell r="Y58">
            <v>853</v>
          </cell>
          <cell r="Z58">
            <v>871</v>
          </cell>
          <cell r="AA58">
            <v>886</v>
          </cell>
          <cell r="AB58">
            <v>920</v>
          </cell>
          <cell r="AC58">
            <v>916</v>
          </cell>
          <cell r="AD58">
            <v>880</v>
          </cell>
          <cell r="AE58">
            <v>876</v>
          </cell>
        </row>
      </sheetData>
      <sheetData sheetId="3">
        <row r="11">
          <cell r="D11">
            <v>897</v>
          </cell>
          <cell r="E11">
            <v>906</v>
          </cell>
          <cell r="F11">
            <v>906</v>
          </cell>
          <cell r="G11">
            <v>923</v>
          </cell>
          <cell r="H11">
            <v>949</v>
          </cell>
          <cell r="I11">
            <v>827</v>
          </cell>
          <cell r="J11">
            <v>927</v>
          </cell>
          <cell r="K11">
            <v>908</v>
          </cell>
          <cell r="L11">
            <v>987</v>
          </cell>
          <cell r="M11">
            <v>848</v>
          </cell>
          <cell r="N11">
            <v>947</v>
          </cell>
          <cell r="O11">
            <v>907</v>
          </cell>
          <cell r="P11">
            <v>955</v>
          </cell>
          <cell r="Q11">
            <v>893</v>
          </cell>
          <cell r="R11">
            <v>954</v>
          </cell>
          <cell r="S11">
            <v>952</v>
          </cell>
          <cell r="T11">
            <v>947</v>
          </cell>
          <cell r="U11">
            <v>976</v>
          </cell>
          <cell r="V11">
            <v>933</v>
          </cell>
          <cell r="W11">
            <v>976</v>
          </cell>
          <cell r="X11">
            <v>952</v>
          </cell>
          <cell r="Y11">
            <v>941</v>
          </cell>
          <cell r="Z11">
            <v>982</v>
          </cell>
          <cell r="AA11">
            <v>964</v>
          </cell>
          <cell r="AB11">
            <v>1009</v>
          </cell>
          <cell r="AC11">
            <v>1006</v>
          </cell>
          <cell r="AD11">
            <v>1012</v>
          </cell>
          <cell r="AE11">
            <v>989</v>
          </cell>
        </row>
        <row r="31">
          <cell r="D31">
            <v>70</v>
          </cell>
          <cell r="E31">
            <v>31</v>
          </cell>
          <cell r="F31">
            <v>68</v>
          </cell>
          <cell r="G31">
            <v>70</v>
          </cell>
          <cell r="H31">
            <v>99</v>
          </cell>
          <cell r="I31">
            <v>68</v>
          </cell>
          <cell r="J31">
            <v>99</v>
          </cell>
          <cell r="K31">
            <v>59</v>
          </cell>
          <cell r="L31">
            <v>59</v>
          </cell>
          <cell r="M31">
            <v>77</v>
          </cell>
          <cell r="N31">
            <v>94</v>
          </cell>
          <cell r="O31">
            <v>41</v>
          </cell>
          <cell r="P31">
            <v>98</v>
          </cell>
          <cell r="Q31">
            <v>94</v>
          </cell>
          <cell r="R31">
            <v>106</v>
          </cell>
          <cell r="S31">
            <v>122</v>
          </cell>
          <cell r="T31">
            <v>117</v>
          </cell>
          <cell r="U31">
            <v>125</v>
          </cell>
          <cell r="V31">
            <v>118</v>
          </cell>
          <cell r="W31">
            <v>144</v>
          </cell>
          <cell r="X31">
            <v>85</v>
          </cell>
          <cell r="Y31">
            <v>124</v>
          </cell>
          <cell r="Z31">
            <v>110</v>
          </cell>
          <cell r="AA31">
            <v>200</v>
          </cell>
          <cell r="AB31">
            <v>284</v>
          </cell>
          <cell r="AC31">
            <v>109</v>
          </cell>
          <cell r="AD31">
            <v>141</v>
          </cell>
          <cell r="AE31">
            <v>207</v>
          </cell>
        </row>
        <row r="59">
          <cell r="D59">
            <v>1676</v>
          </cell>
          <cell r="E59">
            <v>1758</v>
          </cell>
          <cell r="F59">
            <v>1702</v>
          </cell>
          <cell r="G59">
            <v>1685</v>
          </cell>
          <cell r="H59">
            <v>1650</v>
          </cell>
          <cell r="I59">
            <v>1671</v>
          </cell>
          <cell r="J59">
            <v>1635</v>
          </cell>
          <cell r="K59">
            <v>1763</v>
          </cell>
          <cell r="L59">
            <v>1746</v>
          </cell>
          <cell r="M59">
            <v>1726</v>
          </cell>
          <cell r="N59">
            <v>1741</v>
          </cell>
          <cell r="O59">
            <v>1752</v>
          </cell>
          <cell r="P59">
            <v>1731</v>
          </cell>
          <cell r="Q59">
            <v>1742</v>
          </cell>
          <cell r="R59">
            <v>1766</v>
          </cell>
          <cell r="S59">
            <v>1808</v>
          </cell>
          <cell r="T59">
            <v>1765</v>
          </cell>
          <cell r="U59">
            <v>1813</v>
          </cell>
          <cell r="V59">
            <v>1785</v>
          </cell>
          <cell r="W59">
            <v>1797</v>
          </cell>
          <cell r="X59">
            <v>1715</v>
          </cell>
          <cell r="Y59">
            <v>1823</v>
          </cell>
          <cell r="Z59">
            <v>1865</v>
          </cell>
          <cell r="AA59">
            <v>1864</v>
          </cell>
          <cell r="AB59">
            <v>1878</v>
          </cell>
          <cell r="AC59">
            <v>1934</v>
          </cell>
          <cell r="AD59">
            <v>1865</v>
          </cell>
          <cell r="AE59">
            <v>1874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8"/>
  <sheetViews>
    <sheetView topLeftCell="B1" workbookViewId="0">
      <selection activeCell="D1" sqref="D1:F1048576"/>
    </sheetView>
  </sheetViews>
  <sheetFormatPr defaultRowHeight="15" x14ac:dyDescent="0.25"/>
  <cols>
    <col min="1" max="1" width="50.85546875" customWidth="1"/>
    <col min="2" max="2" width="11.140625" customWidth="1"/>
    <col min="3" max="3" width="8.42578125" customWidth="1"/>
    <col min="4" max="4" width="9" hidden="1" customWidth="1"/>
    <col min="5" max="5" width="8.85546875" hidden="1" customWidth="1"/>
    <col min="6" max="6" width="9" hidden="1" customWidth="1"/>
    <col min="7" max="8" width="9.140625" customWidth="1"/>
  </cols>
  <sheetData>
    <row r="1" spans="1:34" ht="18.75" x14ac:dyDescent="0.3">
      <c r="A1" s="26" t="s">
        <v>230</v>
      </c>
      <c r="B1" s="2"/>
      <c r="C1" s="3" t="s">
        <v>1</v>
      </c>
      <c r="D1" s="4">
        <v>43525</v>
      </c>
      <c r="E1" s="4">
        <v>43526</v>
      </c>
      <c r="F1" s="4">
        <v>43527</v>
      </c>
      <c r="G1" s="4">
        <v>43528</v>
      </c>
      <c r="H1" s="4">
        <v>43529</v>
      </c>
      <c r="I1" s="4">
        <v>43530</v>
      </c>
      <c r="J1" s="4">
        <v>43531</v>
      </c>
      <c r="K1" s="4">
        <v>43532</v>
      </c>
      <c r="L1" s="4">
        <v>43533</v>
      </c>
      <c r="M1" s="4">
        <v>43534</v>
      </c>
      <c r="N1" s="4">
        <v>43535</v>
      </c>
      <c r="O1" s="4">
        <v>43536</v>
      </c>
      <c r="P1" s="4">
        <v>43537</v>
      </c>
      <c r="Q1" s="4">
        <v>43538</v>
      </c>
      <c r="R1" s="4">
        <v>43539</v>
      </c>
      <c r="S1" s="4">
        <v>43540</v>
      </c>
      <c r="T1" s="4">
        <v>43541</v>
      </c>
      <c r="U1" s="4">
        <v>43542</v>
      </c>
      <c r="V1" s="4">
        <v>43543</v>
      </c>
      <c r="W1" s="4">
        <v>43544</v>
      </c>
      <c r="X1" s="4">
        <v>43545</v>
      </c>
      <c r="Y1" s="4">
        <v>43546</v>
      </c>
      <c r="Z1" s="4">
        <v>43547</v>
      </c>
      <c r="AA1" s="4">
        <v>43548</v>
      </c>
      <c r="AB1" s="4">
        <v>43549</v>
      </c>
      <c r="AC1" s="4">
        <v>43550</v>
      </c>
      <c r="AD1" s="4">
        <v>43551</v>
      </c>
      <c r="AE1" s="4">
        <v>43552</v>
      </c>
      <c r="AF1" s="4">
        <v>43553</v>
      </c>
      <c r="AG1" s="4">
        <v>43554</v>
      </c>
      <c r="AH1" s="4">
        <v>43555</v>
      </c>
    </row>
    <row r="2" spans="1:34" x14ac:dyDescent="0.25">
      <c r="A2" s="5" t="s">
        <v>2</v>
      </c>
      <c r="B2" s="5" t="s">
        <v>231</v>
      </c>
      <c r="C2" s="6">
        <v>109926</v>
      </c>
      <c r="D2" s="7">
        <f>VLOOKUP($C2,'13th march'!$A$1:$AF$210,2,0)</f>
        <v>6</v>
      </c>
      <c r="E2" s="7">
        <f>VLOOKUP($C2,'13th march'!$A$1:$AF$210,3,0)</f>
        <v>6</v>
      </c>
      <c r="F2" s="7">
        <f>VLOOKUP($C2,'13th march'!$A$1:$AF$210,4,0)</f>
        <v>16</v>
      </c>
      <c r="G2" s="7">
        <f>VLOOKUP($C2,'13th march'!$A$1:$AF$210,5,0)</f>
        <v>6</v>
      </c>
      <c r="H2" s="7">
        <f>VLOOKUP($C2,'13th march'!$A$1:$AF$210,6,0)</f>
        <v>6</v>
      </c>
      <c r="I2" s="7">
        <f>VLOOKUP($C2,'13th march'!$A$1:$AF$210,7,0)</f>
        <v>6</v>
      </c>
      <c r="J2" s="7">
        <f>VLOOKUP($C2,'13th march'!$A$1:$AF$210,8,0)</f>
        <v>6</v>
      </c>
      <c r="K2" s="7">
        <f>VLOOKUP($C2,'13th march'!$A$1:$AF$210,9,0)</f>
        <v>8</v>
      </c>
      <c r="L2" s="7">
        <f>VLOOKUP($C2,'13th march'!$A$1:$AF$210,10,0)</f>
        <v>8</v>
      </c>
      <c r="M2" s="7">
        <f>VLOOKUP($C2,'13th march'!$A$1:$AF$210,11,0)</f>
        <v>8</v>
      </c>
      <c r="N2" s="7">
        <f>VLOOKUP($C2,'13th march'!$A$1:$AF$210,12,0)</f>
        <v>8</v>
      </c>
      <c r="O2" s="7">
        <f>VLOOKUP($C2,'13th march'!$A$1:$AF$210,13,0)</f>
        <v>8</v>
      </c>
      <c r="P2" s="7">
        <f>VLOOKUP($C2,'13th march'!$A$1:$AF$210,14,0)</f>
        <v>8</v>
      </c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</row>
    <row r="3" spans="1:34" x14ac:dyDescent="0.25">
      <c r="A3" s="5" t="s">
        <v>3</v>
      </c>
      <c r="B3" s="5" t="s">
        <v>231</v>
      </c>
      <c r="C3" s="6">
        <v>7979</v>
      </c>
      <c r="D3" s="7">
        <f>VLOOKUP($C3,'13th march'!$A$1:$AF$210,2,0)</f>
        <v>37</v>
      </c>
      <c r="E3" s="7">
        <f>VLOOKUP($C3,'13th march'!$A$1:$AF$210,3,0)</f>
        <v>32</v>
      </c>
      <c r="F3" s="7">
        <f>VLOOKUP($C3,'13th march'!$A$1:$AF$210,4,0)</f>
        <v>32</v>
      </c>
      <c r="G3" s="7">
        <f>VLOOKUP($C3,'13th march'!$A$1:$AF$210,5,0)</f>
        <v>33</v>
      </c>
      <c r="H3" s="7">
        <f>VLOOKUP($C3,'13th march'!$A$1:$AF$210,6,0)</f>
        <v>37</v>
      </c>
      <c r="I3" s="7">
        <f>VLOOKUP($C3,'13th march'!$A$1:$AF$210,7,0)</f>
        <v>32</v>
      </c>
      <c r="J3" s="7">
        <f>VLOOKUP($C3,'13th march'!$A$1:$AF$210,8,0)</f>
        <v>36</v>
      </c>
      <c r="K3" s="7">
        <f>VLOOKUP($C3,'13th march'!$A$1:$AF$210,9,0)</f>
        <v>34</v>
      </c>
      <c r="L3" s="7">
        <f>VLOOKUP($C3,'13th march'!$A$1:$AF$210,10,0)</f>
        <v>31</v>
      </c>
      <c r="M3" s="7">
        <f>VLOOKUP($C3,'13th march'!$A$1:$AF$210,11,0)</f>
        <v>34</v>
      </c>
      <c r="N3" s="7">
        <f>VLOOKUP($C3,'13th march'!$A$1:$AF$210,12,0)</f>
        <v>36</v>
      </c>
      <c r="O3" s="7">
        <f>VLOOKUP($C3,'13th march'!$A$1:$AF$210,13,0)</f>
        <v>33</v>
      </c>
      <c r="P3" s="7">
        <f>VLOOKUP($C3,'13th march'!$A$1:$AF$210,14,0)</f>
        <v>35</v>
      </c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</row>
    <row r="4" spans="1:34" x14ac:dyDescent="0.25">
      <c r="A4" s="5" t="s">
        <v>4</v>
      </c>
      <c r="B4" s="5" t="s">
        <v>231</v>
      </c>
      <c r="C4" s="6">
        <v>100645</v>
      </c>
      <c r="D4" s="7">
        <f>VLOOKUP($C4,'13th march'!$A$1:$AF$210,2,0)</f>
        <v>46</v>
      </c>
      <c r="E4" s="7">
        <f>VLOOKUP($C4,'13th march'!$A$1:$AF$210,3,0)</f>
        <v>46</v>
      </c>
      <c r="F4" s="7">
        <f>VLOOKUP($C4,'13th march'!$A$1:$AF$210,4,0)</f>
        <v>46</v>
      </c>
      <c r="G4" s="7">
        <f>VLOOKUP($C4,'13th march'!$A$1:$AF$210,5,0)</f>
        <v>46</v>
      </c>
      <c r="H4" s="7">
        <f>VLOOKUP($C4,'13th march'!$A$1:$AF$210,6,0)</f>
        <v>46</v>
      </c>
      <c r="I4" s="7">
        <f>VLOOKUP($C4,'13th march'!$A$1:$AF$210,7,0)</f>
        <v>46</v>
      </c>
      <c r="J4" s="7">
        <f>VLOOKUP($C4,'13th march'!$A$1:$AF$210,8,0)</f>
        <v>38</v>
      </c>
      <c r="K4" s="7">
        <f>VLOOKUP($C4,'13th march'!$A$1:$AF$210,9,0)</f>
        <v>38</v>
      </c>
      <c r="L4" s="7">
        <f>VLOOKUP($C4,'13th march'!$A$1:$AF$210,10,0)</f>
        <v>38</v>
      </c>
      <c r="M4" s="7">
        <f>VLOOKUP($C4,'13th march'!$A$1:$AF$210,11,0)</f>
        <v>47</v>
      </c>
      <c r="N4" s="7">
        <f>VLOOKUP($C4,'13th march'!$A$1:$AF$210,12,0)</f>
        <v>46</v>
      </c>
      <c r="O4" s="7">
        <f>VLOOKUP($C4,'13th march'!$A$1:$AF$210,13,0)</f>
        <v>55</v>
      </c>
      <c r="P4" s="7">
        <f>VLOOKUP($C4,'13th march'!$A$1:$AF$210,14,0)</f>
        <v>54</v>
      </c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</row>
    <row r="5" spans="1:34" x14ac:dyDescent="0.25">
      <c r="A5" s="5" t="s">
        <v>5</v>
      </c>
      <c r="B5" s="5" t="s">
        <v>231</v>
      </c>
      <c r="C5" s="6">
        <v>7981</v>
      </c>
      <c r="D5" s="7">
        <f>VLOOKUP($C5,'13th march'!$A$1:$AF$210,2,0)</f>
        <v>238</v>
      </c>
      <c r="E5" s="7">
        <f>VLOOKUP($C5,'13th march'!$A$1:$AF$210,3,0)</f>
        <v>230</v>
      </c>
      <c r="F5" s="7">
        <f>VLOOKUP($C5,'13th march'!$A$1:$AF$210,4,0)</f>
        <v>224</v>
      </c>
      <c r="G5" s="7">
        <f>VLOOKUP($C5,'13th march'!$A$1:$AF$210,5,0)</f>
        <v>226</v>
      </c>
      <c r="H5" s="7">
        <f>VLOOKUP($C5,'13th march'!$A$1:$AF$210,6,0)</f>
        <v>239</v>
      </c>
      <c r="I5" s="7">
        <f>VLOOKUP($C5,'13th march'!$A$1:$AF$210,7,0)</f>
        <v>224</v>
      </c>
      <c r="J5" s="7">
        <f>VLOOKUP($C5,'13th march'!$A$1:$AF$210,8,0)</f>
        <v>239</v>
      </c>
      <c r="K5" s="7">
        <f>VLOOKUP($C5,'13th march'!$A$1:$AF$210,9,0)</f>
        <v>216</v>
      </c>
      <c r="L5" s="7">
        <f>VLOOKUP($C5,'13th march'!$A$1:$AF$210,10,0)</f>
        <v>206</v>
      </c>
      <c r="M5" s="7">
        <f>VLOOKUP($C5,'13th march'!$A$1:$AF$210,11,0)</f>
        <v>213</v>
      </c>
      <c r="N5" s="7">
        <f>VLOOKUP($C5,'13th march'!$A$1:$AF$210,12,0)</f>
        <v>217</v>
      </c>
      <c r="O5" s="7">
        <f>VLOOKUP($C5,'13th march'!$A$1:$AF$210,13,0)</f>
        <v>233</v>
      </c>
      <c r="P5" s="7">
        <f>VLOOKUP($C5,'13th march'!$A$1:$AF$210,14,0)</f>
        <v>237</v>
      </c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</row>
    <row r="6" spans="1:34" x14ac:dyDescent="0.25">
      <c r="A6" s="5" t="s">
        <v>6</v>
      </c>
      <c r="B6" s="5" t="s">
        <v>231</v>
      </c>
      <c r="C6" s="6">
        <v>7980</v>
      </c>
      <c r="D6" s="7">
        <f>VLOOKUP($C6,'13th march'!$A$1:$AF$210,2,0)</f>
        <v>255</v>
      </c>
      <c r="E6" s="7">
        <f>VLOOKUP($C6,'13th march'!$A$1:$AF$210,3,0)</f>
        <v>245</v>
      </c>
      <c r="F6" s="7">
        <f>VLOOKUP($C6,'13th march'!$A$1:$AF$210,4,0)</f>
        <v>238</v>
      </c>
      <c r="G6" s="7">
        <f>VLOOKUP($C6,'13th march'!$A$1:$AF$210,5,0)</f>
        <v>251</v>
      </c>
      <c r="H6" s="7">
        <f>VLOOKUP($C6,'13th march'!$A$1:$AF$210,6,0)</f>
        <v>238</v>
      </c>
      <c r="I6" s="7">
        <f>VLOOKUP($C6,'13th march'!$A$1:$AF$210,7,0)</f>
        <v>243</v>
      </c>
      <c r="J6" s="7">
        <f>VLOOKUP($C6,'13th march'!$A$1:$AF$210,8,0)</f>
        <v>243</v>
      </c>
      <c r="K6" s="7">
        <f>VLOOKUP($C6,'13th march'!$A$1:$AF$210,9,0)</f>
        <v>240</v>
      </c>
      <c r="L6" s="7">
        <f>VLOOKUP($C6,'13th march'!$A$1:$AF$210,10,0)</f>
        <v>228</v>
      </c>
      <c r="M6" s="7">
        <f>VLOOKUP($C6,'13th march'!$A$1:$AF$210,11,0)</f>
        <v>230</v>
      </c>
      <c r="N6" s="7">
        <f>VLOOKUP($C6,'13th march'!$A$1:$AF$210,12,0)</f>
        <v>234</v>
      </c>
      <c r="O6" s="7">
        <f>VLOOKUP($C6,'13th march'!$A$1:$AF$210,13,0)</f>
        <v>247</v>
      </c>
      <c r="P6" s="7">
        <f>VLOOKUP($C6,'13th march'!$A$1:$AF$210,14,0)</f>
        <v>230</v>
      </c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</row>
    <row r="7" spans="1:34" x14ac:dyDescent="0.25">
      <c r="A7" s="5" t="s">
        <v>7</v>
      </c>
      <c r="B7" s="5" t="s">
        <v>231</v>
      </c>
      <c r="C7" s="6">
        <v>136094</v>
      </c>
      <c r="D7" s="7">
        <f>VLOOKUP($C7,'13th march'!$A$1:$AF$210,2,0)</f>
        <v>42</v>
      </c>
      <c r="E7" s="7">
        <f>VLOOKUP($C7,'13th march'!$A$1:$AF$210,3,0)</f>
        <v>42</v>
      </c>
      <c r="F7" s="7">
        <f>VLOOKUP($C7,'13th march'!$A$1:$AF$210,4,0)</f>
        <v>42</v>
      </c>
      <c r="G7" s="7">
        <f>VLOOKUP($C7,'13th march'!$A$1:$AF$210,5,0)</f>
        <v>42</v>
      </c>
      <c r="H7" s="7">
        <f>VLOOKUP($C7,'13th march'!$A$1:$AF$210,6,0)</f>
        <v>53</v>
      </c>
      <c r="I7" s="7">
        <f>VLOOKUP($C7,'13th march'!$A$1:$AF$210,7,0)</f>
        <v>48</v>
      </c>
      <c r="J7" s="7">
        <f>VLOOKUP($C7,'13th march'!$A$1:$AF$210,8,0)</f>
        <v>42</v>
      </c>
      <c r="K7" s="7">
        <f>VLOOKUP($C7,'13th march'!$A$1:$AF$210,9,0)</f>
        <v>62</v>
      </c>
      <c r="L7" s="7">
        <f>VLOOKUP($C7,'13th march'!$A$1:$AF$210,10,0)</f>
        <v>42</v>
      </c>
      <c r="M7" s="7">
        <f>VLOOKUP($C7,'13th march'!$A$1:$AF$210,11,0)</f>
        <v>42</v>
      </c>
      <c r="N7" s="7">
        <f>VLOOKUP($C7,'13th march'!$A$1:$AF$210,12,0)</f>
        <v>42</v>
      </c>
      <c r="O7" s="7">
        <f>VLOOKUP($C7,'13th march'!$A$1:$AF$210,13,0)</f>
        <v>42</v>
      </c>
      <c r="P7" s="7">
        <f>VLOOKUP($C7,'13th march'!$A$1:$AF$210,14,0)</f>
        <v>42</v>
      </c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</row>
    <row r="8" spans="1:34" x14ac:dyDescent="0.25">
      <c r="A8" s="5" t="s">
        <v>8</v>
      </c>
      <c r="B8" s="5" t="s">
        <v>231</v>
      </c>
      <c r="C8" s="6">
        <v>101407</v>
      </c>
      <c r="D8" s="7">
        <f>VLOOKUP($C8,'13th march'!$A$1:$AF$210,2,0)</f>
        <v>138</v>
      </c>
      <c r="E8" s="7">
        <f>VLOOKUP($C8,'13th march'!$A$1:$AF$210,3,0)</f>
        <v>88</v>
      </c>
      <c r="F8" s="7">
        <f>VLOOKUP($C8,'13th march'!$A$1:$AF$210,4,0)</f>
        <v>90</v>
      </c>
      <c r="G8" s="7">
        <f>VLOOKUP($C8,'13th march'!$A$1:$AF$210,5,0)</f>
        <v>153</v>
      </c>
      <c r="H8" s="7">
        <f>VLOOKUP($C8,'13th march'!$A$1:$AF$210,6,0)</f>
        <v>93</v>
      </c>
      <c r="I8" s="7">
        <f>VLOOKUP($C8,'13th march'!$A$1:$AF$210,7,0)</f>
        <v>173</v>
      </c>
      <c r="J8" s="7">
        <f>VLOOKUP($C8,'13th march'!$A$1:$AF$210,8,0)</f>
        <v>93</v>
      </c>
      <c r="K8" s="7">
        <f>VLOOKUP($C8,'13th march'!$A$1:$AF$210,9,0)</f>
        <v>137</v>
      </c>
      <c r="L8" s="7">
        <f>VLOOKUP($C8,'13th march'!$A$1:$AF$210,10,0)</f>
        <v>86</v>
      </c>
      <c r="M8" s="7">
        <f>VLOOKUP($C8,'13th march'!$A$1:$AF$210,11,0)</f>
        <v>86</v>
      </c>
      <c r="N8" s="7">
        <f>VLOOKUP($C8,'13th march'!$A$1:$AF$210,12,0)</f>
        <v>139</v>
      </c>
      <c r="O8" s="7">
        <f>VLOOKUP($C8,'13th march'!$A$1:$AF$210,13,0)</f>
        <v>137</v>
      </c>
      <c r="P8" s="7">
        <f>VLOOKUP($C8,'13th march'!$A$1:$AF$210,14,0)</f>
        <v>168</v>
      </c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</row>
    <row r="9" spans="1:34" x14ac:dyDescent="0.25">
      <c r="A9" s="5" t="s">
        <v>9</v>
      </c>
      <c r="B9" s="5" t="s">
        <v>231</v>
      </c>
      <c r="C9" s="6">
        <v>101408</v>
      </c>
      <c r="D9" s="7">
        <f>VLOOKUP($C9,'13th march'!$A$1:$AF$210,2,0)</f>
        <v>138</v>
      </c>
      <c r="E9" s="7">
        <f>VLOOKUP($C9,'13th march'!$A$1:$AF$210,3,0)</f>
        <v>131</v>
      </c>
      <c r="F9" s="7">
        <f>VLOOKUP($C9,'13th march'!$A$1:$AF$210,4,0)</f>
        <v>136</v>
      </c>
      <c r="G9" s="7">
        <f>VLOOKUP($C9,'13th march'!$A$1:$AF$210,5,0)</f>
        <v>152</v>
      </c>
      <c r="H9" s="7">
        <f>VLOOKUP($C9,'13th march'!$A$1:$AF$210,6,0)</f>
        <v>152</v>
      </c>
      <c r="I9" s="7">
        <f>VLOOKUP($C9,'13th march'!$A$1:$AF$210,7,0)</f>
        <v>149</v>
      </c>
      <c r="J9" s="7">
        <f>VLOOKUP($C9,'13th march'!$A$1:$AF$210,8,0)</f>
        <v>146</v>
      </c>
      <c r="K9" s="7">
        <f>VLOOKUP($C9,'13th march'!$A$1:$AF$210,9,0)</f>
        <v>140</v>
      </c>
      <c r="L9" s="7">
        <f>VLOOKUP($C9,'13th march'!$A$1:$AF$210,10,0)</f>
        <v>136</v>
      </c>
      <c r="M9" s="7">
        <f>VLOOKUP($C9,'13th march'!$A$1:$AF$210,11,0)</f>
        <v>137</v>
      </c>
      <c r="N9" s="7">
        <f>VLOOKUP($C9,'13th march'!$A$1:$AF$210,12,0)</f>
        <v>143</v>
      </c>
      <c r="O9" s="7">
        <f>VLOOKUP($C9,'13th march'!$A$1:$AF$210,13,0)</f>
        <v>144</v>
      </c>
      <c r="P9" s="7">
        <f>VLOOKUP($C9,'13th march'!$A$1:$AF$210,14,0)</f>
        <v>138</v>
      </c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</row>
    <row r="10" spans="1:34" x14ac:dyDescent="0.25">
      <c r="A10" s="5" t="s">
        <v>10</v>
      </c>
      <c r="B10" s="5" t="s">
        <v>231</v>
      </c>
      <c r="C10" s="6">
        <v>111850</v>
      </c>
      <c r="D10" s="7">
        <f>VLOOKUP($C10,'13th march'!$A$1:$AF$210,2,0)</f>
        <v>88</v>
      </c>
      <c r="E10" s="7">
        <f>VLOOKUP($C10,'13th march'!$A$1:$AF$210,3,0)</f>
        <v>92</v>
      </c>
      <c r="F10" s="7">
        <f>VLOOKUP($C10,'13th march'!$A$1:$AF$210,4,0)</f>
        <v>96</v>
      </c>
      <c r="G10" s="7">
        <f>VLOOKUP($C10,'13th march'!$A$1:$AF$210,5,0)</f>
        <v>81</v>
      </c>
      <c r="H10" s="7">
        <f>VLOOKUP($C10,'13th march'!$A$1:$AF$210,6,0)</f>
        <v>97</v>
      </c>
      <c r="I10" s="7">
        <f>VLOOKUP($C10,'13th march'!$A$1:$AF$210,7,0)</f>
        <v>97</v>
      </c>
      <c r="J10" s="7">
        <f>VLOOKUP($C10,'13th march'!$A$1:$AF$210,8,0)</f>
        <v>92</v>
      </c>
      <c r="K10" s="7">
        <f>VLOOKUP($C10,'13th march'!$A$1:$AF$210,9,0)</f>
        <v>74</v>
      </c>
      <c r="L10" s="7">
        <f>VLOOKUP($C10,'13th march'!$A$1:$AF$210,10,0)</f>
        <v>81</v>
      </c>
      <c r="M10" s="7">
        <f>VLOOKUP($C10,'13th march'!$A$1:$AF$210,11,0)</f>
        <v>88</v>
      </c>
      <c r="N10" s="7">
        <f>VLOOKUP($C10,'13th march'!$A$1:$AF$210,12,0)</f>
        <v>84</v>
      </c>
      <c r="O10" s="7">
        <f>VLOOKUP($C10,'13th march'!$A$1:$AF$210,13,0)</f>
        <v>82</v>
      </c>
      <c r="P10" s="7">
        <f>VLOOKUP($C10,'13th march'!$A$1:$AF$210,14,0)</f>
        <v>89</v>
      </c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</row>
    <row r="11" spans="1:34" x14ac:dyDescent="0.25">
      <c r="A11" s="5" t="s">
        <v>11</v>
      </c>
      <c r="B11" s="5" t="s">
        <v>231</v>
      </c>
      <c r="C11" s="6">
        <v>7984</v>
      </c>
      <c r="D11" s="7">
        <f>VLOOKUP($C11,'13th march'!$A$1:$AF$210,2,0)</f>
        <v>58</v>
      </c>
      <c r="E11" s="7">
        <f>VLOOKUP($C11,'13th march'!$A$1:$AF$210,3,0)</f>
        <v>58</v>
      </c>
      <c r="F11" s="7">
        <f>VLOOKUP($C11,'13th march'!$A$1:$AF$210,4,0)</f>
        <v>66</v>
      </c>
      <c r="G11" s="7">
        <f>VLOOKUP($C11,'13th march'!$A$1:$AF$210,5,0)</f>
        <v>68</v>
      </c>
      <c r="H11" s="7">
        <f>VLOOKUP($C11,'13th march'!$A$1:$AF$210,6,0)</f>
        <v>68</v>
      </c>
      <c r="I11" s="7">
        <f>VLOOKUP($C11,'13th march'!$A$1:$AF$210,7,0)</f>
        <v>68</v>
      </c>
      <c r="J11" s="7">
        <f>VLOOKUP($C11,'13th march'!$A$1:$AF$210,8,0)</f>
        <v>73</v>
      </c>
      <c r="K11" s="7">
        <f>VLOOKUP($C11,'13th march'!$A$1:$AF$210,9,0)</f>
        <v>73</v>
      </c>
      <c r="L11" s="7">
        <f>VLOOKUP($C11,'13th march'!$A$1:$AF$210,10,0)</f>
        <v>73</v>
      </c>
      <c r="M11" s="7">
        <f>VLOOKUP($C11,'13th march'!$A$1:$AF$210,11,0)</f>
        <v>73</v>
      </c>
      <c r="N11" s="7">
        <f>VLOOKUP($C11,'13th march'!$A$1:$AF$210,12,0)</f>
        <v>73</v>
      </c>
      <c r="O11" s="7">
        <f>VLOOKUP($C11,'13th march'!$A$1:$AF$210,13,0)</f>
        <v>73</v>
      </c>
      <c r="P11" s="7">
        <f>VLOOKUP($C11,'13th march'!$A$1:$AF$210,14,0)</f>
        <v>73</v>
      </c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</row>
    <row r="12" spans="1:34" x14ac:dyDescent="0.25">
      <c r="A12" s="5" t="s">
        <v>12</v>
      </c>
      <c r="B12" s="5" t="s">
        <v>231</v>
      </c>
      <c r="C12" s="6">
        <v>7983</v>
      </c>
      <c r="D12" s="7">
        <f>VLOOKUP($C12,'13th march'!$A$1:$AF$210,2,0)</f>
        <v>299</v>
      </c>
      <c r="E12" s="7">
        <f>VLOOKUP($C12,'13th march'!$A$1:$AF$210,3,0)</f>
        <v>299</v>
      </c>
      <c r="F12" s="7">
        <f>VLOOKUP($C12,'13th march'!$A$1:$AF$210,4,0)</f>
        <v>256</v>
      </c>
      <c r="G12" s="7">
        <f>VLOOKUP($C12,'13th march'!$A$1:$AF$210,5,0)</f>
        <v>278</v>
      </c>
      <c r="H12" s="7">
        <f>VLOOKUP($C12,'13th march'!$A$1:$AF$210,6,0)</f>
        <v>326</v>
      </c>
      <c r="I12" s="7">
        <f>VLOOKUP($C12,'13th march'!$A$1:$AF$210,7,0)</f>
        <v>316</v>
      </c>
      <c r="J12" s="7">
        <f>VLOOKUP($C12,'13th march'!$A$1:$AF$210,8,0)</f>
        <v>316</v>
      </c>
      <c r="K12" s="7">
        <f>VLOOKUP($C12,'13th march'!$A$1:$AF$210,9,0)</f>
        <v>282</v>
      </c>
      <c r="L12" s="7">
        <f>VLOOKUP($C12,'13th march'!$A$1:$AF$210,10,0)</f>
        <v>270</v>
      </c>
      <c r="M12" s="7">
        <f>VLOOKUP($C12,'13th march'!$A$1:$AF$210,11,0)</f>
        <v>290</v>
      </c>
      <c r="N12" s="7">
        <f>VLOOKUP($C12,'13th march'!$A$1:$AF$210,12,0)</f>
        <v>278</v>
      </c>
      <c r="O12" s="7">
        <f>VLOOKUP($C12,'13th march'!$A$1:$AF$210,13,0)</f>
        <v>288</v>
      </c>
      <c r="P12" s="7">
        <f>VLOOKUP($C12,'13th march'!$A$1:$AF$210,14,0)</f>
        <v>288</v>
      </c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</row>
    <row r="13" spans="1:34" x14ac:dyDescent="0.25">
      <c r="A13" s="5" t="s">
        <v>13</v>
      </c>
      <c r="B13" s="5" t="s">
        <v>231</v>
      </c>
      <c r="C13" s="6">
        <v>117752</v>
      </c>
      <c r="D13" s="7">
        <f>VLOOKUP($C13,'13th march'!$A$1:$AF$210,2,0)</f>
        <v>24</v>
      </c>
      <c r="E13" s="7">
        <f>VLOOKUP($C13,'13th march'!$A$1:$AF$210,3,0)</f>
        <v>24</v>
      </c>
      <c r="F13" s="7">
        <f>VLOOKUP($C13,'13th march'!$A$1:$AF$210,4,0)</f>
        <v>24</v>
      </c>
      <c r="G13" s="7">
        <f>VLOOKUP($C13,'13th march'!$A$1:$AF$210,5,0)</f>
        <v>24</v>
      </c>
      <c r="H13" s="7">
        <f>VLOOKUP($C13,'13th march'!$A$1:$AF$210,6,0)</f>
        <v>24</v>
      </c>
      <c r="I13" s="7">
        <f>VLOOKUP($C13,'13th march'!$A$1:$AF$210,7,0)</f>
        <v>24</v>
      </c>
      <c r="J13" s="7">
        <f>VLOOKUP($C13,'13th march'!$A$1:$AF$210,8,0)</f>
        <v>24</v>
      </c>
      <c r="K13" s="7">
        <f>VLOOKUP($C13,'13th march'!$A$1:$AF$210,9,0)</f>
        <v>24</v>
      </c>
      <c r="L13" s="7">
        <f>VLOOKUP($C13,'13th march'!$A$1:$AF$210,10,0)</f>
        <v>24</v>
      </c>
      <c r="M13" s="7">
        <f>VLOOKUP($C13,'13th march'!$A$1:$AF$210,11,0)</f>
        <v>36</v>
      </c>
      <c r="N13" s="7">
        <f>VLOOKUP($C13,'13th march'!$A$1:$AF$210,12,0)</f>
        <v>36</v>
      </c>
      <c r="O13" s="7">
        <f>VLOOKUP($C13,'13th march'!$A$1:$AF$210,13,0)</f>
        <v>36</v>
      </c>
      <c r="P13" s="7">
        <f>VLOOKUP($C13,'13th march'!$A$1:$AF$210,14,0)</f>
        <v>36</v>
      </c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</row>
    <row r="14" spans="1:34" x14ac:dyDescent="0.25">
      <c r="A14" s="5" t="s">
        <v>14</v>
      </c>
      <c r="B14" s="5" t="s">
        <v>231</v>
      </c>
      <c r="C14" s="6">
        <v>118414</v>
      </c>
      <c r="D14" s="7">
        <f>VLOOKUP($C14,'13th march'!$A$1:$AF$210,2,0)</f>
        <v>38</v>
      </c>
      <c r="E14" s="7">
        <f>VLOOKUP($C14,'13th march'!$A$1:$AF$210,3,0)</f>
        <v>34</v>
      </c>
      <c r="F14" s="7">
        <f>VLOOKUP($C14,'13th march'!$A$1:$AF$210,4,0)</f>
        <v>33</v>
      </c>
      <c r="G14" s="7">
        <f>VLOOKUP($C14,'13th march'!$A$1:$AF$210,5,0)</f>
        <v>42</v>
      </c>
      <c r="H14" s="7">
        <f>VLOOKUP($C14,'13th march'!$A$1:$AF$210,6,0)</f>
        <v>42</v>
      </c>
      <c r="I14" s="7">
        <f>VLOOKUP($C14,'13th march'!$A$1:$AF$210,7,0)</f>
        <v>56</v>
      </c>
      <c r="J14" s="7">
        <f>VLOOKUP($C14,'13th march'!$A$1:$AF$210,8,0)</f>
        <v>56</v>
      </c>
      <c r="K14" s="7">
        <f>VLOOKUP($C14,'13th march'!$A$1:$AF$210,9,0)</f>
        <v>56</v>
      </c>
      <c r="L14" s="7">
        <f>VLOOKUP($C14,'13th march'!$A$1:$AF$210,10,0)</f>
        <v>26</v>
      </c>
      <c r="M14" s="7">
        <f>VLOOKUP($C14,'13th march'!$A$1:$AF$210,11,0)</f>
        <v>56</v>
      </c>
      <c r="N14" s="7">
        <f>VLOOKUP($C14,'13th march'!$A$1:$AF$210,12,0)</f>
        <v>56</v>
      </c>
      <c r="O14" s="7">
        <f>VLOOKUP($C14,'13th march'!$A$1:$AF$210,13,0)</f>
        <v>46</v>
      </c>
      <c r="P14" s="7">
        <f>VLOOKUP($C14,'13th march'!$A$1:$AF$210,14,0)</f>
        <v>46</v>
      </c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</row>
    <row r="15" spans="1:34" ht="14.25" customHeight="1" x14ac:dyDescent="0.25">
      <c r="A15" s="8" t="s">
        <v>15</v>
      </c>
      <c r="B15" s="5" t="s">
        <v>231</v>
      </c>
      <c r="C15" s="9">
        <v>136091</v>
      </c>
      <c r="D15" s="7">
        <f>VLOOKUP($C15,'13th march'!$A$1:$AF$210,2,0)</f>
        <v>17</v>
      </c>
      <c r="E15" s="7">
        <f>VLOOKUP($C15,'13th march'!$A$1:$AF$210,3,0)</f>
        <v>17</v>
      </c>
      <c r="F15" s="7">
        <f>VLOOKUP($C15,'13th march'!$A$1:$AF$210,4,0)</f>
        <v>17</v>
      </c>
      <c r="G15" s="7">
        <f>VLOOKUP($C15,'13th march'!$A$1:$AF$210,5,0)</f>
        <v>17</v>
      </c>
      <c r="H15" s="7">
        <f>VLOOKUP($C15,'13th march'!$A$1:$AF$210,6,0)</f>
        <v>17</v>
      </c>
      <c r="I15" s="7">
        <f>VLOOKUP($C15,'13th march'!$A$1:$AF$210,7,0)</f>
        <v>16</v>
      </c>
      <c r="J15" s="7">
        <f>VLOOKUP($C15,'13th march'!$A$1:$AF$210,8,0)</f>
        <v>15</v>
      </c>
      <c r="K15" s="7">
        <f>VLOOKUP($C15,'13th march'!$A$1:$AF$210,9,0)</f>
        <v>15</v>
      </c>
      <c r="L15" s="7">
        <f>VLOOKUP($C15,'13th march'!$A$1:$AF$210,10,0)</f>
        <v>15</v>
      </c>
      <c r="M15" s="7">
        <f>VLOOKUP($C15,'13th march'!$A$1:$AF$210,11,0)</f>
        <v>15</v>
      </c>
      <c r="N15" s="7">
        <f>VLOOKUP($C15,'13th march'!$A$1:$AF$210,12,0)</f>
        <v>15</v>
      </c>
      <c r="O15" s="7">
        <f>VLOOKUP($C15,'13th march'!$A$1:$AF$210,13,0)</f>
        <v>15</v>
      </c>
      <c r="P15" s="7">
        <f>VLOOKUP($C15,'13th march'!$A$1:$AF$210,14,0)</f>
        <v>20</v>
      </c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</row>
    <row r="16" spans="1:34" ht="26.25" x14ac:dyDescent="0.25">
      <c r="A16" s="34" t="s">
        <v>246</v>
      </c>
      <c r="B16" s="5" t="s">
        <v>231</v>
      </c>
      <c r="C16" s="35">
        <v>143276</v>
      </c>
      <c r="D16" s="7">
        <f>VLOOKUP($C16,'13th march'!$A$1:$AF$210,2,0)</f>
        <v>0</v>
      </c>
      <c r="E16" s="7">
        <f>VLOOKUP($C16,'13th march'!$A$1:$AF$210,3,0)</f>
        <v>0</v>
      </c>
      <c r="F16" s="7">
        <f>VLOOKUP($C16,'13th march'!$A$1:$AF$210,4,0)</f>
        <v>0</v>
      </c>
      <c r="G16" s="7">
        <f>VLOOKUP($C16,'13th march'!$A$1:$AF$210,5,0)</f>
        <v>0</v>
      </c>
      <c r="H16" s="7">
        <f>VLOOKUP($C16,'13th march'!$A$1:$AF$210,6,0)</f>
        <v>0</v>
      </c>
      <c r="I16" s="7">
        <f>VLOOKUP($C16,'13th march'!$A$1:$AF$210,7,0)</f>
        <v>0</v>
      </c>
      <c r="J16" s="7">
        <f>VLOOKUP($C16,'13th march'!$A$1:$AF$210,8,0)</f>
        <v>0</v>
      </c>
      <c r="K16" s="7">
        <f>VLOOKUP($C16,'13th march'!$A$1:$AF$210,9,0)</f>
        <v>0</v>
      </c>
      <c r="L16" s="7">
        <f>VLOOKUP($C16,'13th march'!$A$1:$AF$210,10,0)</f>
        <v>24</v>
      </c>
      <c r="M16" s="7">
        <f>VLOOKUP($C16,'13th march'!$A$1:$AF$210,11,0)</f>
        <v>0</v>
      </c>
      <c r="N16" s="7">
        <f>VLOOKUP($C16,'13th march'!$A$1:$AF$210,12,0)</f>
        <v>0</v>
      </c>
      <c r="O16" s="7">
        <f>VLOOKUP($C16,'13th march'!$A$1:$AF$210,13,0)</f>
        <v>6</v>
      </c>
      <c r="P16" s="7">
        <f>VLOOKUP($C16,'13th march'!$A$1:$AF$210,14,0)</f>
        <v>4</v>
      </c>
    </row>
    <row r="17" spans="1:33" x14ac:dyDescent="0.25">
      <c r="A17" s="52" t="s">
        <v>33</v>
      </c>
      <c r="B17" s="52"/>
      <c r="C17" s="52"/>
      <c r="D17" s="7">
        <f>SUM(D2:D16)</f>
        <v>1424</v>
      </c>
      <c r="E17" s="7">
        <f t="shared" ref="E17:P17" si="0">SUM(E2:E16)</f>
        <v>1344</v>
      </c>
      <c r="F17" s="7">
        <f t="shared" si="0"/>
        <v>1316</v>
      </c>
      <c r="G17" s="7">
        <f t="shared" si="0"/>
        <v>1419</v>
      </c>
      <c r="H17" s="7">
        <f t="shared" si="0"/>
        <v>1438</v>
      </c>
      <c r="I17" s="7">
        <f t="shared" si="0"/>
        <v>1498</v>
      </c>
      <c r="J17" s="7">
        <f t="shared" si="0"/>
        <v>1419</v>
      </c>
      <c r="K17" s="7">
        <f t="shared" si="0"/>
        <v>1399</v>
      </c>
      <c r="L17" s="7">
        <f t="shared" si="0"/>
        <v>1288</v>
      </c>
      <c r="M17" s="7">
        <f t="shared" si="0"/>
        <v>1355</v>
      </c>
      <c r="N17" s="7">
        <f t="shared" si="0"/>
        <v>1407</v>
      </c>
      <c r="O17" s="7">
        <f t="shared" si="0"/>
        <v>1445</v>
      </c>
      <c r="P17" s="7">
        <f t="shared" si="0"/>
        <v>1468</v>
      </c>
    </row>
    <row r="18" spans="1:33" x14ac:dyDescent="0.25">
      <c r="A18" s="55" t="s">
        <v>242</v>
      </c>
      <c r="B18" s="55"/>
      <c r="C18" s="55"/>
      <c r="D18" s="7"/>
      <c r="E18" s="7"/>
      <c r="F18" s="7"/>
      <c r="G18" s="49">
        <f>SUM(G17:M17)/7</f>
        <v>1402.2857142857142</v>
      </c>
      <c r="H18" s="49"/>
      <c r="I18" s="49"/>
      <c r="J18" s="49"/>
      <c r="K18" s="49"/>
      <c r="L18" s="49"/>
      <c r="M18" s="49"/>
      <c r="N18" s="7"/>
      <c r="O18" s="7"/>
      <c r="P18" s="7"/>
    </row>
    <row r="19" spans="1:33" x14ac:dyDescent="0.25">
      <c r="D19" s="7"/>
      <c r="E19" s="7"/>
      <c r="F19" s="7"/>
      <c r="K19" s="7"/>
      <c r="M19" s="7"/>
      <c r="N19" s="7"/>
      <c r="O19" s="7"/>
      <c r="P19" s="7"/>
    </row>
    <row r="20" spans="1:33" ht="18.75" x14ac:dyDescent="0.3">
      <c r="A20" s="29" t="s">
        <v>236</v>
      </c>
      <c r="D20" s="7"/>
      <c r="E20" s="7"/>
      <c r="F20" s="7"/>
      <c r="K20" s="7"/>
      <c r="M20" s="7"/>
      <c r="N20" s="7"/>
      <c r="O20" s="7"/>
      <c r="P20" s="7"/>
    </row>
    <row r="21" spans="1:33" ht="18" customHeight="1" x14ac:dyDescent="0.25">
      <c r="A21" s="8" t="s">
        <v>16</v>
      </c>
      <c r="B21" s="8" t="s">
        <v>232</v>
      </c>
      <c r="C21" s="9">
        <v>109821</v>
      </c>
      <c r="D21" s="7">
        <f>VLOOKUP($C21,'13th march'!$A$1:$AF$210,2,0)</f>
        <v>4</v>
      </c>
      <c r="E21" s="7">
        <f>VLOOKUP($C21,'13th march'!$A$1:$AF$210,3,0)</f>
        <v>0</v>
      </c>
      <c r="F21" s="7">
        <f>VLOOKUP($C21,'13th march'!$A$1:$AF$210,4,0)</f>
        <v>14</v>
      </c>
      <c r="G21" s="7">
        <f>VLOOKUP($C21,'13th march'!$A$1:$AF$210,5,0)</f>
        <v>0</v>
      </c>
      <c r="H21" s="7">
        <f>VLOOKUP($C21,'13th march'!$A$1:$AF$210,6,0)</f>
        <v>4</v>
      </c>
      <c r="I21" s="7">
        <f>VLOOKUP($C21,'13th march'!$A$1:$AF$210,7,0)</f>
        <v>25</v>
      </c>
      <c r="J21" s="7">
        <f>VLOOKUP($C21,'13th march'!$A$1:$AF$210,8,0)</f>
        <v>4</v>
      </c>
      <c r="K21" s="7">
        <f>VLOOKUP($C21,'13th march'!$A$1:$AF$210,9,0)</f>
        <v>0</v>
      </c>
      <c r="L21" s="7">
        <f>VLOOKUP($C21,'13th march'!$A$1:$AF$210,10,0)</f>
        <v>4</v>
      </c>
      <c r="M21" s="7">
        <f>VLOOKUP($C21,'13th march'!$A$1:$AF$210,11,0)</f>
        <v>0</v>
      </c>
      <c r="N21" s="7">
        <f>VLOOKUP($C21,'13th march'!$A$1:$AF$210,12,0)</f>
        <v>4</v>
      </c>
      <c r="O21" s="7">
        <f>VLOOKUP($C21,'13th march'!$A$1:$AF$210,13,0)</f>
        <v>0</v>
      </c>
      <c r="P21" s="7">
        <f>VLOOKUP($C21,'13th march'!$A$1:$AF$210,14,0)</f>
        <v>4</v>
      </c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</row>
    <row r="22" spans="1:33" ht="15.75" customHeight="1" x14ac:dyDescent="0.25">
      <c r="A22" s="8" t="s">
        <v>17</v>
      </c>
      <c r="B22" s="8" t="s">
        <v>232</v>
      </c>
      <c r="C22" s="9">
        <v>109822</v>
      </c>
      <c r="D22" s="7">
        <f>VLOOKUP($C22,'13th march'!$A$1:$AF$210,2,0)</f>
        <v>25</v>
      </c>
      <c r="E22" s="7">
        <f>VLOOKUP($C22,'13th march'!$A$1:$AF$210,3,0)</f>
        <v>26</v>
      </c>
      <c r="F22" s="7">
        <f>VLOOKUP($C22,'13th march'!$A$1:$AF$210,4,0)</f>
        <v>25</v>
      </c>
      <c r="G22" s="7">
        <f>VLOOKUP($C22,'13th march'!$A$1:$AF$210,5,0)</f>
        <v>25</v>
      </c>
      <c r="H22" s="7">
        <f>VLOOKUP($C22,'13th march'!$A$1:$AF$210,6,0)</f>
        <v>25</v>
      </c>
      <c r="I22" s="7">
        <f>VLOOKUP($C22,'13th march'!$A$1:$AF$210,7,0)</f>
        <v>25</v>
      </c>
      <c r="J22" s="7">
        <f>VLOOKUP($C22,'13th march'!$A$1:$AF$210,8,0)</f>
        <v>25</v>
      </c>
      <c r="K22" s="7">
        <f>VLOOKUP($C22,'13th march'!$A$1:$AF$210,9,0)</f>
        <v>25</v>
      </c>
      <c r="L22" s="7">
        <f>VLOOKUP($C22,'13th march'!$A$1:$AF$210,10,0)</f>
        <v>25</v>
      </c>
      <c r="M22" s="7">
        <f>VLOOKUP($C22,'13th march'!$A$1:$AF$210,11,0)</f>
        <v>25</v>
      </c>
      <c r="N22" s="7">
        <f>VLOOKUP($C22,'13th march'!$A$1:$AF$210,12,0)</f>
        <v>25</v>
      </c>
      <c r="O22" s="7">
        <f>VLOOKUP($C22,'13th march'!$A$1:$AF$210,13,0)</f>
        <v>25</v>
      </c>
      <c r="P22" s="7">
        <f>VLOOKUP($C22,'13th march'!$A$1:$AF$210,14,0)</f>
        <v>25</v>
      </c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</row>
    <row r="23" spans="1:33" ht="20.25" customHeight="1" x14ac:dyDescent="0.25">
      <c r="A23" s="8" t="s">
        <v>18</v>
      </c>
      <c r="B23" s="8" t="s">
        <v>232</v>
      </c>
      <c r="C23" s="9">
        <v>109190</v>
      </c>
      <c r="D23" s="7">
        <f>VLOOKUP($C23,'13th march'!$A$1:$AF$210,2,0)</f>
        <v>38</v>
      </c>
      <c r="E23" s="7">
        <f>VLOOKUP($C23,'13th march'!$A$1:$AF$210,3,0)</f>
        <v>38</v>
      </c>
      <c r="F23" s="7">
        <f>VLOOKUP($C23,'13th march'!$A$1:$AF$210,4,0)</f>
        <v>38</v>
      </c>
      <c r="G23" s="7">
        <f>VLOOKUP($C23,'13th march'!$A$1:$AF$210,5,0)</f>
        <v>38</v>
      </c>
      <c r="H23" s="7">
        <f>VLOOKUP($C23,'13th march'!$A$1:$AF$210,6,0)</f>
        <v>38</v>
      </c>
      <c r="I23" s="7">
        <f>VLOOKUP($C23,'13th march'!$A$1:$AF$210,7,0)</f>
        <v>53</v>
      </c>
      <c r="J23" s="7">
        <f>VLOOKUP($C23,'13th march'!$A$1:$AF$210,8,0)</f>
        <v>38</v>
      </c>
      <c r="K23" s="7">
        <f>VLOOKUP($C23,'13th march'!$A$1:$AF$210,9,0)</f>
        <v>38</v>
      </c>
      <c r="L23" s="7">
        <f>VLOOKUP($C23,'13th march'!$A$1:$AF$210,10,0)</f>
        <v>38</v>
      </c>
      <c r="M23" s="7">
        <f>VLOOKUP($C23,'13th march'!$A$1:$AF$210,11,0)</f>
        <v>38</v>
      </c>
      <c r="N23" s="7">
        <f>VLOOKUP($C23,'13th march'!$A$1:$AF$210,12,0)</f>
        <v>38</v>
      </c>
      <c r="O23" s="7">
        <f>VLOOKUP($C23,'13th march'!$A$1:$AF$210,13,0)</f>
        <v>38</v>
      </c>
      <c r="P23" s="7">
        <f>VLOOKUP($C23,'13th march'!$A$1:$AF$210,14,0)</f>
        <v>38</v>
      </c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</row>
    <row r="24" spans="1:33" ht="17.25" customHeight="1" x14ac:dyDescent="0.25">
      <c r="A24" s="8" t="s">
        <v>19</v>
      </c>
      <c r="B24" s="8" t="s">
        <v>232</v>
      </c>
      <c r="C24" s="9">
        <v>107902</v>
      </c>
      <c r="D24" s="7">
        <f>VLOOKUP($C24,'13th march'!$A$1:$AF$210,2,0)</f>
        <v>34</v>
      </c>
      <c r="E24" s="7">
        <f>VLOOKUP($C24,'13th march'!$A$1:$AF$210,3,0)</f>
        <v>46</v>
      </c>
      <c r="F24" s="7">
        <f>VLOOKUP($C24,'13th march'!$A$1:$AF$210,4,0)</f>
        <v>46</v>
      </c>
      <c r="G24" s="7">
        <f>VLOOKUP($C24,'13th march'!$A$1:$AF$210,5,0)</f>
        <v>40</v>
      </c>
      <c r="H24" s="7">
        <f>VLOOKUP($C24,'13th march'!$A$1:$AF$210,6,0)</f>
        <v>46</v>
      </c>
      <c r="I24" s="7">
        <f>VLOOKUP($C24,'13th march'!$A$1:$AF$210,7,0)</f>
        <v>46</v>
      </c>
      <c r="J24" s="7">
        <f>VLOOKUP($C24,'13th march'!$A$1:$AF$210,8,0)</f>
        <v>46</v>
      </c>
      <c r="K24" s="7">
        <f>VLOOKUP($C24,'13th march'!$A$1:$AF$210,9,0)</f>
        <v>24</v>
      </c>
      <c r="L24" s="7">
        <f>VLOOKUP($C24,'13th march'!$A$1:$AF$210,10,0)</f>
        <v>46</v>
      </c>
      <c r="M24" s="7">
        <f>VLOOKUP($C24,'13th march'!$A$1:$AF$210,11,0)</f>
        <v>46</v>
      </c>
      <c r="N24" s="7">
        <f>VLOOKUP($C24,'13th march'!$A$1:$AF$210,12,0)</f>
        <v>46</v>
      </c>
      <c r="O24" s="7">
        <f>VLOOKUP($C24,'13th march'!$A$1:$AF$210,13,0)</f>
        <v>25</v>
      </c>
      <c r="P24" s="7">
        <f>VLOOKUP($C24,'13th march'!$A$1:$AF$210,14,0)</f>
        <v>30</v>
      </c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</row>
    <row r="25" spans="1:33" ht="26.25" customHeight="1" x14ac:dyDescent="0.25">
      <c r="A25" s="8" t="s">
        <v>20</v>
      </c>
      <c r="B25" s="8" t="s">
        <v>232</v>
      </c>
      <c r="C25" s="9">
        <v>103845</v>
      </c>
      <c r="D25" s="7">
        <f>VLOOKUP($C25,'13th march'!$A$1:$AF$210,2,0)</f>
        <v>28</v>
      </c>
      <c r="E25" s="7">
        <f>VLOOKUP($C25,'13th march'!$A$1:$AF$210,3,0)</f>
        <v>33</v>
      </c>
      <c r="F25" s="7">
        <f>VLOOKUP($C25,'13th march'!$A$1:$AF$210,4,0)</f>
        <v>33</v>
      </c>
      <c r="G25" s="7">
        <f>VLOOKUP($C25,'13th march'!$A$1:$AF$210,5,0)</f>
        <v>27</v>
      </c>
      <c r="H25" s="7">
        <f>VLOOKUP($C25,'13th march'!$A$1:$AF$210,6,0)</f>
        <v>29</v>
      </c>
      <c r="I25" s="7">
        <f>VLOOKUP($C25,'13th march'!$A$1:$AF$210,7,0)</f>
        <v>31</v>
      </c>
      <c r="J25" s="7">
        <f>VLOOKUP($C25,'13th march'!$A$1:$AF$210,8,0)</f>
        <v>34</v>
      </c>
      <c r="K25" s="7">
        <f>VLOOKUP($C25,'13th march'!$A$1:$AF$210,9,0)</f>
        <v>42</v>
      </c>
      <c r="L25" s="7">
        <f>VLOOKUP($C25,'13th march'!$A$1:$AF$210,10,0)</f>
        <v>29</v>
      </c>
      <c r="M25" s="7">
        <f>VLOOKUP($C25,'13th march'!$A$1:$AF$210,11,0)</f>
        <v>30</v>
      </c>
      <c r="N25" s="7">
        <f>VLOOKUP($C25,'13th march'!$A$1:$AF$210,12,0)</f>
        <v>30</v>
      </c>
      <c r="O25" s="7">
        <f>VLOOKUP($C25,'13th march'!$A$1:$AF$210,13,0)</f>
        <v>30</v>
      </c>
      <c r="P25" s="7">
        <f>VLOOKUP($C25,'13th march'!$A$1:$AF$210,14,0)</f>
        <v>33</v>
      </c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</row>
    <row r="26" spans="1:33" ht="14.25" customHeight="1" x14ac:dyDescent="0.25">
      <c r="A26" s="8" t="s">
        <v>21</v>
      </c>
      <c r="B26" s="8" t="s">
        <v>232</v>
      </c>
      <c r="C26" s="9">
        <v>102610</v>
      </c>
      <c r="D26" s="7">
        <f>VLOOKUP($C26,'13th march'!$A$1:$AF$210,2,0)</f>
        <v>30</v>
      </c>
      <c r="E26" s="7">
        <f>VLOOKUP($C26,'13th march'!$A$1:$AF$210,3,0)</f>
        <v>30</v>
      </c>
      <c r="F26" s="7">
        <f>VLOOKUP($C26,'13th march'!$A$1:$AF$210,4,0)</f>
        <v>30</v>
      </c>
      <c r="G26" s="7">
        <f>VLOOKUP($C26,'13th march'!$A$1:$AF$210,5,0)</f>
        <v>46</v>
      </c>
      <c r="H26" s="7">
        <f>VLOOKUP($C26,'13th march'!$A$1:$AF$210,6,0)</f>
        <v>15</v>
      </c>
      <c r="I26" s="7">
        <f>VLOOKUP($C26,'13th march'!$A$1:$AF$210,7,0)</f>
        <v>15</v>
      </c>
      <c r="J26" s="7">
        <f>VLOOKUP($C26,'13th march'!$A$1:$AF$210,8,0)</f>
        <v>15</v>
      </c>
      <c r="K26" s="7">
        <f>VLOOKUP($C26,'13th march'!$A$1:$AF$210,9,0)</f>
        <v>55</v>
      </c>
      <c r="L26" s="7">
        <f>VLOOKUP($C26,'13th march'!$A$1:$AF$210,10,0)</f>
        <v>40</v>
      </c>
      <c r="M26" s="7">
        <f>VLOOKUP($C26,'13th march'!$A$1:$AF$210,11,0)</f>
        <v>30</v>
      </c>
      <c r="N26" s="7">
        <f>VLOOKUP($C26,'13th march'!$A$1:$AF$210,12,0)</f>
        <v>40</v>
      </c>
      <c r="O26" s="7">
        <f>VLOOKUP($C26,'13th march'!$A$1:$AF$210,13,0)</f>
        <v>40</v>
      </c>
      <c r="P26" s="7">
        <f>VLOOKUP($C26,'13th march'!$A$1:$AF$210,14,0)</f>
        <v>15</v>
      </c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</row>
    <row r="27" spans="1:33" ht="24" customHeight="1" x14ac:dyDescent="0.25">
      <c r="A27" s="8" t="s">
        <v>22</v>
      </c>
      <c r="B27" s="8" t="s">
        <v>232</v>
      </c>
      <c r="C27" s="9">
        <v>102540</v>
      </c>
      <c r="D27" s="7">
        <f>VLOOKUP($C27,'13th march'!$A$1:$AF$210,2,0)</f>
        <v>0</v>
      </c>
      <c r="E27" s="7">
        <f>VLOOKUP($C27,'13th march'!$A$1:$AF$210,3,0)</f>
        <v>25</v>
      </c>
      <c r="F27" s="7">
        <f>VLOOKUP($C27,'13th march'!$A$1:$AF$210,4,0)</f>
        <v>0</v>
      </c>
      <c r="G27" s="7">
        <f>VLOOKUP($C27,'13th march'!$A$1:$AF$210,5,0)</f>
        <v>35</v>
      </c>
      <c r="H27" s="7">
        <f>VLOOKUP($C27,'13th march'!$A$1:$AF$210,6,0)</f>
        <v>25</v>
      </c>
      <c r="I27" s="7">
        <f>VLOOKUP($C27,'13th march'!$A$1:$AF$210,7,0)</f>
        <v>0</v>
      </c>
      <c r="J27" s="7">
        <f>VLOOKUP($C27,'13th march'!$A$1:$AF$210,8,0)</f>
        <v>20</v>
      </c>
      <c r="K27" s="7">
        <f>VLOOKUP($C27,'13th march'!$A$1:$AF$210,9,0)</f>
        <v>20</v>
      </c>
      <c r="L27" s="7">
        <f>VLOOKUP($C27,'13th march'!$A$1:$AF$210,10,0)</f>
        <v>0</v>
      </c>
      <c r="M27" s="7">
        <f>VLOOKUP($C27,'13th march'!$A$1:$AF$210,11,0)</f>
        <v>25</v>
      </c>
      <c r="N27" s="7">
        <f>VLOOKUP($C27,'13th march'!$A$1:$AF$210,12,0)</f>
        <v>20</v>
      </c>
      <c r="O27" s="7">
        <f>VLOOKUP($C27,'13th march'!$A$1:$AF$210,13,0)</f>
        <v>0</v>
      </c>
      <c r="P27" s="7">
        <f>VLOOKUP($C27,'13th march'!$A$1:$AF$210,14,0)</f>
        <v>20</v>
      </c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</row>
    <row r="28" spans="1:33" ht="19.5" customHeight="1" x14ac:dyDescent="0.25">
      <c r="A28" s="8" t="s">
        <v>23</v>
      </c>
      <c r="B28" s="8" t="s">
        <v>232</v>
      </c>
      <c r="C28" s="9">
        <v>102541</v>
      </c>
      <c r="D28" s="7">
        <f>VLOOKUP($C28,'13th march'!$A$1:$AF$210,2,0)</f>
        <v>48</v>
      </c>
      <c r="E28" s="7">
        <f>VLOOKUP($C28,'13th march'!$A$1:$AF$210,3,0)</f>
        <v>48</v>
      </c>
      <c r="F28" s="7">
        <f>VLOOKUP($C28,'13th march'!$A$1:$AF$210,4,0)</f>
        <v>48</v>
      </c>
      <c r="G28" s="7">
        <f>VLOOKUP($C28,'13th march'!$A$1:$AF$210,5,0)</f>
        <v>72</v>
      </c>
      <c r="H28" s="7">
        <f>VLOOKUP($C28,'13th march'!$A$1:$AF$210,6,0)</f>
        <v>48</v>
      </c>
      <c r="I28" s="7">
        <f>VLOOKUP($C28,'13th march'!$A$1:$AF$210,7,0)</f>
        <v>0</v>
      </c>
      <c r="J28" s="7">
        <f>VLOOKUP($C28,'13th march'!$A$1:$AF$210,8,0)</f>
        <v>48</v>
      </c>
      <c r="K28" s="7">
        <f>VLOOKUP($C28,'13th march'!$A$1:$AF$210,9,0)</f>
        <v>48</v>
      </c>
      <c r="L28" s="7">
        <f>VLOOKUP($C28,'13th march'!$A$1:$AF$210,10,0)</f>
        <v>48</v>
      </c>
      <c r="M28" s="7">
        <f>VLOOKUP($C28,'13th march'!$A$1:$AF$210,11,0)</f>
        <v>48</v>
      </c>
      <c r="N28" s="7">
        <f>VLOOKUP($C28,'13th march'!$A$1:$AF$210,12,0)</f>
        <v>48</v>
      </c>
      <c r="O28" s="7">
        <f>VLOOKUP($C28,'13th march'!$A$1:$AF$210,13,0)</f>
        <v>48</v>
      </c>
      <c r="P28" s="7">
        <f>VLOOKUP($C28,'13th march'!$A$1:$AF$210,14,0)</f>
        <v>48</v>
      </c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</row>
    <row r="29" spans="1:33" ht="25.5" customHeight="1" x14ac:dyDescent="0.25">
      <c r="A29" s="8" t="s">
        <v>24</v>
      </c>
      <c r="B29" s="8" t="s">
        <v>232</v>
      </c>
      <c r="C29" s="9">
        <v>102343</v>
      </c>
      <c r="D29" s="7">
        <f>VLOOKUP($C29,'13th march'!$A$1:$AF$210,2,0)</f>
        <v>68</v>
      </c>
      <c r="E29" s="7">
        <f>VLOOKUP($C29,'13th march'!$A$1:$AF$210,3,0)</f>
        <v>74</v>
      </c>
      <c r="F29" s="7">
        <f>VLOOKUP($C29,'13th march'!$A$1:$AF$210,4,0)</f>
        <v>76</v>
      </c>
      <c r="G29" s="7">
        <f>VLOOKUP($C29,'13th march'!$A$1:$AF$210,5,0)</f>
        <v>74</v>
      </c>
      <c r="H29" s="7">
        <f>VLOOKUP($C29,'13th march'!$A$1:$AF$210,6,0)</f>
        <v>81</v>
      </c>
      <c r="I29" s="7">
        <f>VLOOKUP($C29,'13th march'!$A$1:$AF$210,7,0)</f>
        <v>84</v>
      </c>
      <c r="J29" s="7">
        <f>VLOOKUP($C29,'13th march'!$A$1:$AF$210,8,0)</f>
        <v>84</v>
      </c>
      <c r="K29" s="7">
        <f>VLOOKUP($C29,'13th march'!$A$1:$AF$210,9,0)</f>
        <v>72</v>
      </c>
      <c r="L29" s="7">
        <f>VLOOKUP($C29,'13th march'!$A$1:$AF$210,10,0)</f>
        <v>80</v>
      </c>
      <c r="M29" s="7">
        <f>VLOOKUP($C29,'13th march'!$A$1:$AF$210,11,0)</f>
        <v>74</v>
      </c>
      <c r="N29" s="7">
        <f>VLOOKUP($C29,'13th march'!$A$1:$AF$210,12,0)</f>
        <v>75</v>
      </c>
      <c r="O29" s="7">
        <f>VLOOKUP($C29,'13th march'!$A$1:$AF$210,13,0)</f>
        <v>68</v>
      </c>
      <c r="P29" s="7">
        <f>VLOOKUP($C29,'13th march'!$A$1:$AF$210,14,0)</f>
        <v>83</v>
      </c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</row>
    <row r="30" spans="1:33" ht="21.75" customHeight="1" x14ac:dyDescent="0.25">
      <c r="A30" s="8" t="s">
        <v>25</v>
      </c>
      <c r="B30" s="8" t="s">
        <v>232</v>
      </c>
      <c r="C30" s="9">
        <v>101750</v>
      </c>
      <c r="D30" s="7">
        <f>VLOOKUP($C30,'13th march'!$A$1:$AF$210,2,0)</f>
        <v>30</v>
      </c>
      <c r="E30" s="7">
        <f>VLOOKUP($C30,'13th march'!$A$1:$AF$210,3,0)</f>
        <v>30</v>
      </c>
      <c r="F30" s="7">
        <f>VLOOKUP($C30,'13th march'!$A$1:$AF$210,4,0)</f>
        <v>0</v>
      </c>
      <c r="G30" s="7">
        <f>VLOOKUP($C30,'13th march'!$A$1:$AF$210,5,0)</f>
        <v>20</v>
      </c>
      <c r="H30" s="7">
        <f>VLOOKUP($C30,'13th march'!$A$1:$AF$210,6,0)</f>
        <v>20</v>
      </c>
      <c r="I30" s="7">
        <f>VLOOKUP($C30,'13th march'!$A$1:$AF$210,7,0)</f>
        <v>20</v>
      </c>
      <c r="J30" s="7">
        <f>VLOOKUP($C30,'13th march'!$A$1:$AF$210,8,0)</f>
        <v>20</v>
      </c>
      <c r="K30" s="7">
        <f>VLOOKUP($C30,'13th march'!$A$1:$AF$210,9,0)</f>
        <v>30</v>
      </c>
      <c r="L30" s="7">
        <f>VLOOKUP($C30,'13th march'!$A$1:$AF$210,10,0)</f>
        <v>30</v>
      </c>
      <c r="M30" s="7">
        <f>VLOOKUP($C30,'13th march'!$A$1:$AF$210,11,0)</f>
        <v>0</v>
      </c>
      <c r="N30" s="7">
        <f>VLOOKUP($C30,'13th march'!$A$1:$AF$210,12,0)</f>
        <v>20</v>
      </c>
      <c r="O30" s="7">
        <f>VLOOKUP($C30,'13th march'!$A$1:$AF$210,13,0)</f>
        <v>20</v>
      </c>
      <c r="P30" s="7">
        <f>VLOOKUP($C30,'13th march'!$A$1:$AF$210,14,0)</f>
        <v>20</v>
      </c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</row>
    <row r="31" spans="1:33" ht="31.5" customHeight="1" x14ac:dyDescent="0.25">
      <c r="A31" s="8" t="s">
        <v>26</v>
      </c>
      <c r="B31" s="8" t="s">
        <v>232</v>
      </c>
      <c r="C31" s="9">
        <v>101409</v>
      </c>
      <c r="D31" s="7">
        <f>VLOOKUP($C31,'13th march'!$A$1:$AF$210,2,0)</f>
        <v>105</v>
      </c>
      <c r="E31" s="7">
        <f>VLOOKUP($C31,'13th march'!$A$1:$AF$210,3,0)</f>
        <v>100</v>
      </c>
      <c r="F31" s="7">
        <f>VLOOKUP($C31,'13th march'!$A$1:$AF$210,4,0)</f>
        <v>95</v>
      </c>
      <c r="G31" s="7">
        <f>VLOOKUP($C31,'13th march'!$A$1:$AF$210,5,0)</f>
        <v>102</v>
      </c>
      <c r="H31" s="7">
        <f>VLOOKUP($C31,'13th march'!$A$1:$AF$210,6,0)</f>
        <v>105</v>
      </c>
      <c r="I31" s="7">
        <f>VLOOKUP($C31,'13th march'!$A$1:$AF$210,7,0)</f>
        <v>104</v>
      </c>
      <c r="J31" s="7">
        <f>VLOOKUP($C31,'13th march'!$A$1:$AF$210,8,0)</f>
        <v>98</v>
      </c>
      <c r="K31" s="7">
        <f>VLOOKUP($C31,'13th march'!$A$1:$AF$210,9,0)</f>
        <v>107</v>
      </c>
      <c r="L31" s="7">
        <f>VLOOKUP($C31,'13th march'!$A$1:$AF$210,10,0)</f>
        <v>108</v>
      </c>
      <c r="M31" s="7">
        <f>VLOOKUP($C31,'13th march'!$A$1:$AF$210,11,0)</f>
        <v>109</v>
      </c>
      <c r="N31" s="7">
        <f>VLOOKUP($C31,'13th march'!$A$1:$AF$210,12,0)</f>
        <v>106</v>
      </c>
      <c r="O31" s="7">
        <f>VLOOKUP($C31,'13th march'!$A$1:$AF$210,13,0)</f>
        <v>102</v>
      </c>
      <c r="P31" s="7">
        <f>VLOOKUP($C31,'13th march'!$A$1:$AF$210,14,0)</f>
        <v>100</v>
      </c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</row>
    <row r="32" spans="1:33" ht="14.25" customHeight="1" x14ac:dyDescent="0.25">
      <c r="A32" s="8" t="s">
        <v>27</v>
      </c>
      <c r="B32" s="8" t="s">
        <v>232</v>
      </c>
      <c r="C32" s="9">
        <v>7982</v>
      </c>
      <c r="D32" s="7">
        <f>VLOOKUP($C32,'13th march'!$A$1:$AF$210,2,0)</f>
        <v>71</v>
      </c>
      <c r="E32" s="7">
        <f>VLOOKUP($C32,'13th march'!$A$1:$AF$210,3,0)</f>
        <v>76</v>
      </c>
      <c r="F32" s="7">
        <f>VLOOKUP($C32,'13th march'!$A$1:$AF$210,4,0)</f>
        <v>80</v>
      </c>
      <c r="G32" s="7">
        <f>VLOOKUP($C32,'13th march'!$A$1:$AF$210,5,0)</f>
        <v>72</v>
      </c>
      <c r="H32" s="7">
        <f>VLOOKUP($C32,'13th march'!$A$1:$AF$210,6,0)</f>
        <v>75</v>
      </c>
      <c r="I32" s="7">
        <f>VLOOKUP($C32,'13th march'!$A$1:$AF$210,7,0)</f>
        <v>74</v>
      </c>
      <c r="J32" s="7">
        <f>VLOOKUP($C32,'13th march'!$A$1:$AF$210,8,0)</f>
        <v>78</v>
      </c>
      <c r="K32" s="7">
        <f>VLOOKUP($C32,'13th march'!$A$1:$AF$210,9,0)</f>
        <v>71</v>
      </c>
      <c r="L32" s="7">
        <f>VLOOKUP($C32,'13th march'!$A$1:$AF$210,10,0)</f>
        <v>70</v>
      </c>
      <c r="M32" s="7">
        <f>VLOOKUP($C32,'13th march'!$A$1:$AF$210,11,0)</f>
        <v>70</v>
      </c>
      <c r="N32" s="7">
        <f>VLOOKUP($C32,'13th march'!$A$1:$AF$210,12,0)</f>
        <v>72</v>
      </c>
      <c r="O32" s="7">
        <f>VLOOKUP($C32,'13th march'!$A$1:$AF$210,13,0)</f>
        <v>71</v>
      </c>
      <c r="P32" s="7">
        <f>VLOOKUP($C32,'13th march'!$A$1:$AF$210,14,0)</f>
        <v>69</v>
      </c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</row>
    <row r="33" spans="1:34" ht="21" customHeight="1" x14ac:dyDescent="0.25">
      <c r="A33" s="8" t="s">
        <v>28</v>
      </c>
      <c r="B33" s="8" t="s">
        <v>232</v>
      </c>
      <c r="C33" s="9">
        <v>7985</v>
      </c>
      <c r="D33" s="7">
        <f>VLOOKUP($C33,'13th march'!$A$1:$AF$210,2,0)</f>
        <v>124</v>
      </c>
      <c r="E33" s="7">
        <f>VLOOKUP($C33,'13th march'!$A$1:$AF$210,3,0)</f>
        <v>156</v>
      </c>
      <c r="F33" s="7">
        <f>VLOOKUP($C33,'13th march'!$A$1:$AF$210,4,0)</f>
        <v>184</v>
      </c>
      <c r="G33" s="7">
        <f>VLOOKUP($C33,'13th march'!$A$1:$AF$210,5,0)</f>
        <v>157</v>
      </c>
      <c r="H33" s="7">
        <f>VLOOKUP($C33,'13th march'!$A$1:$AF$210,6,0)</f>
        <v>144</v>
      </c>
      <c r="I33" s="7">
        <f>VLOOKUP($C33,'13th march'!$A$1:$AF$210,7,0)</f>
        <v>176</v>
      </c>
      <c r="J33" s="7">
        <f>VLOOKUP($C33,'13th march'!$A$1:$AF$210,8,0)</f>
        <v>190</v>
      </c>
      <c r="K33" s="7">
        <f>VLOOKUP($C33,'13th march'!$A$1:$AF$210,9,0)</f>
        <v>169</v>
      </c>
      <c r="L33" s="7">
        <f>VLOOKUP($C33,'13th march'!$A$1:$AF$210,10,0)</f>
        <v>181</v>
      </c>
      <c r="M33" s="7">
        <f>VLOOKUP($C33,'13th march'!$A$1:$AF$210,11,0)</f>
        <v>173</v>
      </c>
      <c r="N33" s="7">
        <f>VLOOKUP($C33,'13th march'!$A$1:$AF$210,12,0)</f>
        <v>172</v>
      </c>
      <c r="O33" s="7">
        <f>VLOOKUP($C33,'13th march'!$A$1:$AF$210,13,0)</f>
        <v>173</v>
      </c>
      <c r="P33" s="7">
        <f>VLOOKUP($C33,'13th march'!$A$1:$AF$210,14,0)</f>
        <v>173</v>
      </c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</row>
    <row r="34" spans="1:34" ht="33" customHeight="1" x14ac:dyDescent="0.25">
      <c r="A34" s="8" t="s">
        <v>29</v>
      </c>
      <c r="B34" s="8" t="s">
        <v>232</v>
      </c>
      <c r="C34" s="9">
        <v>117753</v>
      </c>
      <c r="D34" s="7">
        <f>VLOOKUP($C34,'13th march'!$A$1:$AF$210,2,0)</f>
        <v>8</v>
      </c>
      <c r="E34" s="7">
        <f>VLOOKUP($C34,'13th march'!$A$1:$AF$210,3,0)</f>
        <v>0</v>
      </c>
      <c r="F34" s="7">
        <f>VLOOKUP($C34,'13th march'!$A$1:$AF$210,4,0)</f>
        <v>8</v>
      </c>
      <c r="G34" s="7">
        <f>VLOOKUP($C34,'13th march'!$A$1:$AF$210,5,0)</f>
        <v>0</v>
      </c>
      <c r="H34" s="7">
        <f>VLOOKUP($C34,'13th march'!$A$1:$AF$210,6,0)</f>
        <v>4</v>
      </c>
      <c r="I34" s="7">
        <f>VLOOKUP($C34,'13th march'!$A$1:$AF$210,7,0)</f>
        <v>0</v>
      </c>
      <c r="J34" s="7">
        <f>VLOOKUP($C34,'13th march'!$A$1:$AF$210,8,0)</f>
        <v>0</v>
      </c>
      <c r="K34" s="7">
        <f>VLOOKUP($C34,'13th march'!$A$1:$AF$210,9,0)</f>
        <v>8</v>
      </c>
      <c r="L34" s="7">
        <f>VLOOKUP($C34,'13th march'!$A$1:$AF$210,10,0)</f>
        <v>0</v>
      </c>
      <c r="M34" s="7">
        <f>VLOOKUP($C34,'13th march'!$A$1:$AF$210,11,0)</f>
        <v>0</v>
      </c>
      <c r="N34" s="7">
        <f>VLOOKUP($C34,'13th march'!$A$1:$AF$210,12,0)</f>
        <v>0</v>
      </c>
      <c r="O34" s="7">
        <f>VLOOKUP($C34,'13th march'!$A$1:$AF$210,13,0)</f>
        <v>8</v>
      </c>
      <c r="P34" s="7">
        <f>VLOOKUP($C34,'13th march'!$A$1:$AF$210,14,0)</f>
        <v>0</v>
      </c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</row>
    <row r="35" spans="1:34" ht="17.25" customHeight="1" x14ac:dyDescent="0.25">
      <c r="A35" s="8" t="s">
        <v>30</v>
      </c>
      <c r="B35" s="8" t="s">
        <v>232</v>
      </c>
      <c r="C35" s="9">
        <v>107176</v>
      </c>
      <c r="D35" s="7">
        <f>VLOOKUP($C35,'13th march'!$A$1:$AF$210,2,0)</f>
        <v>20</v>
      </c>
      <c r="E35" s="7">
        <f>VLOOKUP($C35,'13th march'!$A$1:$AF$210,3,0)</f>
        <v>30</v>
      </c>
      <c r="F35" s="7">
        <f>VLOOKUP($C35,'13th march'!$A$1:$AF$210,4,0)</f>
        <v>40</v>
      </c>
      <c r="G35" s="7">
        <f>VLOOKUP($C35,'13th march'!$A$1:$AF$210,5,0)</f>
        <v>0</v>
      </c>
      <c r="H35" s="7">
        <f>VLOOKUP($C35,'13th march'!$A$1:$AF$210,6,0)</f>
        <v>48</v>
      </c>
      <c r="I35" s="7">
        <f>VLOOKUP($C35,'13th march'!$A$1:$AF$210,7,0)</f>
        <v>34</v>
      </c>
      <c r="J35" s="7">
        <f>VLOOKUP($C35,'13th march'!$A$1:$AF$210,8,0)</f>
        <v>30</v>
      </c>
      <c r="K35" s="7">
        <f>VLOOKUP($C35,'13th march'!$A$1:$AF$210,9,0)</f>
        <v>30</v>
      </c>
      <c r="L35" s="7">
        <f>VLOOKUP($C35,'13th march'!$A$1:$AF$210,10,0)</f>
        <v>0</v>
      </c>
      <c r="M35" s="7">
        <f>VLOOKUP($C35,'13th march'!$A$1:$AF$210,11,0)</f>
        <v>40</v>
      </c>
      <c r="N35" s="7">
        <f>VLOOKUP($C35,'13th march'!$A$1:$AF$210,12,0)</f>
        <v>0</v>
      </c>
      <c r="O35" s="7">
        <f>VLOOKUP($C35,'13th march'!$A$1:$AF$210,13,0)</f>
        <v>48</v>
      </c>
      <c r="P35" s="7">
        <f>VLOOKUP($C35,'13th march'!$A$1:$AF$210,14,0)</f>
        <v>0</v>
      </c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</row>
    <row r="36" spans="1:34" ht="17.25" customHeight="1" x14ac:dyDescent="0.25">
      <c r="A36" s="8" t="s">
        <v>31</v>
      </c>
      <c r="B36" s="8" t="s">
        <v>232</v>
      </c>
      <c r="C36" s="9">
        <v>137030</v>
      </c>
      <c r="D36" s="7">
        <f>VLOOKUP($C36,'13th march'!$A$1:$AF$210,2,0)</f>
        <v>60</v>
      </c>
      <c r="E36" s="7">
        <f>VLOOKUP($C36,'13th march'!$A$1:$AF$210,3,0)</f>
        <v>60</v>
      </c>
      <c r="F36" s="7">
        <f>VLOOKUP($C36,'13th march'!$A$1:$AF$210,4,0)</f>
        <v>60</v>
      </c>
      <c r="G36" s="7">
        <f>VLOOKUP($C36,'13th march'!$A$1:$AF$210,5,0)</f>
        <v>0</v>
      </c>
      <c r="H36" s="7">
        <f>VLOOKUP($C36,'13th march'!$A$1:$AF$210,6,0)</f>
        <v>80</v>
      </c>
      <c r="I36" s="7">
        <f>VLOOKUP($C36,'13th march'!$A$1:$AF$210,7,0)</f>
        <v>0</v>
      </c>
      <c r="J36" s="7">
        <f>VLOOKUP($C36,'13th march'!$A$1:$AF$210,8,0)</f>
        <v>60</v>
      </c>
      <c r="K36" s="7">
        <f>VLOOKUP($C36,'13th march'!$A$1:$AF$210,9,0)</f>
        <v>0</v>
      </c>
      <c r="L36" s="7">
        <f>VLOOKUP($C36,'13th march'!$A$1:$AF$210,10,0)</f>
        <v>0</v>
      </c>
      <c r="M36" s="7">
        <f>VLOOKUP($C36,'13th march'!$A$1:$AF$210,11,0)</f>
        <v>60</v>
      </c>
      <c r="N36" s="7">
        <f>VLOOKUP($C36,'13th march'!$A$1:$AF$210,12,0)</f>
        <v>0</v>
      </c>
      <c r="O36" s="7">
        <f>VLOOKUP($C36,'13th march'!$A$1:$AF$210,13,0)</f>
        <v>80</v>
      </c>
      <c r="P36" s="7">
        <f>VLOOKUP($C36,'13th march'!$A$1:$AF$210,14,0)</f>
        <v>80</v>
      </c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</row>
    <row r="37" spans="1:34" ht="18.75" customHeight="1" x14ac:dyDescent="0.25">
      <c r="A37" s="10" t="s">
        <v>32</v>
      </c>
      <c r="B37" s="8" t="s">
        <v>232</v>
      </c>
      <c r="C37" s="11">
        <v>117752</v>
      </c>
      <c r="D37" s="7">
        <f>VLOOKUP($C37,'13th march'!$A$1:$AF$210,2,0)</f>
        <v>24</v>
      </c>
      <c r="E37" s="7">
        <f>VLOOKUP($C37,'13th march'!$A$1:$AF$210,3,0)</f>
        <v>24</v>
      </c>
      <c r="F37" s="7">
        <f>VLOOKUP($C37,'13th march'!$A$1:$AF$210,4,0)</f>
        <v>24</v>
      </c>
      <c r="G37" s="7">
        <f>VLOOKUP($C37,'13th march'!$A$1:$AF$210,5,0)</f>
        <v>24</v>
      </c>
      <c r="H37" s="7">
        <f>VLOOKUP($C37,'13th march'!$A$1:$AF$210,6,0)</f>
        <v>24</v>
      </c>
      <c r="I37" s="7">
        <f>VLOOKUP($C37,'13th march'!$A$1:$AF$210,7,0)</f>
        <v>24</v>
      </c>
      <c r="J37" s="7">
        <f>VLOOKUP($C37,'13th march'!$A$1:$AF$210,8,0)</f>
        <v>24</v>
      </c>
      <c r="K37" s="7">
        <f>VLOOKUP($C37,'13th march'!$A$1:$AF$210,9,0)</f>
        <v>24</v>
      </c>
      <c r="L37" s="7">
        <f>VLOOKUP($C37,'13th march'!$A$1:$AF$210,10,0)</f>
        <v>24</v>
      </c>
      <c r="M37" s="7">
        <f>VLOOKUP($C37,'13th march'!$A$1:$AF$210,11,0)</f>
        <v>36</v>
      </c>
      <c r="N37" s="7">
        <f>VLOOKUP($C37,'13th march'!$A$1:$AF$210,12,0)</f>
        <v>36</v>
      </c>
      <c r="O37" s="7">
        <f>VLOOKUP($C37,'13th march'!$A$1:$AF$210,13,0)</f>
        <v>36</v>
      </c>
      <c r="P37" s="7">
        <f>VLOOKUP($C37,'13th march'!$A$1:$AF$210,14,0)</f>
        <v>36</v>
      </c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</row>
    <row r="38" spans="1:34" ht="18.75" customHeight="1" x14ac:dyDescent="0.25">
      <c r="A38" s="8" t="s">
        <v>57</v>
      </c>
      <c r="B38" s="8" t="s">
        <v>232</v>
      </c>
      <c r="C38" s="9">
        <v>109815</v>
      </c>
      <c r="D38" s="7">
        <f>VLOOKUP($C38,'13th march'!$A$1:$AF$210,2,0)</f>
        <v>8</v>
      </c>
      <c r="E38" s="7">
        <f>VLOOKUP($C38,'13th march'!$A$1:$AF$210,3,0)</f>
        <v>0</v>
      </c>
      <c r="F38" s="7">
        <f>VLOOKUP($C38,'13th march'!$A$1:$AF$210,4,0)</f>
        <v>8</v>
      </c>
      <c r="G38" s="7">
        <f>VLOOKUP($C38,'13th march'!$A$1:$AF$210,5,0)</f>
        <v>0</v>
      </c>
      <c r="H38" s="7">
        <f>VLOOKUP($C38,'13th march'!$A$1:$AF$210,6,0)</f>
        <v>8</v>
      </c>
      <c r="I38" s="7">
        <f>VLOOKUP($C38,'13th march'!$A$1:$AF$210,7,0)</f>
        <v>0</v>
      </c>
      <c r="J38" s="7">
        <f>VLOOKUP($C38,'13th march'!$A$1:$AF$210,8,0)</f>
        <v>8</v>
      </c>
      <c r="K38" s="7">
        <f>VLOOKUP($C38,'13th march'!$A$1:$AF$210,9,0)</f>
        <v>0</v>
      </c>
      <c r="L38" s="7">
        <f>VLOOKUP($C38,'13th march'!$A$1:$AF$210,10,0)</f>
        <v>8</v>
      </c>
      <c r="M38" s="7">
        <f>VLOOKUP($C38,'13th march'!$A$1:$AF$210,11,0)</f>
        <v>0</v>
      </c>
      <c r="N38" s="7">
        <f>VLOOKUP($C38,'13th march'!$A$1:$AF$210,12,0)</f>
        <v>8</v>
      </c>
      <c r="O38" s="7">
        <f>VLOOKUP($C38,'13th march'!$A$1:$AF$210,13,0)</f>
        <v>0</v>
      </c>
      <c r="P38" s="7">
        <f>VLOOKUP($C38,'13th march'!$A$1:$AF$210,14,0)</f>
        <v>8</v>
      </c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</row>
    <row r="39" spans="1:34" x14ac:dyDescent="0.25">
      <c r="A39" s="40" t="s">
        <v>260</v>
      </c>
      <c r="B39" s="5" t="s">
        <v>231</v>
      </c>
      <c r="C39" s="35">
        <v>143156</v>
      </c>
      <c r="D39" s="7">
        <v>0</v>
      </c>
      <c r="E39" s="7">
        <v>0</v>
      </c>
      <c r="F39" s="7">
        <v>0</v>
      </c>
      <c r="G39" s="7">
        <v>0</v>
      </c>
      <c r="H39" s="7">
        <v>0</v>
      </c>
      <c r="I39" s="7">
        <v>0</v>
      </c>
      <c r="J39" s="7">
        <v>0</v>
      </c>
      <c r="K39" s="7">
        <v>0</v>
      </c>
      <c r="L39" s="7">
        <v>0</v>
      </c>
      <c r="M39" s="7">
        <v>0</v>
      </c>
      <c r="N39" s="7">
        <v>0</v>
      </c>
      <c r="O39" s="7">
        <v>0</v>
      </c>
      <c r="P39" s="7">
        <v>0</v>
      </c>
    </row>
    <row r="40" spans="1:34" x14ac:dyDescent="0.25">
      <c r="A40" s="53" t="s">
        <v>33</v>
      </c>
      <c r="B40" s="54"/>
      <c r="C40" s="54"/>
      <c r="D40">
        <f>SUM(D21:D39)</f>
        <v>725</v>
      </c>
      <c r="E40">
        <f t="shared" ref="E40:P40" si="1">SUM(E21:E39)</f>
        <v>796</v>
      </c>
      <c r="F40">
        <f t="shared" si="1"/>
        <v>809</v>
      </c>
      <c r="G40">
        <f t="shared" si="1"/>
        <v>732</v>
      </c>
      <c r="H40">
        <f t="shared" si="1"/>
        <v>819</v>
      </c>
      <c r="I40">
        <f t="shared" si="1"/>
        <v>711</v>
      </c>
      <c r="J40">
        <f t="shared" si="1"/>
        <v>822</v>
      </c>
      <c r="K40">
        <f t="shared" si="1"/>
        <v>763</v>
      </c>
      <c r="L40">
        <f t="shared" si="1"/>
        <v>731</v>
      </c>
      <c r="M40">
        <f t="shared" si="1"/>
        <v>804</v>
      </c>
      <c r="N40">
        <f t="shared" si="1"/>
        <v>740</v>
      </c>
      <c r="O40" s="7">
        <f t="shared" si="1"/>
        <v>812</v>
      </c>
      <c r="P40" s="7">
        <f t="shared" si="1"/>
        <v>782</v>
      </c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</row>
    <row r="41" spans="1:34" x14ac:dyDescent="0.25">
      <c r="A41" s="55" t="s">
        <v>242</v>
      </c>
      <c r="B41" s="55"/>
      <c r="C41" s="55"/>
      <c r="D41" s="31"/>
      <c r="E41" s="31"/>
      <c r="F41" s="31"/>
      <c r="G41" s="49">
        <f>SUM(G40:M40)/7</f>
        <v>768.85714285714289</v>
      </c>
      <c r="H41" s="49"/>
      <c r="I41" s="49"/>
      <c r="J41" s="49"/>
      <c r="K41" s="49"/>
      <c r="L41" s="49"/>
      <c r="M41" s="49"/>
      <c r="O41" s="7"/>
      <c r="P41" s="7"/>
    </row>
    <row r="42" spans="1:34" x14ac:dyDescent="0.25">
      <c r="O42" s="7"/>
      <c r="P42" s="7"/>
    </row>
    <row r="43" spans="1:34" ht="18.75" x14ac:dyDescent="0.3">
      <c r="A43" s="25" t="s">
        <v>134</v>
      </c>
      <c r="B43" s="25"/>
      <c r="O43" s="7"/>
      <c r="P43" s="7"/>
    </row>
    <row r="44" spans="1:34" ht="15.75" thickBot="1" x14ac:dyDescent="0.3">
      <c r="A44" t="s">
        <v>209</v>
      </c>
      <c r="B44" t="s">
        <v>233</v>
      </c>
      <c r="D44">
        <f>VLOOKUP($A44,'DeleveryBoy(13th march)'!$A$1:$N$78,2,0)</f>
        <v>169</v>
      </c>
      <c r="E44">
        <f>VLOOKUP($A44,'DeleveryBoy(13th march)'!$A$1:$N$78,3,0)</f>
        <v>163</v>
      </c>
      <c r="F44">
        <f>VLOOKUP($A44,'DeleveryBoy(13th march)'!$A$1:$N$78,4,0)</f>
        <v>146</v>
      </c>
      <c r="G44">
        <f>VLOOKUP($A44,'DeleveryBoy(13th march)'!$A$1:$N$78,5,0)</f>
        <v>156</v>
      </c>
      <c r="H44">
        <f>VLOOKUP($A44,'DeleveryBoy(13th march)'!$A$1:$N$78,6,0)</f>
        <v>157</v>
      </c>
      <c r="I44">
        <f>VLOOKUP($A44,'DeleveryBoy(13th march)'!$A$1:$N$78,7,0)</f>
        <v>152</v>
      </c>
      <c r="J44">
        <f>VLOOKUP($A44,'DeleveryBoy(13th march)'!$A$1:$N$78,8,0)</f>
        <v>161</v>
      </c>
      <c r="K44">
        <f>VLOOKUP($A44,'DeleveryBoy(13th march)'!$A$1:$N$78,9,0)</f>
        <v>160</v>
      </c>
      <c r="L44">
        <f>VLOOKUP($A44,'DeleveryBoy(13th march)'!$A$1:$N$78,10,0)</f>
        <v>150</v>
      </c>
      <c r="M44">
        <f>VLOOKUP($A44,'DeleveryBoy(13th march)'!$A$1:$N$78,11,0)</f>
        <v>145</v>
      </c>
      <c r="N44">
        <f>VLOOKUP($A44,'DeleveryBoy(13th march)'!$A$1:$N$78,12,0)</f>
        <v>157</v>
      </c>
      <c r="O44" s="7">
        <f>VLOOKUP($A44,'DeleveryBoy(13th march)'!$A$1:$N$78,13,0)</f>
        <v>159</v>
      </c>
      <c r="P44" s="7">
        <f>VLOOKUP($A44,'DeleveryBoy(13th march)'!$A$1:$N$78,14,0)</f>
        <v>158</v>
      </c>
    </row>
    <row r="45" spans="1:34" ht="15.75" thickBot="1" x14ac:dyDescent="0.3">
      <c r="A45" s="24" t="s">
        <v>205</v>
      </c>
      <c r="B45" t="s">
        <v>233</v>
      </c>
      <c r="D45">
        <f>VLOOKUP($A45,'DeleveryBoy(13th march)'!$A$1:$N$78,2,0)</f>
        <v>105</v>
      </c>
      <c r="E45">
        <f>VLOOKUP($A45,'DeleveryBoy(13th march)'!$A$1:$N$78,3,0)</f>
        <v>115</v>
      </c>
      <c r="F45">
        <f>VLOOKUP($A45,'DeleveryBoy(13th march)'!$A$1:$N$78,4,0)</f>
        <v>104</v>
      </c>
      <c r="G45">
        <f>VLOOKUP($A45,'DeleveryBoy(13th march)'!$A$1:$N$78,5,0)</f>
        <v>112</v>
      </c>
      <c r="H45">
        <f>VLOOKUP($A45,'DeleveryBoy(13th march)'!$A$1:$N$78,6,0)</f>
        <v>115</v>
      </c>
      <c r="I45">
        <f>VLOOKUP($A45,'DeleveryBoy(13th march)'!$A$1:$N$78,7,0)</f>
        <v>122</v>
      </c>
      <c r="J45">
        <f>VLOOKUP($A45,'DeleveryBoy(13th march)'!$A$1:$N$78,8,0)</f>
        <v>120</v>
      </c>
      <c r="K45">
        <f>VLOOKUP($A45,'DeleveryBoy(13th march)'!$A$1:$N$78,9,0)</f>
        <v>120</v>
      </c>
      <c r="L45">
        <f>VLOOKUP($A45,'DeleveryBoy(13th march)'!$A$1:$N$78,10,0)</f>
        <v>122</v>
      </c>
      <c r="M45">
        <f>VLOOKUP($A45,'DeleveryBoy(13th march)'!$A$1:$N$78,11,0)</f>
        <v>114</v>
      </c>
      <c r="N45">
        <f>VLOOKUP($A45,'DeleveryBoy(13th march)'!$A$1:$N$78,12,0)</f>
        <v>121</v>
      </c>
      <c r="O45" s="7">
        <f>VLOOKUP($A45,'DeleveryBoy(13th march)'!$A$1:$N$78,13,0)</f>
        <v>120</v>
      </c>
      <c r="P45" s="7">
        <f>VLOOKUP($A45,'DeleveryBoy(13th march)'!$A$1:$N$78,14,0)</f>
        <v>116</v>
      </c>
    </row>
    <row r="46" spans="1:34" ht="15.75" thickBot="1" x14ac:dyDescent="0.3">
      <c r="A46" s="24" t="s">
        <v>174</v>
      </c>
      <c r="B46" t="s">
        <v>233</v>
      </c>
      <c r="D46">
        <f>VLOOKUP($A46,'DeleveryBoy(13th march)'!$A$1:$N$78,2,0)</f>
        <v>85</v>
      </c>
      <c r="E46">
        <f>VLOOKUP($A46,'DeleveryBoy(13th march)'!$A$1:$N$78,3,0)</f>
        <v>74</v>
      </c>
      <c r="F46">
        <f>VLOOKUP($A46,'DeleveryBoy(13th march)'!$A$1:$N$78,4,0)</f>
        <v>85</v>
      </c>
      <c r="G46">
        <f>VLOOKUP($A46,'DeleveryBoy(13th march)'!$A$1:$N$78,5,0)</f>
        <v>81</v>
      </c>
      <c r="H46">
        <f>VLOOKUP($A46,'DeleveryBoy(13th march)'!$A$1:$N$78,6,0)</f>
        <v>75</v>
      </c>
      <c r="I46">
        <f>VLOOKUP($A46,'DeleveryBoy(13th march)'!$A$1:$N$78,7,0)</f>
        <v>74</v>
      </c>
      <c r="J46">
        <f>VLOOKUP($A46,'DeleveryBoy(13th march)'!$A$1:$N$78,8,0)</f>
        <v>81</v>
      </c>
      <c r="K46">
        <f>VLOOKUP($A46,'DeleveryBoy(13th march)'!$A$1:$N$78,9,0)</f>
        <v>78</v>
      </c>
      <c r="L46">
        <f>VLOOKUP($A46,'DeleveryBoy(13th march)'!$A$1:$N$78,10,0)</f>
        <v>75</v>
      </c>
      <c r="M46">
        <f>VLOOKUP($A46,'DeleveryBoy(13th march)'!$A$1:$N$78,11,0)</f>
        <v>74</v>
      </c>
      <c r="N46">
        <f>VLOOKUP($A46,'DeleveryBoy(13th march)'!$A$1:$N$78,12,0)</f>
        <v>72</v>
      </c>
      <c r="O46" s="7">
        <f>VLOOKUP($A46,'DeleveryBoy(13th march)'!$A$1:$N$78,13,0)</f>
        <v>84</v>
      </c>
      <c r="P46" s="7">
        <f>VLOOKUP($A46,'DeleveryBoy(13th march)'!$A$1:$N$78,14,0)</f>
        <v>81</v>
      </c>
    </row>
    <row r="47" spans="1:34" ht="15.75" thickBot="1" x14ac:dyDescent="0.3">
      <c r="A47" s="24" t="s">
        <v>217</v>
      </c>
      <c r="B47" t="s">
        <v>233</v>
      </c>
      <c r="D47">
        <f>VLOOKUP($A47,'DeleveryBoy(13th march)'!$A$1:$N$78,2,0)</f>
        <v>79</v>
      </c>
      <c r="E47">
        <f>VLOOKUP($A47,'DeleveryBoy(13th march)'!$A$1:$N$78,3,0)</f>
        <v>83</v>
      </c>
      <c r="F47">
        <f>VLOOKUP($A47,'DeleveryBoy(13th march)'!$A$1:$N$78,4,0)</f>
        <v>79</v>
      </c>
      <c r="G47">
        <f>VLOOKUP($A47,'DeleveryBoy(13th march)'!$A$1:$N$78,5,0)</f>
        <v>86</v>
      </c>
      <c r="H47">
        <f>VLOOKUP($A47,'DeleveryBoy(13th march)'!$A$1:$N$78,6,0)</f>
        <v>77</v>
      </c>
      <c r="I47">
        <f>VLOOKUP($A47,'DeleveryBoy(13th march)'!$A$1:$N$78,7,0)</f>
        <v>79</v>
      </c>
      <c r="J47">
        <f>VLOOKUP($A47,'DeleveryBoy(13th march)'!$A$1:$N$78,8,0)</f>
        <v>80</v>
      </c>
      <c r="K47">
        <f>VLOOKUP($A47,'DeleveryBoy(13th march)'!$A$1:$N$78,9,0)</f>
        <v>80</v>
      </c>
      <c r="L47">
        <f>VLOOKUP($A47,'DeleveryBoy(13th march)'!$A$1:$N$78,10,0)</f>
        <v>75</v>
      </c>
      <c r="M47">
        <f>VLOOKUP($A47,'DeleveryBoy(13th march)'!$A$1:$N$78,11,0)</f>
        <v>76</v>
      </c>
      <c r="N47">
        <f>VLOOKUP($A47,'DeleveryBoy(13th march)'!$A$1:$N$78,12,0)</f>
        <v>76</v>
      </c>
      <c r="O47" s="7">
        <f>VLOOKUP($A47,'DeleveryBoy(13th march)'!$A$1:$N$78,13,0)</f>
        <v>74</v>
      </c>
      <c r="P47" s="7">
        <f>VLOOKUP($A47,'DeleveryBoy(13th march)'!$A$1:$N$78,14,0)</f>
        <v>82</v>
      </c>
    </row>
    <row r="48" spans="1:34" ht="15.75" thickBot="1" x14ac:dyDescent="0.3">
      <c r="A48" t="s">
        <v>210</v>
      </c>
      <c r="B48" t="s">
        <v>233</v>
      </c>
      <c r="D48">
        <f>VLOOKUP($A48,'DeleveryBoy(13th march)'!$A$1:$N$78,2,0)</f>
        <v>109</v>
      </c>
      <c r="E48">
        <f>VLOOKUP($A48,'DeleveryBoy(13th march)'!$A$1:$N$78,3,0)</f>
        <v>96</v>
      </c>
      <c r="F48">
        <f>VLOOKUP($A48,'DeleveryBoy(13th march)'!$A$1:$N$78,4,0)</f>
        <v>95</v>
      </c>
      <c r="G48">
        <f>VLOOKUP($A48,'DeleveryBoy(13th march)'!$A$1:$N$78,5,0)</f>
        <v>111</v>
      </c>
      <c r="H48">
        <f>VLOOKUP($A48,'DeleveryBoy(13th march)'!$A$1:$N$78,6,0)</f>
        <v>97</v>
      </c>
      <c r="I48">
        <f>VLOOKUP($A48,'DeleveryBoy(13th march)'!$A$1:$N$78,7,0)</f>
        <v>112</v>
      </c>
      <c r="J48">
        <f>VLOOKUP($A48,'DeleveryBoy(13th march)'!$A$1:$N$78,8,0)</f>
        <v>103</v>
      </c>
      <c r="K48">
        <f>VLOOKUP($A48,'DeleveryBoy(13th march)'!$A$1:$N$78,9,0)</f>
        <v>113</v>
      </c>
      <c r="L48">
        <f>VLOOKUP($A48,'DeleveryBoy(13th march)'!$A$1:$N$78,10,0)</f>
        <v>107</v>
      </c>
      <c r="M48">
        <f>VLOOKUP($A48,'DeleveryBoy(13th march)'!$A$1:$N$78,11,0)</f>
        <v>102</v>
      </c>
      <c r="N48">
        <f>VLOOKUP($A48,'DeleveryBoy(13th march)'!$A$1:$N$78,12,0)</f>
        <v>99</v>
      </c>
      <c r="O48" s="7">
        <f>VLOOKUP($A48,'DeleveryBoy(13th march)'!$A$1:$N$78,13,0)</f>
        <v>103</v>
      </c>
      <c r="P48" s="7">
        <f>VLOOKUP($A48,'DeleveryBoy(13th march)'!$A$1:$N$78,14,0)</f>
        <v>96</v>
      </c>
    </row>
    <row r="49" spans="1:16" ht="15.75" thickBot="1" x14ac:dyDescent="0.3">
      <c r="A49" s="24" t="s">
        <v>156</v>
      </c>
      <c r="B49" t="s">
        <v>233</v>
      </c>
      <c r="D49">
        <f>VLOOKUP($A49,'DeleveryBoy(13th march)'!$A$1:$N$78,2,0)</f>
        <v>224</v>
      </c>
      <c r="E49">
        <f>VLOOKUP($A49,'DeleveryBoy(13th march)'!$A$1:$N$78,3,0)</f>
        <v>233</v>
      </c>
      <c r="F49">
        <f>VLOOKUP($A49,'DeleveryBoy(13th march)'!$A$1:$N$78,4,0)</f>
        <v>232</v>
      </c>
      <c r="G49">
        <f>VLOOKUP($A49,'DeleveryBoy(13th march)'!$A$1:$N$78,5,0)</f>
        <v>235</v>
      </c>
      <c r="H49">
        <f>VLOOKUP($A49,'DeleveryBoy(13th march)'!$A$1:$N$78,6,0)</f>
        <v>238</v>
      </c>
      <c r="I49">
        <f>VLOOKUP($A49,'DeleveryBoy(13th march)'!$A$1:$N$78,7,0)</f>
        <v>232</v>
      </c>
      <c r="J49">
        <f>VLOOKUP($A49,'DeleveryBoy(13th march)'!$A$1:$N$78,8,0)</f>
        <v>225</v>
      </c>
      <c r="K49">
        <f>VLOOKUP($A49,'DeleveryBoy(13th march)'!$A$1:$N$78,9,0)</f>
        <v>229</v>
      </c>
      <c r="L49">
        <f>VLOOKUP($A49,'DeleveryBoy(13th march)'!$A$1:$N$78,10,0)</f>
        <v>222</v>
      </c>
      <c r="M49">
        <f>VLOOKUP($A49,'DeleveryBoy(13th march)'!$A$1:$N$78,11,0)</f>
        <v>217</v>
      </c>
      <c r="N49">
        <f>VLOOKUP($A49,'DeleveryBoy(13th march)'!$A$1:$N$78,12,0)</f>
        <v>227</v>
      </c>
      <c r="O49" s="7">
        <f>VLOOKUP($A49,'DeleveryBoy(13th march)'!$A$1:$N$78,13,0)</f>
        <v>225</v>
      </c>
      <c r="P49" s="7">
        <f>VLOOKUP($A49,'DeleveryBoy(13th march)'!$A$1:$N$78,14,0)</f>
        <v>221</v>
      </c>
    </row>
    <row r="50" spans="1:16" ht="15.75" thickBot="1" x14ac:dyDescent="0.3">
      <c r="A50" s="24" t="s">
        <v>218</v>
      </c>
      <c r="B50" t="s">
        <v>233</v>
      </c>
      <c r="D50">
        <f>VLOOKUP($A50,'DeleveryBoy(13th march)'!$A$1:$N$78,2,0)</f>
        <v>24</v>
      </c>
      <c r="E50">
        <f>VLOOKUP($A50,'DeleveryBoy(13th march)'!$A$1:$N$78,3,0)</f>
        <v>27</v>
      </c>
      <c r="F50">
        <f>VLOOKUP($A50,'DeleveryBoy(13th march)'!$A$1:$N$78,4,0)</f>
        <v>33</v>
      </c>
      <c r="G50">
        <f>VLOOKUP($A50,'DeleveryBoy(13th march)'!$A$1:$N$78,5,0)</f>
        <v>28</v>
      </c>
      <c r="H50">
        <f>VLOOKUP($A50,'DeleveryBoy(13th march)'!$A$1:$N$78,6,0)</f>
        <v>30</v>
      </c>
      <c r="I50">
        <f>VLOOKUP($A50,'DeleveryBoy(13th march)'!$A$1:$N$78,7,0)</f>
        <v>38</v>
      </c>
      <c r="J50">
        <f>VLOOKUP($A50,'DeleveryBoy(13th march)'!$A$1:$N$78,8,0)</f>
        <v>28</v>
      </c>
      <c r="K50">
        <f>VLOOKUP($A50,'DeleveryBoy(13th march)'!$A$1:$N$78,9,0)</f>
        <v>34</v>
      </c>
      <c r="L50">
        <f>VLOOKUP($A50,'DeleveryBoy(13th march)'!$A$1:$N$78,10,0)</f>
        <v>26</v>
      </c>
      <c r="M50">
        <f>VLOOKUP($A50,'DeleveryBoy(13th march)'!$A$1:$N$78,11,0)</f>
        <v>35</v>
      </c>
      <c r="N50">
        <f>VLOOKUP($A50,'DeleveryBoy(13th march)'!$A$1:$N$78,12,0)</f>
        <v>29</v>
      </c>
      <c r="O50" s="7">
        <f>VLOOKUP($A50,'DeleveryBoy(13th march)'!$A$1:$N$78,13,0)</f>
        <v>33</v>
      </c>
      <c r="P50" s="7">
        <f>VLOOKUP($A50,'DeleveryBoy(13th march)'!$A$1:$N$78,14,0)</f>
        <v>26</v>
      </c>
    </row>
    <row r="51" spans="1:16" ht="15.75" thickBot="1" x14ac:dyDescent="0.3">
      <c r="A51" s="24" t="s">
        <v>186</v>
      </c>
      <c r="B51" t="s">
        <v>233</v>
      </c>
      <c r="D51">
        <f>VLOOKUP($A51,'DeleveryBoy(13th march)'!$A$1:$N$78,2,0)</f>
        <v>96</v>
      </c>
      <c r="E51">
        <f>VLOOKUP($A51,'DeleveryBoy(13th march)'!$A$1:$N$78,3,0)</f>
        <v>97</v>
      </c>
      <c r="F51">
        <f>VLOOKUP($A51,'DeleveryBoy(13th march)'!$A$1:$N$78,4,0)</f>
        <v>102</v>
      </c>
      <c r="G51">
        <f>VLOOKUP($A51,'DeleveryBoy(13th march)'!$A$1:$N$78,5,0)</f>
        <v>110</v>
      </c>
      <c r="H51">
        <f>VLOOKUP($A51,'DeleveryBoy(13th march)'!$A$1:$N$78,6,0)</f>
        <v>102</v>
      </c>
      <c r="I51">
        <f>VLOOKUP($A51,'DeleveryBoy(13th march)'!$A$1:$N$78,7,0)</f>
        <v>100</v>
      </c>
      <c r="J51">
        <f>VLOOKUP($A51,'DeleveryBoy(13th march)'!$A$1:$N$78,8,0)</f>
        <v>89</v>
      </c>
      <c r="K51">
        <f>VLOOKUP($A51,'DeleveryBoy(13th march)'!$A$1:$N$78,9,0)</f>
        <v>97</v>
      </c>
      <c r="L51">
        <f>VLOOKUP($A51,'DeleveryBoy(13th march)'!$A$1:$N$78,10,0)</f>
        <v>92</v>
      </c>
      <c r="M51">
        <f>VLOOKUP($A51,'DeleveryBoy(13th march)'!$A$1:$N$78,11,0)</f>
        <v>86</v>
      </c>
      <c r="N51">
        <f>VLOOKUP($A51,'DeleveryBoy(13th march)'!$A$1:$N$78,12,0)</f>
        <v>85</v>
      </c>
      <c r="O51" s="7">
        <f>VLOOKUP($A51,'DeleveryBoy(13th march)'!$A$1:$N$78,13,0)</f>
        <v>105</v>
      </c>
      <c r="P51" s="7">
        <f>VLOOKUP($A51,'DeleveryBoy(13th march)'!$A$1:$N$78,14,0)</f>
        <v>107</v>
      </c>
    </row>
    <row r="52" spans="1:16" ht="15.75" thickBot="1" x14ac:dyDescent="0.3">
      <c r="A52" s="24" t="s">
        <v>164</v>
      </c>
      <c r="B52" t="s">
        <v>233</v>
      </c>
      <c r="D52">
        <f>VLOOKUP($A52,'DeleveryBoy(13th march)'!$A$1:$N$78,2,0)</f>
        <v>185</v>
      </c>
      <c r="E52">
        <f>VLOOKUP($A52,'DeleveryBoy(13th march)'!$A$1:$N$78,3,0)</f>
        <v>177</v>
      </c>
      <c r="F52">
        <f>VLOOKUP($A52,'DeleveryBoy(13th march)'!$A$1:$N$78,4,0)</f>
        <v>167</v>
      </c>
      <c r="G52">
        <f>VLOOKUP($A52,'DeleveryBoy(13th march)'!$A$1:$N$78,5,0)</f>
        <v>168</v>
      </c>
      <c r="H52">
        <f>VLOOKUP($A52,'DeleveryBoy(13th march)'!$A$1:$N$78,6,0)</f>
        <v>185</v>
      </c>
      <c r="I52">
        <f>VLOOKUP($A52,'DeleveryBoy(13th march)'!$A$1:$N$78,7,0)</f>
        <v>172</v>
      </c>
      <c r="J52">
        <f>VLOOKUP($A52,'DeleveryBoy(13th march)'!$A$1:$N$78,8,0)</f>
        <v>181</v>
      </c>
      <c r="K52">
        <f>VLOOKUP($A52,'DeleveryBoy(13th march)'!$A$1:$N$78,9,0)</f>
        <v>168</v>
      </c>
      <c r="L52">
        <f>VLOOKUP($A52,'DeleveryBoy(13th march)'!$A$1:$N$78,10,0)</f>
        <v>179</v>
      </c>
      <c r="M52">
        <f>VLOOKUP($A52,'DeleveryBoy(13th march)'!$A$1:$N$78,11,0)</f>
        <v>171</v>
      </c>
      <c r="N52">
        <f>VLOOKUP($A52,'DeleveryBoy(13th march)'!$A$1:$N$78,12,0)</f>
        <v>187</v>
      </c>
      <c r="O52" s="7">
        <f>VLOOKUP($A52,'DeleveryBoy(13th march)'!$A$1:$N$78,13,0)</f>
        <v>166</v>
      </c>
      <c r="P52" s="7">
        <f>VLOOKUP($A52,'DeleveryBoy(13th march)'!$A$1:$N$78,14,0)</f>
        <v>165</v>
      </c>
    </row>
    <row r="53" spans="1:16" ht="15.75" thickBot="1" x14ac:dyDescent="0.3">
      <c r="A53" s="24" t="s">
        <v>196</v>
      </c>
      <c r="B53" t="s">
        <v>233</v>
      </c>
      <c r="D53">
        <f>VLOOKUP($A53,'DeleveryBoy(13th march)'!$A$1:$N$78,2,0)</f>
        <v>159</v>
      </c>
      <c r="E53">
        <f>VLOOKUP($A53,'DeleveryBoy(13th march)'!$A$1:$N$78,3,0)</f>
        <v>165</v>
      </c>
      <c r="F53">
        <f>VLOOKUP($A53,'DeleveryBoy(13th march)'!$A$1:$N$78,4,0)</f>
        <v>152</v>
      </c>
      <c r="G53">
        <f>VLOOKUP($A53,'DeleveryBoy(13th march)'!$A$1:$N$78,5,0)</f>
        <v>148</v>
      </c>
      <c r="H53">
        <f>VLOOKUP($A53,'DeleveryBoy(13th march)'!$A$1:$N$78,6,0)</f>
        <v>153</v>
      </c>
      <c r="I53">
        <f>VLOOKUP($A53,'DeleveryBoy(13th march)'!$A$1:$N$78,7,0)</f>
        <v>151</v>
      </c>
      <c r="J53">
        <f>VLOOKUP($A53,'DeleveryBoy(13th march)'!$A$1:$N$78,8,0)</f>
        <v>142</v>
      </c>
      <c r="K53">
        <f>VLOOKUP($A53,'DeleveryBoy(13th march)'!$A$1:$N$78,9,0)</f>
        <v>151</v>
      </c>
      <c r="L53">
        <f>VLOOKUP($A53,'DeleveryBoy(13th march)'!$A$1:$N$78,10,0)</f>
        <v>135</v>
      </c>
      <c r="M53">
        <f>VLOOKUP($A53,'DeleveryBoy(13th march)'!$A$1:$N$78,11,0)</f>
        <v>154</v>
      </c>
      <c r="N53">
        <f>VLOOKUP($A53,'DeleveryBoy(13th march)'!$A$1:$N$78,12,0)</f>
        <v>139</v>
      </c>
      <c r="O53" s="7">
        <f>VLOOKUP($A53,'DeleveryBoy(13th march)'!$A$1:$N$78,13,0)</f>
        <v>150</v>
      </c>
      <c r="P53" s="7">
        <f>VLOOKUP($A53,'DeleveryBoy(13th march)'!$A$1:$N$78,14,0)</f>
        <v>136</v>
      </c>
    </row>
    <row r="54" spans="1:16" x14ac:dyDescent="0.25">
      <c r="A54" t="s">
        <v>191</v>
      </c>
      <c r="B54" t="s">
        <v>233</v>
      </c>
      <c r="D54">
        <f>VLOOKUP($A54,'DeleveryBoy(13th march)'!$A$1:$N$78,2,0)</f>
        <v>104</v>
      </c>
      <c r="E54">
        <f>VLOOKUP($A54,'DeleveryBoy(13th march)'!$A$1:$N$78,3,0)</f>
        <v>99</v>
      </c>
      <c r="F54">
        <f>VLOOKUP($A54,'DeleveryBoy(13th march)'!$A$1:$N$78,4,0)</f>
        <v>96</v>
      </c>
      <c r="G54">
        <f>VLOOKUP($A54,'DeleveryBoy(13th march)'!$A$1:$N$78,5,0)</f>
        <v>104</v>
      </c>
      <c r="H54">
        <f>VLOOKUP($A54,'DeleveryBoy(13th march)'!$A$1:$N$78,6,0)</f>
        <v>101</v>
      </c>
      <c r="I54">
        <f>VLOOKUP($A54,'DeleveryBoy(13th march)'!$A$1:$N$78,7,0)</f>
        <v>103</v>
      </c>
      <c r="J54">
        <f>VLOOKUP($A54,'DeleveryBoy(13th march)'!$A$1:$N$78,8,0)</f>
        <v>104</v>
      </c>
      <c r="K54">
        <f>VLOOKUP($A54,'DeleveryBoy(13th march)'!$A$1:$N$78,9,0)</f>
        <v>101</v>
      </c>
      <c r="L54">
        <f>VLOOKUP($A54,'DeleveryBoy(13th march)'!$A$1:$N$78,10,0)</f>
        <v>103</v>
      </c>
      <c r="M54">
        <f>VLOOKUP($A54,'DeleveryBoy(13th march)'!$A$1:$N$78,11,0)</f>
        <v>106</v>
      </c>
      <c r="N54">
        <f>VLOOKUP($A54,'DeleveryBoy(13th march)'!$A$1:$N$78,12,0)</f>
        <v>104</v>
      </c>
      <c r="O54" s="7">
        <f>VLOOKUP($A54,'DeleveryBoy(13th march)'!$A$1:$N$78,13,0)</f>
        <v>105</v>
      </c>
      <c r="P54" s="7">
        <f>VLOOKUP($A54,'DeleveryBoy(13th march)'!$A$1:$N$78,14,0)</f>
        <v>111</v>
      </c>
    </row>
    <row r="55" spans="1:16" x14ac:dyDescent="0.25">
      <c r="A55" t="s">
        <v>162</v>
      </c>
      <c r="B55" t="s">
        <v>233</v>
      </c>
      <c r="D55">
        <f>VLOOKUP($A55,'DeleveryBoy(13th march)'!$A$1:$N$78,2,0)</f>
        <v>30</v>
      </c>
      <c r="E55">
        <f>VLOOKUP($A55,'DeleveryBoy(13th march)'!$A$1:$N$78,3,0)</f>
        <v>23</v>
      </c>
      <c r="F55">
        <f>VLOOKUP($A55,'DeleveryBoy(13th march)'!$A$1:$N$78,4,0)</f>
        <v>25</v>
      </c>
      <c r="G55">
        <f>VLOOKUP($A55,'DeleveryBoy(13th march)'!$A$1:$N$78,5,0)</f>
        <v>29</v>
      </c>
      <c r="H55">
        <f>VLOOKUP($A55,'DeleveryBoy(13th march)'!$A$1:$N$78,6,0)</f>
        <v>31</v>
      </c>
      <c r="I55">
        <f>VLOOKUP($A55,'DeleveryBoy(13th march)'!$A$1:$N$78,7,0)</f>
        <v>29</v>
      </c>
      <c r="J55">
        <f>VLOOKUP($A55,'DeleveryBoy(13th march)'!$A$1:$N$78,8,0)</f>
        <v>31</v>
      </c>
      <c r="K55">
        <f>VLOOKUP($A55,'DeleveryBoy(13th march)'!$A$1:$N$78,9,0)</f>
        <v>27</v>
      </c>
      <c r="L55">
        <f>VLOOKUP($A55,'DeleveryBoy(13th march)'!$A$1:$N$78,10,0)</f>
        <v>25</v>
      </c>
      <c r="M55">
        <f>VLOOKUP($A55,'DeleveryBoy(13th march)'!$A$1:$N$78,11,0)</f>
        <v>26</v>
      </c>
      <c r="N55">
        <f>VLOOKUP($A55,'DeleveryBoy(13th march)'!$A$1:$N$78,12,0)</f>
        <v>29</v>
      </c>
      <c r="O55" s="7">
        <f>VLOOKUP($A55,'DeleveryBoy(13th march)'!$A$1:$N$78,13,0)</f>
        <v>33</v>
      </c>
      <c r="P55" s="7">
        <f>VLOOKUP($A55,'DeleveryBoy(13th march)'!$A$1:$N$78,14,0)</f>
        <v>30</v>
      </c>
    </row>
    <row r="56" spans="1:16" x14ac:dyDescent="0.25">
      <c r="A56" t="s">
        <v>171</v>
      </c>
      <c r="B56" t="s">
        <v>233</v>
      </c>
      <c r="D56">
        <f>VLOOKUP($A56,'DeleveryBoy(13th march)'!$A$1:$N$78,2,0)</f>
        <v>325</v>
      </c>
      <c r="E56">
        <f>VLOOKUP($A56,'DeleveryBoy(13th march)'!$A$1:$N$78,3,0)</f>
        <v>312</v>
      </c>
      <c r="F56">
        <f>VLOOKUP($A56,'DeleveryBoy(13th march)'!$A$1:$N$78,4,0)</f>
        <v>312</v>
      </c>
      <c r="G56">
        <f>VLOOKUP($A56,'DeleveryBoy(13th march)'!$A$1:$N$78,5,0)</f>
        <v>328</v>
      </c>
      <c r="H56">
        <f>VLOOKUP($A56,'DeleveryBoy(13th march)'!$A$1:$N$78,6,0)</f>
        <v>333</v>
      </c>
      <c r="I56">
        <f>VLOOKUP($A56,'DeleveryBoy(13th march)'!$A$1:$N$78,7,0)</f>
        <v>329</v>
      </c>
      <c r="J56">
        <f>VLOOKUP($A56,'DeleveryBoy(13th march)'!$A$1:$N$78,8,0)</f>
        <v>329</v>
      </c>
      <c r="K56">
        <f>VLOOKUP($A56,'DeleveryBoy(13th march)'!$A$1:$N$78,9,0)</f>
        <v>317</v>
      </c>
      <c r="L56">
        <f>VLOOKUP($A56,'DeleveryBoy(13th march)'!$A$1:$N$78,10,0)</f>
        <v>314</v>
      </c>
      <c r="M56">
        <f>VLOOKUP($A56,'DeleveryBoy(13th march)'!$A$1:$N$78,11,0)</f>
        <v>316</v>
      </c>
      <c r="N56">
        <f>VLOOKUP($A56,'DeleveryBoy(13th march)'!$A$1:$N$78,12,0)</f>
        <v>323</v>
      </c>
      <c r="O56" s="7">
        <f>VLOOKUP($A56,'DeleveryBoy(13th march)'!$A$1:$N$78,13,0)</f>
        <v>323</v>
      </c>
      <c r="P56" s="7">
        <f>VLOOKUP($A56,'DeleveryBoy(13th march)'!$A$1:$N$78,14,0)</f>
        <v>326</v>
      </c>
    </row>
    <row r="57" spans="1:16" x14ac:dyDescent="0.25">
      <c r="A57" s="50" t="s">
        <v>33</v>
      </c>
      <c r="B57" s="51"/>
      <c r="D57">
        <f>SUM(D44:D56)</f>
        <v>1694</v>
      </c>
      <c r="E57">
        <f t="shared" ref="E57:P57" si="2">SUM(E44:E56)</f>
        <v>1664</v>
      </c>
      <c r="F57">
        <f t="shared" si="2"/>
        <v>1628</v>
      </c>
      <c r="G57">
        <f t="shared" si="2"/>
        <v>1696</v>
      </c>
      <c r="H57">
        <f t="shared" si="2"/>
        <v>1694</v>
      </c>
      <c r="I57">
        <f t="shared" si="2"/>
        <v>1693</v>
      </c>
      <c r="J57">
        <f t="shared" si="2"/>
        <v>1674</v>
      </c>
      <c r="K57">
        <f t="shared" si="2"/>
        <v>1675</v>
      </c>
      <c r="L57">
        <f t="shared" si="2"/>
        <v>1625</v>
      </c>
      <c r="M57">
        <f t="shared" si="2"/>
        <v>1622</v>
      </c>
      <c r="N57">
        <f t="shared" si="2"/>
        <v>1648</v>
      </c>
      <c r="O57" s="7">
        <f t="shared" si="2"/>
        <v>1680</v>
      </c>
      <c r="P57" s="7">
        <f t="shared" si="2"/>
        <v>1655</v>
      </c>
    </row>
    <row r="58" spans="1:16" x14ac:dyDescent="0.25">
      <c r="G58" s="49">
        <f>SUM(G57:M57)/7</f>
        <v>1668.4285714285713</v>
      </c>
      <c r="H58" s="49"/>
      <c r="I58" s="49"/>
      <c r="J58" s="49"/>
      <c r="K58" s="49"/>
      <c r="L58" s="49"/>
      <c r="M58" s="49"/>
    </row>
  </sheetData>
  <mergeCells count="8">
    <mergeCell ref="G58:M58"/>
    <mergeCell ref="A57:B57"/>
    <mergeCell ref="A17:C17"/>
    <mergeCell ref="A40:C40"/>
    <mergeCell ref="A18:C18"/>
    <mergeCell ref="A41:C41"/>
    <mergeCell ref="G18:M18"/>
    <mergeCell ref="G41:M41"/>
  </mergeCells>
  <conditionalFormatting sqref="P40 P57 O2:O16 O18:O38 O40:O57">
    <cfRule type="cellIs" dxfId="30" priority="8" operator="greaterThan">
      <formula>$N2</formula>
    </cfRule>
    <cfRule type="cellIs" dxfId="29" priority="7" operator="lessThan">
      <formula>$N2</formula>
    </cfRule>
  </conditionalFormatting>
  <conditionalFormatting sqref="P2:P16 P18:P38 P40:P57">
    <cfRule type="cellIs" dxfId="28" priority="6" operator="greaterThan">
      <formula>$O2</formula>
    </cfRule>
    <cfRule type="cellIs" dxfId="27" priority="5" operator="lessThan">
      <formula>$O2</formula>
    </cfRule>
  </conditionalFormatting>
  <conditionalFormatting sqref="D39:P39">
    <cfRule type="cellIs" dxfId="26" priority="3" operator="lessThan">
      <formula>$N39</formula>
    </cfRule>
    <cfRule type="cellIs" dxfId="25" priority="4" operator="greaterThan">
      <formula>$N39</formula>
    </cfRule>
  </conditionalFormatting>
  <conditionalFormatting sqref="D39:P39">
    <cfRule type="cellIs" dxfId="24" priority="1" operator="lessThan">
      <formula>$O39</formula>
    </cfRule>
    <cfRule type="cellIs" dxfId="23" priority="2" operator="greaterThan">
      <formula>$O39</formula>
    </cfRule>
  </conditionalFormatting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8"/>
  <sheetViews>
    <sheetView workbookViewId="0">
      <selection activeCell="D1" sqref="D1:F1048576"/>
    </sheetView>
  </sheetViews>
  <sheetFormatPr defaultRowHeight="15" x14ac:dyDescent="0.25"/>
  <cols>
    <col min="1" max="1" width="54.42578125" customWidth="1"/>
    <col min="2" max="2" width="11.42578125" customWidth="1"/>
    <col min="4" max="4" width="6.5703125" hidden="1" customWidth="1"/>
    <col min="5" max="5" width="6.28515625" hidden="1" customWidth="1"/>
    <col min="6" max="6" width="5.85546875" hidden="1" customWidth="1"/>
    <col min="7" max="7" width="6.28515625" customWidth="1"/>
    <col min="8" max="8" width="6.42578125" customWidth="1"/>
    <col min="9" max="9" width="6.5703125" customWidth="1"/>
    <col min="10" max="10" width="5.85546875" customWidth="1"/>
    <col min="11" max="12" width="6.140625" customWidth="1"/>
    <col min="13" max="14" width="7.140625" customWidth="1"/>
    <col min="15" max="16" width="7.5703125" customWidth="1"/>
    <col min="17" max="17" width="7.42578125" customWidth="1"/>
    <col min="18" max="20" width="6.85546875" customWidth="1"/>
    <col min="21" max="21" width="7.140625" customWidth="1"/>
    <col min="22" max="22" width="7" customWidth="1"/>
    <col min="23" max="23" width="6.85546875" customWidth="1"/>
    <col min="24" max="25" width="7.140625" customWidth="1"/>
    <col min="26" max="26" width="6.85546875" customWidth="1"/>
    <col min="27" max="27" width="7.140625" customWidth="1"/>
    <col min="28" max="29" width="7" customWidth="1"/>
    <col min="30" max="31" width="6.85546875" customWidth="1"/>
    <col min="32" max="32" width="7.28515625" customWidth="1"/>
    <col min="33" max="33" width="7" customWidth="1"/>
  </cols>
  <sheetData>
    <row r="1" spans="1:34" ht="18.75" x14ac:dyDescent="0.3">
      <c r="A1" s="26" t="s">
        <v>230</v>
      </c>
      <c r="B1" s="26"/>
      <c r="C1" s="3" t="s">
        <v>1</v>
      </c>
      <c r="D1" s="14">
        <v>43525</v>
      </c>
      <c r="E1" s="14">
        <v>43526</v>
      </c>
      <c r="F1" s="14">
        <v>43527</v>
      </c>
      <c r="G1" s="14">
        <v>43528</v>
      </c>
      <c r="H1" s="14">
        <v>43529</v>
      </c>
      <c r="I1" s="14">
        <v>43530</v>
      </c>
      <c r="J1" s="14">
        <v>43531</v>
      </c>
      <c r="K1" s="14">
        <v>43532</v>
      </c>
      <c r="L1" s="14">
        <v>43533</v>
      </c>
      <c r="M1" s="14">
        <v>43534</v>
      </c>
      <c r="N1" s="14">
        <v>43535</v>
      </c>
      <c r="O1" s="14">
        <v>43536</v>
      </c>
      <c r="P1" s="14">
        <v>43537</v>
      </c>
      <c r="Q1" s="14">
        <v>43538</v>
      </c>
      <c r="R1" s="14">
        <v>43539</v>
      </c>
      <c r="S1" s="14">
        <v>43540</v>
      </c>
      <c r="T1" s="14">
        <v>43541</v>
      </c>
      <c r="U1" s="14">
        <v>43542</v>
      </c>
      <c r="V1" s="14">
        <v>43543</v>
      </c>
      <c r="W1" s="14">
        <v>43544</v>
      </c>
      <c r="X1" s="14">
        <v>43545</v>
      </c>
      <c r="Y1" s="14">
        <v>43546</v>
      </c>
      <c r="Z1" s="14">
        <v>43547</v>
      </c>
      <c r="AA1" s="14">
        <v>43548</v>
      </c>
      <c r="AB1" s="14">
        <v>43549</v>
      </c>
      <c r="AC1" s="14">
        <v>43550</v>
      </c>
      <c r="AD1" s="14">
        <v>43551</v>
      </c>
      <c r="AE1" s="14">
        <v>43552</v>
      </c>
      <c r="AF1" s="14">
        <v>43553</v>
      </c>
      <c r="AG1" s="14">
        <v>43554</v>
      </c>
      <c r="AH1" s="14">
        <v>43555</v>
      </c>
    </row>
    <row r="2" spans="1:34" x14ac:dyDescent="0.25">
      <c r="A2" s="15" t="s">
        <v>35</v>
      </c>
      <c r="B2" s="15" t="s">
        <v>231</v>
      </c>
      <c r="C2" s="6">
        <v>139460</v>
      </c>
      <c r="D2" s="7">
        <f>VLOOKUP($C2,'13th march'!$A$1:$AF$210,2,0)</f>
        <v>16</v>
      </c>
      <c r="E2" s="7">
        <f>VLOOKUP($C2,'13th march'!$A$1:$AF$210,3,0)</f>
        <v>15</v>
      </c>
      <c r="F2" s="7">
        <f>VLOOKUP($C2,'13th march'!$A$1:$AF$210,4,0)</f>
        <v>13</v>
      </c>
      <c r="G2" s="7">
        <f>VLOOKUP($C2,'13th march'!$A$1:$AF$210,15,0)</f>
        <v>21</v>
      </c>
      <c r="H2" s="7">
        <f>VLOOKUP($C2,'13th march'!$A$1:$AF$210,6,0)</f>
        <v>11</v>
      </c>
      <c r="I2" s="7">
        <f>VLOOKUP($C2,'13th march'!$A$1:$AF$210,7,0)</f>
        <v>14</v>
      </c>
      <c r="J2" s="7">
        <f>VLOOKUP($C2,'13th march'!$A$1:$AF$210,8,0)</f>
        <v>25</v>
      </c>
      <c r="K2" s="7">
        <f>VLOOKUP($C2,'13th march'!$A$1:$AF$210,9,0)</f>
        <v>18</v>
      </c>
      <c r="L2" s="7">
        <f>VLOOKUP($C2,'13th march'!$A$1:$AF$210,10,0)</f>
        <v>25</v>
      </c>
      <c r="M2" s="7">
        <f>VLOOKUP($C2,'13th march'!$A$1:$AF$210,11,0)</f>
        <v>8</v>
      </c>
      <c r="N2" s="7">
        <f>VLOOKUP($C2,'13th march'!$A$1:$AF$210,12,0)</f>
        <v>25</v>
      </c>
      <c r="O2" s="7">
        <f>VLOOKUP($C2,'13th march'!$A$1:$AF$210,13,0)</f>
        <v>21</v>
      </c>
      <c r="P2" s="7">
        <f>VLOOKUP($C2,'13th march'!$A$1:$AF$210,14,0)</f>
        <v>21</v>
      </c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</row>
    <row r="3" spans="1:34" x14ac:dyDescent="0.25">
      <c r="A3" s="15" t="s">
        <v>36</v>
      </c>
      <c r="B3" s="15" t="s">
        <v>231</v>
      </c>
      <c r="C3" s="6">
        <v>7997</v>
      </c>
      <c r="D3" s="7">
        <f>VLOOKUP($C3,'13th march'!$A$1:$AF$210,2,0)</f>
        <v>0</v>
      </c>
      <c r="E3" s="7">
        <f>VLOOKUP($C3,'13th march'!$A$1:$AF$210,3,0)</f>
        <v>0</v>
      </c>
      <c r="F3" s="7">
        <f>VLOOKUP($C3,'13th march'!$A$1:$AF$210,4,0)</f>
        <v>0</v>
      </c>
      <c r="G3" s="7">
        <f>VLOOKUP($C3,'13th march'!$A$1:$AF$210,15,0)</f>
        <v>0</v>
      </c>
      <c r="H3" s="7">
        <f>VLOOKUP($C3,'13th march'!$A$1:$AF$210,6,0)</f>
        <v>0</v>
      </c>
      <c r="I3" s="7">
        <f>VLOOKUP($C3,'13th march'!$A$1:$AF$210,7,0)</f>
        <v>0</v>
      </c>
      <c r="J3" s="7">
        <f>VLOOKUP($C3,'13th march'!$A$1:$AF$210,8,0)</f>
        <v>0</v>
      </c>
      <c r="K3" s="7">
        <f>VLOOKUP($C3,'13th march'!$A$1:$AF$210,9,0)</f>
        <v>0</v>
      </c>
      <c r="L3" s="7">
        <f>VLOOKUP($C3,'13th march'!$A$1:$AF$210,10,0)</f>
        <v>0</v>
      </c>
      <c r="M3" s="7">
        <f>VLOOKUP($C3,'13th march'!$A$1:$AF$210,11,0)</f>
        <v>0</v>
      </c>
      <c r="N3" s="7">
        <f>VLOOKUP($C3,'13th march'!$A$1:$AF$210,12,0)</f>
        <v>0</v>
      </c>
      <c r="O3" s="7">
        <f>VLOOKUP($C3,'13th march'!$A$1:$AF$210,13,0)</f>
        <v>0</v>
      </c>
      <c r="P3" s="7">
        <f>VLOOKUP($C3,'13th march'!$A$1:$AF$210,14,0)</f>
        <v>0</v>
      </c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</row>
    <row r="4" spans="1:34" x14ac:dyDescent="0.25">
      <c r="A4" s="15" t="s">
        <v>37</v>
      </c>
      <c r="B4" s="15" t="s">
        <v>231</v>
      </c>
      <c r="C4" s="6">
        <v>109901</v>
      </c>
      <c r="D4" s="7">
        <f>VLOOKUP($C4,'13th march'!$A$1:$AF$210,2,0)</f>
        <v>56</v>
      </c>
      <c r="E4" s="7">
        <f>VLOOKUP($C4,'13th march'!$A$1:$AF$210,3,0)</f>
        <v>56</v>
      </c>
      <c r="F4" s="7">
        <f>VLOOKUP($C4,'13th march'!$A$1:$AF$210,4,0)</f>
        <v>40</v>
      </c>
      <c r="G4" s="7">
        <f>VLOOKUP($C4,'13th march'!$A$1:$AF$210,15,0)</f>
        <v>40</v>
      </c>
      <c r="H4" s="7">
        <f>VLOOKUP($C4,'13th march'!$A$1:$AF$210,6,0)</f>
        <v>54</v>
      </c>
      <c r="I4" s="7">
        <f>VLOOKUP($C4,'13th march'!$A$1:$AF$210,7,0)</f>
        <v>54</v>
      </c>
      <c r="J4" s="7">
        <f>VLOOKUP($C4,'13th march'!$A$1:$AF$210,8,0)</f>
        <v>54</v>
      </c>
      <c r="K4" s="7">
        <f>VLOOKUP($C4,'13th march'!$A$1:$AF$210,9,0)</f>
        <v>27</v>
      </c>
      <c r="L4" s="7">
        <f>VLOOKUP($C4,'13th march'!$A$1:$AF$210,10,0)</f>
        <v>45</v>
      </c>
      <c r="M4" s="7">
        <f>VLOOKUP($C4,'13th march'!$A$1:$AF$210,11,0)</f>
        <v>44</v>
      </c>
      <c r="N4" s="7">
        <f>VLOOKUP($C4,'13th march'!$A$1:$AF$210,12,0)</f>
        <v>50</v>
      </c>
      <c r="O4" s="7">
        <f>VLOOKUP($C4,'13th march'!$A$1:$AF$210,13,0)</f>
        <v>40</v>
      </c>
      <c r="P4" s="7">
        <f>VLOOKUP($C4,'13th march'!$A$1:$AF$210,14,0)</f>
        <v>40</v>
      </c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</row>
    <row r="5" spans="1:34" x14ac:dyDescent="0.25">
      <c r="A5" s="15" t="s">
        <v>38</v>
      </c>
      <c r="B5" s="15" t="s">
        <v>231</v>
      </c>
      <c r="C5" s="6">
        <v>7977</v>
      </c>
      <c r="D5" s="7">
        <f>VLOOKUP($C5,'13th march'!$A$1:$AF$210,2,0)</f>
        <v>257</v>
      </c>
      <c r="E5" s="7">
        <f>VLOOKUP($C5,'13th march'!$A$1:$AF$210,3,0)</f>
        <v>277</v>
      </c>
      <c r="F5" s="7">
        <f>VLOOKUP($C5,'13th march'!$A$1:$AF$210,4,0)</f>
        <v>253</v>
      </c>
      <c r="G5" s="7">
        <f>VLOOKUP($C5,'13th march'!$A$1:$AF$210,15,0)</f>
        <v>226</v>
      </c>
      <c r="H5" s="7">
        <f>VLOOKUP($C5,'13th march'!$A$1:$AF$210,6,0)</f>
        <v>240</v>
      </c>
      <c r="I5" s="7">
        <f>VLOOKUP($C5,'13th march'!$A$1:$AF$210,7,0)</f>
        <v>232</v>
      </c>
      <c r="J5" s="7">
        <f>VLOOKUP($C5,'13th march'!$A$1:$AF$210,8,0)</f>
        <v>242</v>
      </c>
      <c r="K5" s="7">
        <f>VLOOKUP($C5,'13th march'!$A$1:$AF$210,9,0)</f>
        <v>252</v>
      </c>
      <c r="L5" s="7">
        <f>VLOOKUP($C5,'13th march'!$A$1:$AF$210,10,0)</f>
        <v>251</v>
      </c>
      <c r="M5" s="7">
        <f>VLOOKUP($C5,'13th march'!$A$1:$AF$210,11,0)</f>
        <v>225</v>
      </c>
      <c r="N5" s="7">
        <f>VLOOKUP($C5,'13th march'!$A$1:$AF$210,12,0)</f>
        <v>241</v>
      </c>
      <c r="O5" s="7">
        <f>VLOOKUP($C5,'13th march'!$A$1:$AF$210,13,0)</f>
        <v>236</v>
      </c>
      <c r="P5" s="7">
        <f>VLOOKUP($C5,'13th march'!$A$1:$AF$210,14,0)</f>
        <v>226</v>
      </c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</row>
    <row r="6" spans="1:34" x14ac:dyDescent="0.25">
      <c r="A6" s="15" t="s">
        <v>39</v>
      </c>
      <c r="B6" s="15" t="s">
        <v>231</v>
      </c>
      <c r="C6" s="6">
        <v>7974</v>
      </c>
      <c r="D6" s="7">
        <f>VLOOKUP($C6,'13th march'!$A$1:$AF$210,2,0)</f>
        <v>253</v>
      </c>
      <c r="E6" s="7">
        <f>VLOOKUP($C6,'13th march'!$A$1:$AF$210,3,0)</f>
        <v>243</v>
      </c>
      <c r="F6" s="7">
        <f>VLOOKUP($C6,'13th march'!$A$1:$AF$210,4,0)</f>
        <v>255</v>
      </c>
      <c r="G6" s="7">
        <f>VLOOKUP($C6,'13th march'!$A$1:$AF$210,15,0)</f>
        <v>240</v>
      </c>
      <c r="H6" s="7">
        <f>VLOOKUP($C6,'13th march'!$A$1:$AF$210,6,0)</f>
        <v>267</v>
      </c>
      <c r="I6" s="7">
        <f>VLOOKUP($C6,'13th march'!$A$1:$AF$210,7,0)</f>
        <v>235</v>
      </c>
      <c r="J6" s="7">
        <f>VLOOKUP($C6,'13th march'!$A$1:$AF$210,8,0)</f>
        <v>256</v>
      </c>
      <c r="K6" s="7">
        <f>VLOOKUP($C6,'13th march'!$A$1:$AF$210,9,0)</f>
        <v>239</v>
      </c>
      <c r="L6" s="7">
        <f>VLOOKUP($C6,'13th march'!$A$1:$AF$210,10,0)</f>
        <v>248</v>
      </c>
      <c r="M6" s="7">
        <f>VLOOKUP($C6,'13th march'!$A$1:$AF$210,11,0)</f>
        <v>258</v>
      </c>
      <c r="N6" s="7">
        <f>VLOOKUP($C6,'13th march'!$A$1:$AF$210,12,0)</f>
        <v>243</v>
      </c>
      <c r="O6" s="7">
        <f>VLOOKUP($C6,'13th march'!$A$1:$AF$210,13,0)</f>
        <v>240</v>
      </c>
      <c r="P6" s="7">
        <f>VLOOKUP($C6,'13th march'!$A$1:$AF$210,14,0)</f>
        <v>239</v>
      </c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</row>
    <row r="7" spans="1:34" x14ac:dyDescent="0.25">
      <c r="A7" s="15" t="s">
        <v>40</v>
      </c>
      <c r="B7" s="15" t="s">
        <v>231</v>
      </c>
      <c r="C7" s="6">
        <v>7976</v>
      </c>
      <c r="D7" s="7">
        <f>VLOOKUP($C7,'13th march'!$A$1:$AF$210,2,0)</f>
        <v>165</v>
      </c>
      <c r="E7" s="7">
        <f>VLOOKUP($C7,'13th march'!$A$1:$AF$210,3,0)</f>
        <v>165</v>
      </c>
      <c r="F7" s="7">
        <f>VLOOKUP($C7,'13th march'!$A$1:$AF$210,4,0)</f>
        <v>165</v>
      </c>
      <c r="G7" s="7">
        <f>VLOOKUP($C7,'13th march'!$A$1:$AF$210,15,0)</f>
        <v>0</v>
      </c>
      <c r="H7" s="7">
        <f>VLOOKUP($C7,'13th march'!$A$1:$AF$210,6,0)</f>
        <v>155</v>
      </c>
      <c r="I7" s="7">
        <f>VLOOKUP($C7,'13th march'!$A$1:$AF$210,7,0)</f>
        <v>180</v>
      </c>
      <c r="J7" s="7">
        <f>VLOOKUP($C7,'13th march'!$A$1:$AF$210,8,0)</f>
        <v>166</v>
      </c>
      <c r="K7" s="7">
        <f>VLOOKUP($C7,'13th march'!$A$1:$AF$210,9,0)</f>
        <v>166</v>
      </c>
      <c r="L7" s="7">
        <f>VLOOKUP($C7,'13th march'!$A$1:$AF$210,10,0)</f>
        <v>170</v>
      </c>
      <c r="M7" s="7">
        <f>VLOOKUP($C7,'13th march'!$A$1:$AF$210,11,0)</f>
        <v>180</v>
      </c>
      <c r="N7" s="7">
        <f>VLOOKUP($C7,'13th march'!$A$1:$AF$210,12,0)</f>
        <v>170</v>
      </c>
      <c r="O7" s="7">
        <f>VLOOKUP($C7,'13th march'!$A$1:$AF$210,13,0)</f>
        <v>180</v>
      </c>
      <c r="P7" s="7">
        <f>VLOOKUP($C7,'13th march'!$A$1:$AF$210,14,0)</f>
        <v>190</v>
      </c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</row>
    <row r="8" spans="1:34" x14ac:dyDescent="0.25">
      <c r="A8" s="15" t="s">
        <v>41</v>
      </c>
      <c r="B8" s="15" t="s">
        <v>231</v>
      </c>
      <c r="C8" s="6">
        <v>7977</v>
      </c>
      <c r="D8" s="7">
        <f>VLOOKUP($C8,'13th march'!$A$1:$AF$210,2,0)</f>
        <v>257</v>
      </c>
      <c r="E8" s="7">
        <f>VLOOKUP($C8,'13th march'!$A$1:$AF$210,3,0)</f>
        <v>277</v>
      </c>
      <c r="F8" s="7">
        <f>VLOOKUP($C8,'13th march'!$A$1:$AF$210,4,0)</f>
        <v>253</v>
      </c>
      <c r="G8" s="7">
        <f>VLOOKUP($C8,'13th march'!$A$1:$AF$210,15,0)</f>
        <v>226</v>
      </c>
      <c r="H8" s="7">
        <f>VLOOKUP($C8,'13th march'!$A$1:$AF$210,6,0)</f>
        <v>240</v>
      </c>
      <c r="I8" s="7">
        <f>VLOOKUP($C8,'13th march'!$A$1:$AF$210,7,0)</f>
        <v>232</v>
      </c>
      <c r="J8" s="7">
        <f>VLOOKUP($C8,'13th march'!$A$1:$AF$210,8,0)</f>
        <v>242</v>
      </c>
      <c r="K8" s="7">
        <f>VLOOKUP($C8,'13th march'!$A$1:$AF$210,9,0)</f>
        <v>252</v>
      </c>
      <c r="L8" s="7">
        <f>VLOOKUP($C8,'13th march'!$A$1:$AF$210,10,0)</f>
        <v>251</v>
      </c>
      <c r="M8" s="7">
        <f>VLOOKUP($C8,'13th march'!$A$1:$AF$210,11,0)</f>
        <v>225</v>
      </c>
      <c r="N8" s="7">
        <f>VLOOKUP($C8,'13th march'!$A$1:$AF$210,12,0)</f>
        <v>241</v>
      </c>
      <c r="O8" s="7">
        <f>VLOOKUP($C8,'13th march'!$A$1:$AF$210,13,0)</f>
        <v>236</v>
      </c>
      <c r="P8" s="7">
        <f>VLOOKUP($C8,'13th march'!$A$1:$AF$210,14,0)</f>
        <v>226</v>
      </c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</row>
    <row r="9" spans="1:34" x14ac:dyDescent="0.25">
      <c r="A9" s="15" t="s">
        <v>42</v>
      </c>
      <c r="B9" s="15" t="s">
        <v>231</v>
      </c>
      <c r="C9" s="6">
        <v>8019</v>
      </c>
      <c r="D9" s="7">
        <f>VLOOKUP($C9,'13th march'!$A$1:$AF$210,2,0)</f>
        <v>133</v>
      </c>
      <c r="E9" s="7">
        <f>VLOOKUP($C9,'13th march'!$A$1:$AF$210,3,0)</f>
        <v>123</v>
      </c>
      <c r="F9" s="7">
        <f>VLOOKUP($C9,'13th march'!$A$1:$AF$210,4,0)</f>
        <v>137</v>
      </c>
      <c r="G9" s="7">
        <f>VLOOKUP($C9,'13th march'!$A$1:$AF$210,15,0)</f>
        <v>141</v>
      </c>
      <c r="H9" s="7">
        <f>VLOOKUP($C9,'13th march'!$A$1:$AF$210,6,0)</f>
        <v>139</v>
      </c>
      <c r="I9" s="7">
        <f>VLOOKUP($C9,'13th march'!$A$1:$AF$210,7,0)</f>
        <v>135</v>
      </c>
      <c r="J9" s="7">
        <f>VLOOKUP($C9,'13th march'!$A$1:$AF$210,8,0)</f>
        <v>135</v>
      </c>
      <c r="K9" s="7">
        <f>VLOOKUP($C9,'13th march'!$A$1:$AF$210,9,0)</f>
        <v>149</v>
      </c>
      <c r="L9" s="7">
        <f>VLOOKUP($C9,'13th march'!$A$1:$AF$210,10,0)</f>
        <v>147</v>
      </c>
      <c r="M9" s="7">
        <f>VLOOKUP($C9,'13th march'!$A$1:$AF$210,11,0)</f>
        <v>147</v>
      </c>
      <c r="N9" s="7">
        <f>VLOOKUP($C9,'13th march'!$A$1:$AF$210,12,0)</f>
        <v>124</v>
      </c>
      <c r="O9" s="7">
        <f>VLOOKUP($C9,'13th march'!$A$1:$AF$210,13,0)</f>
        <v>131</v>
      </c>
      <c r="P9" s="7">
        <f>VLOOKUP($C9,'13th march'!$A$1:$AF$210,14,0)</f>
        <v>141</v>
      </c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</row>
    <row r="10" spans="1:34" x14ac:dyDescent="0.25">
      <c r="A10" s="15" t="s">
        <v>43</v>
      </c>
      <c r="B10" s="15" t="s">
        <v>231</v>
      </c>
      <c r="C10" s="6">
        <v>8018</v>
      </c>
      <c r="D10" s="7">
        <f>VLOOKUP($C10,'13th march'!$A$1:$AF$210,2,0)</f>
        <v>0</v>
      </c>
      <c r="E10" s="7">
        <f>VLOOKUP($C10,'13th march'!$A$1:$AF$210,3,0)</f>
        <v>0</v>
      </c>
      <c r="F10" s="7">
        <f>VLOOKUP($C10,'13th march'!$A$1:$AF$210,4,0)</f>
        <v>0</v>
      </c>
      <c r="G10" s="7">
        <f>VLOOKUP($C10,'13th march'!$A$1:$AF$210,15,0)</f>
        <v>0</v>
      </c>
      <c r="H10" s="7">
        <f>VLOOKUP($C10,'13th march'!$A$1:$AF$210,6,0)</f>
        <v>0</v>
      </c>
      <c r="I10" s="7">
        <f>VLOOKUP($C10,'13th march'!$A$1:$AF$210,7,0)</f>
        <v>0</v>
      </c>
      <c r="J10" s="7">
        <f>VLOOKUP($C10,'13th march'!$A$1:$AF$210,8,0)</f>
        <v>0</v>
      </c>
      <c r="K10" s="7">
        <f>VLOOKUP($C10,'13th march'!$A$1:$AF$210,9,0)</f>
        <v>0</v>
      </c>
      <c r="L10" s="7">
        <f>VLOOKUP($C10,'13th march'!$A$1:$AF$210,10,0)</f>
        <v>0</v>
      </c>
      <c r="M10" s="7">
        <f>VLOOKUP($C10,'13th march'!$A$1:$AF$210,11,0)</f>
        <v>0</v>
      </c>
      <c r="N10" s="7">
        <f>VLOOKUP($C10,'13th march'!$A$1:$AF$210,12,0)</f>
        <v>0</v>
      </c>
      <c r="O10" s="7">
        <f>VLOOKUP($C10,'13th march'!$A$1:$AF$210,13,0)</f>
        <v>0</v>
      </c>
      <c r="P10" s="7">
        <f>VLOOKUP($C10,'13th march'!$A$1:$AF$210,14,0)</f>
        <v>0</v>
      </c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</row>
    <row r="11" spans="1:34" x14ac:dyDescent="0.25">
      <c r="A11" s="17" t="s">
        <v>44</v>
      </c>
      <c r="B11" s="15" t="s">
        <v>231</v>
      </c>
      <c r="C11" s="18">
        <v>103629</v>
      </c>
      <c r="D11" s="7">
        <f>VLOOKUP($C11,'13th march'!$A$1:$AF$210,2,0)</f>
        <v>27</v>
      </c>
      <c r="E11" s="7">
        <f>VLOOKUP($C11,'13th march'!$A$1:$AF$210,3,0)</f>
        <v>27</v>
      </c>
      <c r="F11" s="7">
        <f>VLOOKUP($C11,'13th march'!$A$1:$AF$210,4,0)</f>
        <v>27</v>
      </c>
      <c r="G11" s="7">
        <f>VLOOKUP($C11,'13th march'!$A$1:$AF$210,15,0)</f>
        <v>24</v>
      </c>
      <c r="H11" s="7">
        <f>VLOOKUP($C11,'13th march'!$A$1:$AF$210,6,0)</f>
        <v>25</v>
      </c>
      <c r="I11" s="7">
        <f>VLOOKUP($C11,'13th march'!$A$1:$AF$210,7,0)</f>
        <v>36</v>
      </c>
      <c r="J11" s="7">
        <f>VLOOKUP($C11,'13th march'!$A$1:$AF$210,8,0)</f>
        <v>36</v>
      </c>
      <c r="K11" s="7">
        <f>VLOOKUP($C11,'13th march'!$A$1:$AF$210,9,0)</f>
        <v>36</v>
      </c>
      <c r="L11" s="7">
        <f>VLOOKUP($C11,'13th march'!$A$1:$AF$210,10,0)</f>
        <v>36</v>
      </c>
      <c r="M11" s="7">
        <f>VLOOKUP($C11,'13th march'!$A$1:$AF$210,11,0)</f>
        <v>36</v>
      </c>
      <c r="N11" s="7">
        <f>VLOOKUP($C11,'13th march'!$A$1:$AF$210,12,0)</f>
        <v>24</v>
      </c>
      <c r="O11" s="7">
        <f>VLOOKUP($C11,'13th march'!$A$1:$AF$210,13,0)</f>
        <v>24</v>
      </c>
      <c r="P11" s="7">
        <f>VLOOKUP($C11,'13th march'!$A$1:$AF$210,14,0)</f>
        <v>24</v>
      </c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</row>
    <row r="12" spans="1:34" x14ac:dyDescent="0.25">
      <c r="A12" s="15" t="s">
        <v>45</v>
      </c>
      <c r="B12" s="15" t="s">
        <v>231</v>
      </c>
      <c r="C12" s="6">
        <v>136421</v>
      </c>
      <c r="D12" s="7">
        <f>VLOOKUP($C12,'13th march'!$A$1:$AF$210,2,0)</f>
        <v>17</v>
      </c>
      <c r="E12" s="7">
        <f>VLOOKUP($C12,'13th march'!$A$1:$AF$210,3,0)</f>
        <v>14</v>
      </c>
      <c r="F12" s="7">
        <f>VLOOKUP($C12,'13th march'!$A$1:$AF$210,4,0)</f>
        <v>20</v>
      </c>
      <c r="G12" s="7">
        <f>VLOOKUP($C12,'13th march'!$A$1:$AF$210,15,0)</f>
        <v>19</v>
      </c>
      <c r="H12" s="7">
        <f>VLOOKUP($C12,'13th march'!$A$1:$AF$210,6,0)</f>
        <v>11</v>
      </c>
      <c r="I12" s="7">
        <f>VLOOKUP($C12,'13th march'!$A$1:$AF$210,7,0)</f>
        <v>18</v>
      </c>
      <c r="J12" s="7">
        <f>VLOOKUP($C12,'13th march'!$A$1:$AF$210,8,0)</f>
        <v>16</v>
      </c>
      <c r="K12" s="7">
        <f>VLOOKUP($C12,'13th march'!$A$1:$AF$210,9,0)</f>
        <v>18</v>
      </c>
      <c r="L12" s="7">
        <f>VLOOKUP($C12,'13th march'!$A$1:$AF$210,10,0)</f>
        <v>16</v>
      </c>
      <c r="M12" s="7">
        <f>VLOOKUP($C12,'13th march'!$A$1:$AF$210,11,0)</f>
        <v>13</v>
      </c>
      <c r="N12" s="7">
        <f>VLOOKUP($C12,'13th march'!$A$1:$AF$210,12,0)</f>
        <v>20</v>
      </c>
      <c r="O12" s="7">
        <f>VLOOKUP($C12,'13th march'!$A$1:$AF$210,13,0)</f>
        <v>20</v>
      </c>
      <c r="P12" s="7">
        <f>VLOOKUP($C12,'13th march'!$A$1:$AF$210,14,0)</f>
        <v>19</v>
      </c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</row>
    <row r="13" spans="1:34" x14ac:dyDescent="0.25">
      <c r="A13" s="15" t="s">
        <v>46</v>
      </c>
      <c r="B13" s="15" t="s">
        <v>231</v>
      </c>
      <c r="C13" s="6">
        <v>7991</v>
      </c>
      <c r="D13" s="7">
        <f>VLOOKUP($C13,'13th march'!$A$1:$AF$210,2,0)</f>
        <v>0</v>
      </c>
      <c r="E13" s="7">
        <f>VLOOKUP($C13,'13th march'!$A$1:$AF$210,3,0)</f>
        <v>0</v>
      </c>
      <c r="F13" s="7">
        <f>VLOOKUP($C13,'13th march'!$A$1:$AF$210,4,0)</f>
        <v>0</v>
      </c>
      <c r="G13" s="7">
        <f>VLOOKUP($C13,'13th march'!$A$1:$AF$210,15,0)</f>
        <v>0</v>
      </c>
      <c r="H13" s="7">
        <f>VLOOKUP($C13,'13th march'!$A$1:$AF$210,6,0)</f>
        <v>0</v>
      </c>
      <c r="I13" s="7">
        <f>VLOOKUP($C13,'13th march'!$A$1:$AF$210,7,0)</f>
        <v>0</v>
      </c>
      <c r="J13" s="7">
        <f>VLOOKUP($C13,'13th march'!$A$1:$AF$210,8,0)</f>
        <v>0</v>
      </c>
      <c r="K13" s="7">
        <f>VLOOKUP($C13,'13th march'!$A$1:$AF$210,9,0)</f>
        <v>0</v>
      </c>
      <c r="L13" s="7">
        <f>VLOOKUP($C13,'13th march'!$A$1:$AF$210,10,0)</f>
        <v>0</v>
      </c>
      <c r="M13" s="7">
        <f>VLOOKUP($C13,'13th march'!$A$1:$AF$210,11,0)</f>
        <v>0</v>
      </c>
      <c r="N13" s="7">
        <f>VLOOKUP($C13,'13th march'!$A$1:$AF$210,12,0)</f>
        <v>0</v>
      </c>
      <c r="O13" s="7">
        <f>VLOOKUP($C13,'13th march'!$A$1:$AF$210,13,0)</f>
        <v>0</v>
      </c>
      <c r="P13" s="7">
        <f>VLOOKUP($C13,'13th march'!$A$1:$AF$210,14,0)</f>
        <v>0</v>
      </c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</row>
    <row r="14" spans="1:34" x14ac:dyDescent="0.25">
      <c r="A14" s="15" t="s">
        <v>47</v>
      </c>
      <c r="B14" s="15" t="s">
        <v>231</v>
      </c>
      <c r="C14" s="6">
        <v>7989</v>
      </c>
      <c r="D14" s="7">
        <f>VLOOKUP($C14,'13th march'!$A$1:$AF$210,2,0)</f>
        <v>123</v>
      </c>
      <c r="E14" s="7">
        <f>VLOOKUP($C14,'13th march'!$A$1:$AF$210,3,0)</f>
        <v>124</v>
      </c>
      <c r="F14" s="7">
        <f>VLOOKUP($C14,'13th march'!$A$1:$AF$210,4,0)</f>
        <v>122</v>
      </c>
      <c r="G14" s="7">
        <f>VLOOKUP($C14,'13th march'!$A$1:$AF$210,15,0)</f>
        <v>120</v>
      </c>
      <c r="H14" s="7">
        <f>VLOOKUP($C14,'13th march'!$A$1:$AF$210,6,0)</f>
        <v>120</v>
      </c>
      <c r="I14" s="7">
        <f>VLOOKUP($C14,'13th march'!$A$1:$AF$210,7,0)</f>
        <v>132</v>
      </c>
      <c r="J14" s="7">
        <f>VLOOKUP($C14,'13th march'!$A$1:$AF$210,8,0)</f>
        <v>132</v>
      </c>
      <c r="K14" s="7">
        <f>VLOOKUP($C14,'13th march'!$A$1:$AF$210,9,0)</f>
        <v>124</v>
      </c>
      <c r="L14" s="7">
        <f>VLOOKUP($C14,'13th march'!$A$1:$AF$210,10,0)</f>
        <v>113</v>
      </c>
      <c r="M14" s="7">
        <f>VLOOKUP($C14,'13th march'!$A$1:$AF$210,11,0)</f>
        <v>114</v>
      </c>
      <c r="N14" s="7">
        <f>VLOOKUP($C14,'13th march'!$A$1:$AF$210,12,0)</f>
        <v>117</v>
      </c>
      <c r="O14" s="7">
        <f>VLOOKUP($C14,'13th march'!$A$1:$AF$210,13,0)</f>
        <v>122</v>
      </c>
      <c r="P14" s="7">
        <f>VLOOKUP($C14,'13th march'!$A$1:$AF$210,14,0)</f>
        <v>120</v>
      </c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</row>
    <row r="15" spans="1:34" x14ac:dyDescent="0.25">
      <c r="A15" s="15" t="s">
        <v>48</v>
      </c>
      <c r="B15" s="15" t="s">
        <v>231</v>
      </c>
      <c r="C15" s="6">
        <v>7987</v>
      </c>
      <c r="D15" s="7">
        <f>VLOOKUP($C15,'13th march'!$A$1:$AF$210,2,0)</f>
        <v>74</v>
      </c>
      <c r="E15" s="7">
        <f>VLOOKUP($C15,'13th march'!$A$1:$AF$210,3,0)</f>
        <v>76</v>
      </c>
      <c r="F15" s="7">
        <f>VLOOKUP($C15,'13th march'!$A$1:$AF$210,4,0)</f>
        <v>76</v>
      </c>
      <c r="G15" s="7">
        <f>VLOOKUP($C15,'13th march'!$A$1:$AF$210,15,0)</f>
        <v>78</v>
      </c>
      <c r="H15" s="7">
        <f>VLOOKUP($C15,'13th march'!$A$1:$AF$210,6,0)</f>
        <v>82</v>
      </c>
      <c r="I15" s="7">
        <f>VLOOKUP($C15,'13th march'!$A$1:$AF$210,7,0)</f>
        <v>64</v>
      </c>
      <c r="J15" s="7">
        <f>VLOOKUP($C15,'13th march'!$A$1:$AF$210,8,0)</f>
        <v>82</v>
      </c>
      <c r="K15" s="7">
        <f>VLOOKUP($C15,'13th march'!$A$1:$AF$210,9,0)</f>
        <v>88</v>
      </c>
      <c r="L15" s="7">
        <f>VLOOKUP($C15,'13th march'!$A$1:$AF$210,10,0)</f>
        <v>86</v>
      </c>
      <c r="M15" s="7">
        <f>VLOOKUP($C15,'13th march'!$A$1:$AF$210,11,0)</f>
        <v>73</v>
      </c>
      <c r="N15" s="7">
        <f>VLOOKUP($C15,'13th march'!$A$1:$AF$210,12,0)</f>
        <v>88</v>
      </c>
      <c r="O15" s="7">
        <f>VLOOKUP($C15,'13th march'!$A$1:$AF$210,13,0)</f>
        <v>74</v>
      </c>
      <c r="P15" s="7">
        <f>VLOOKUP($C15,'13th march'!$A$1:$AF$210,14,0)</f>
        <v>78</v>
      </c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</row>
    <row r="16" spans="1:34" x14ac:dyDescent="0.25">
      <c r="A16" s="15" t="s">
        <v>244</v>
      </c>
      <c r="B16" s="15" t="s">
        <v>231</v>
      </c>
      <c r="C16" s="6">
        <v>143137</v>
      </c>
      <c r="D16" s="7">
        <f>VLOOKUP($C16,'13th march'!$A$1:$AF$210,2,0)</f>
        <v>0</v>
      </c>
      <c r="E16" s="7">
        <f>VLOOKUP($C16,'13th march'!$A$1:$AF$210,3,0)</f>
        <v>0</v>
      </c>
      <c r="F16" s="7">
        <f>VLOOKUP($C16,'13th march'!$A$1:$AF$210,4,0)</f>
        <v>0</v>
      </c>
      <c r="G16" s="7">
        <f>VLOOKUP($C16,'13th march'!$A$1:$AF$210,15,0)</f>
        <v>0</v>
      </c>
      <c r="H16" s="7">
        <f>VLOOKUP($C16,'13th march'!$A$1:$AF$210,6,0)</f>
        <v>0</v>
      </c>
      <c r="I16" s="7">
        <f>VLOOKUP($C16,'13th march'!$A$1:$AF$210,7,0)</f>
        <v>0</v>
      </c>
      <c r="J16" s="7">
        <f>VLOOKUP($C16,'13th march'!$A$1:$AF$210,8,0)</f>
        <v>0</v>
      </c>
      <c r="K16" s="7">
        <f>VLOOKUP($C16,'13th march'!$A$1:$AF$210,9,0)</f>
        <v>0</v>
      </c>
      <c r="L16" s="7">
        <f>VLOOKUP($C16,'13th march'!$A$1:$AF$210,10,0)</f>
        <v>70</v>
      </c>
      <c r="M16" s="7">
        <f>VLOOKUP($C16,'13th march'!$A$1:$AF$210,11,0)</f>
        <v>80</v>
      </c>
      <c r="N16" s="7">
        <f>VLOOKUP($C16,'13th march'!$A$1:$AF$210,12,0)</f>
        <v>0</v>
      </c>
      <c r="O16" s="7">
        <f>VLOOKUP($C16,'13th march'!$A$1:$AF$210,13,0)</f>
        <v>0</v>
      </c>
      <c r="P16" s="7">
        <f>VLOOKUP($C16,'13th march'!$A$1:$AF$210,14,0)</f>
        <v>100</v>
      </c>
    </row>
    <row r="17" spans="1:34" x14ac:dyDescent="0.25">
      <c r="A17" s="56" t="s">
        <v>33</v>
      </c>
      <c r="B17" s="56"/>
      <c r="C17" s="56"/>
      <c r="D17" s="7">
        <f>SUM(D2:D16)</f>
        <v>1378</v>
      </c>
      <c r="E17" s="7">
        <f t="shared" ref="E17:P17" si="0">SUM(E2:E16)</f>
        <v>1397</v>
      </c>
      <c r="F17" s="7">
        <f t="shared" si="0"/>
        <v>1361</v>
      </c>
      <c r="G17" s="7">
        <f t="shared" si="0"/>
        <v>1135</v>
      </c>
      <c r="H17" s="7">
        <f t="shared" si="0"/>
        <v>1344</v>
      </c>
      <c r="I17" s="7">
        <f t="shared" si="0"/>
        <v>1332</v>
      </c>
      <c r="J17" s="7">
        <f t="shared" si="0"/>
        <v>1386</v>
      </c>
      <c r="K17" s="7">
        <f t="shared" si="0"/>
        <v>1369</v>
      </c>
      <c r="L17" s="7">
        <f t="shared" si="0"/>
        <v>1458</v>
      </c>
      <c r="M17" s="7">
        <f t="shared" si="0"/>
        <v>1403</v>
      </c>
      <c r="N17" s="7">
        <f t="shared" si="0"/>
        <v>1343</v>
      </c>
      <c r="O17" s="7">
        <f t="shared" si="0"/>
        <v>1324</v>
      </c>
      <c r="P17" s="7">
        <f t="shared" si="0"/>
        <v>1424</v>
      </c>
    </row>
    <row r="18" spans="1:34" x14ac:dyDescent="0.25">
      <c r="A18" s="55" t="s">
        <v>242</v>
      </c>
      <c r="B18" s="55"/>
      <c r="C18" s="55"/>
      <c r="D18" s="7"/>
      <c r="E18" s="7"/>
      <c r="F18" s="7"/>
      <c r="G18" s="59">
        <f>SUM(G17:M17)/7</f>
        <v>1346.7142857142858</v>
      </c>
      <c r="H18" s="59"/>
      <c r="I18" s="59"/>
      <c r="J18" s="59"/>
      <c r="K18" s="59"/>
      <c r="L18" s="59"/>
      <c r="M18" s="59"/>
      <c r="N18" s="7"/>
      <c r="O18" s="7"/>
      <c r="P18" s="7"/>
    </row>
    <row r="19" spans="1:34" x14ac:dyDescent="0.25">
      <c r="D19" s="7"/>
      <c r="E19" s="7"/>
      <c r="F19" s="7"/>
      <c r="K19" s="7"/>
      <c r="M19" s="7"/>
      <c r="N19" s="7"/>
      <c r="O19" s="7"/>
      <c r="P19" s="7"/>
    </row>
    <row r="20" spans="1:34" x14ac:dyDescent="0.25">
      <c r="D20" s="7"/>
      <c r="E20" s="7"/>
      <c r="F20" s="7"/>
      <c r="K20" s="7"/>
      <c r="M20" s="7"/>
      <c r="N20" s="7"/>
      <c r="O20" s="7"/>
      <c r="P20" s="7"/>
    </row>
    <row r="21" spans="1:34" ht="18.75" x14ac:dyDescent="0.3">
      <c r="A21" s="29" t="s">
        <v>235</v>
      </c>
      <c r="D21" s="7"/>
      <c r="E21" s="7"/>
      <c r="F21" s="7"/>
      <c r="K21" s="7"/>
      <c r="M21" s="7"/>
      <c r="N21" s="7"/>
      <c r="O21" s="7"/>
      <c r="P21" s="7"/>
    </row>
    <row r="22" spans="1:34" ht="15.75" customHeight="1" x14ac:dyDescent="0.25">
      <c r="A22" s="8" t="s">
        <v>49</v>
      </c>
      <c r="B22" s="8" t="s">
        <v>232</v>
      </c>
      <c r="C22" s="9">
        <v>141282</v>
      </c>
      <c r="D22" s="7">
        <f>VLOOKUP($C22,'13th march'!$A$1:$AF$210,2,0)</f>
        <v>13</v>
      </c>
      <c r="E22" s="7">
        <f>VLOOKUP($C22,'13th march'!$A$1:$AF$210,3,0)</f>
        <v>32</v>
      </c>
      <c r="F22" s="7">
        <f>VLOOKUP($C22,'13th march'!$A$1:$AF$210,4,0)</f>
        <v>40</v>
      </c>
      <c r="G22" s="7">
        <f>VLOOKUP($C22,'13th march'!$A$1:$AF$210,5,0)</f>
        <v>39</v>
      </c>
      <c r="H22" s="7">
        <f>VLOOKUP($C22,'13th march'!$A$1:$AF$210,6,0)</f>
        <v>22</v>
      </c>
      <c r="I22" s="7">
        <f>VLOOKUP($C22,'13th march'!$A$1:$AF$210,7,0)</f>
        <v>31</v>
      </c>
      <c r="J22" s="7">
        <f>VLOOKUP($C22,'13th march'!$A$1:$AF$210,8,0)</f>
        <v>22</v>
      </c>
      <c r="K22" s="7">
        <f>VLOOKUP($C22,'13th march'!$A$1:$AF$210,9,0)</f>
        <v>36</v>
      </c>
      <c r="L22" s="7">
        <f>VLOOKUP($C22,'13th march'!$A$1:$AF$210,10,0)</f>
        <v>59</v>
      </c>
      <c r="M22" s="7">
        <f>VLOOKUP($C22,'13th march'!$A$1:$AF$210,11,0)</f>
        <v>64</v>
      </c>
      <c r="N22" s="7">
        <f>VLOOKUP($C22,'13th march'!$A$1:$AF$210,12,0)</f>
        <v>58</v>
      </c>
      <c r="O22" s="7">
        <f>VLOOKUP($C22,'13th march'!$A$1:$AF$210,13,0)</f>
        <v>58</v>
      </c>
      <c r="P22" s="7">
        <f>VLOOKUP($C22,'13th march'!$A$1:$AF$210,14,0)</f>
        <v>33</v>
      </c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</row>
    <row r="23" spans="1:34" ht="17.25" customHeight="1" x14ac:dyDescent="0.25">
      <c r="A23" s="8" t="s">
        <v>50</v>
      </c>
      <c r="B23" s="8" t="s">
        <v>232</v>
      </c>
      <c r="C23" s="9">
        <v>141283</v>
      </c>
      <c r="D23" s="7">
        <f>VLOOKUP($C23,'13th march'!$A$1:$AF$210,2,0)</f>
        <v>10</v>
      </c>
      <c r="E23" s="7">
        <f>VLOOKUP($C23,'13th march'!$A$1:$AF$210,3,0)</f>
        <v>30</v>
      </c>
      <c r="F23" s="7">
        <f>VLOOKUP($C23,'13th march'!$A$1:$AF$210,4,0)</f>
        <v>23</v>
      </c>
      <c r="G23" s="7">
        <f>VLOOKUP($C23,'13th march'!$A$1:$AF$210,5,0)</f>
        <v>27</v>
      </c>
      <c r="H23" s="7">
        <f>VLOOKUP($C23,'13th march'!$A$1:$AF$210,6,0)</f>
        <v>28</v>
      </c>
      <c r="I23" s="7">
        <f>VLOOKUP($C23,'13th march'!$A$1:$AF$210,7,0)</f>
        <v>6</v>
      </c>
      <c r="J23" s="7">
        <f>VLOOKUP($C23,'13th march'!$A$1:$AF$210,8,0)</f>
        <v>27</v>
      </c>
      <c r="K23" s="7">
        <f>VLOOKUP($C23,'13th march'!$A$1:$AF$210,9,0)</f>
        <v>23</v>
      </c>
      <c r="L23" s="7">
        <f>VLOOKUP($C23,'13th march'!$A$1:$AF$210,10,0)</f>
        <v>16</v>
      </c>
      <c r="M23" s="7">
        <f>VLOOKUP($C23,'13th march'!$A$1:$AF$210,11,0)</f>
        <v>23</v>
      </c>
      <c r="N23" s="7">
        <f>VLOOKUP($C23,'13th march'!$A$1:$AF$210,12,0)</f>
        <v>22</v>
      </c>
      <c r="O23" s="7">
        <f>VLOOKUP($C23,'13th march'!$A$1:$AF$210,13,0)</f>
        <v>12</v>
      </c>
      <c r="P23" s="7">
        <f>VLOOKUP($C23,'13th march'!$A$1:$AF$210,14,0)</f>
        <v>18</v>
      </c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</row>
    <row r="24" spans="1:34" ht="15.75" customHeight="1" x14ac:dyDescent="0.25">
      <c r="A24" s="8" t="s">
        <v>51</v>
      </c>
      <c r="B24" s="8" t="s">
        <v>232</v>
      </c>
      <c r="C24" s="9">
        <v>141284</v>
      </c>
      <c r="D24" s="7">
        <f>VLOOKUP($C24,'13th march'!$A$1:$AF$210,2,0)</f>
        <v>8</v>
      </c>
      <c r="E24" s="7">
        <f>VLOOKUP($C24,'13th march'!$A$1:$AF$210,3,0)</f>
        <v>4</v>
      </c>
      <c r="F24" s="7">
        <f>VLOOKUP($C24,'13th march'!$A$1:$AF$210,4,0)</f>
        <v>8</v>
      </c>
      <c r="G24" s="7">
        <f>VLOOKUP($C24,'13th march'!$A$1:$AF$210,5,0)</f>
        <v>0</v>
      </c>
      <c r="H24" s="7">
        <f>VLOOKUP($C24,'13th march'!$A$1:$AF$210,6,0)</f>
        <v>0</v>
      </c>
      <c r="I24" s="7">
        <f>VLOOKUP($C24,'13th march'!$A$1:$AF$210,7,0)</f>
        <v>6</v>
      </c>
      <c r="J24" s="7">
        <f>VLOOKUP($C24,'13th march'!$A$1:$AF$210,8,0)</f>
        <v>8</v>
      </c>
      <c r="K24" s="7">
        <f>VLOOKUP($C24,'13th march'!$A$1:$AF$210,9,0)</f>
        <v>0</v>
      </c>
      <c r="L24" s="7">
        <f>VLOOKUP($C24,'13th march'!$A$1:$AF$210,10,0)</f>
        <v>0</v>
      </c>
      <c r="M24" s="7">
        <f>VLOOKUP($C24,'13th march'!$A$1:$AF$210,11,0)</f>
        <v>8</v>
      </c>
      <c r="N24" s="7">
        <f>VLOOKUP($C24,'13th march'!$A$1:$AF$210,12,0)</f>
        <v>9</v>
      </c>
      <c r="O24" s="7">
        <f>VLOOKUP($C24,'13th march'!$A$1:$AF$210,13,0)</f>
        <v>8</v>
      </c>
      <c r="P24" s="7">
        <f>VLOOKUP($C24,'13th march'!$A$1:$AF$210,14,0)</f>
        <v>4</v>
      </c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</row>
    <row r="25" spans="1:34" ht="27.75" customHeight="1" x14ac:dyDescent="0.25">
      <c r="A25" s="8" t="s">
        <v>52</v>
      </c>
      <c r="B25" s="8" t="s">
        <v>232</v>
      </c>
      <c r="C25" s="9">
        <v>141304</v>
      </c>
      <c r="D25" s="7">
        <f>VLOOKUP($C25,'13th march'!$A$1:$AF$210,2,0)</f>
        <v>4</v>
      </c>
      <c r="E25" s="7">
        <f>VLOOKUP($C25,'13th march'!$A$1:$AF$210,3,0)</f>
        <v>14</v>
      </c>
      <c r="F25" s="7">
        <f>VLOOKUP($C25,'13th march'!$A$1:$AF$210,4,0)</f>
        <v>4</v>
      </c>
      <c r="G25" s="7">
        <f>VLOOKUP($C25,'13th march'!$A$1:$AF$210,5,0)</f>
        <v>4</v>
      </c>
      <c r="H25" s="7">
        <f>VLOOKUP($C25,'13th march'!$A$1:$AF$210,6,0)</f>
        <v>4</v>
      </c>
      <c r="I25" s="7">
        <f>VLOOKUP($C25,'13th march'!$A$1:$AF$210,7,0)</f>
        <v>8</v>
      </c>
      <c r="J25" s="7">
        <f>VLOOKUP($C25,'13th march'!$A$1:$AF$210,8,0)</f>
        <v>8</v>
      </c>
      <c r="K25" s="7">
        <f>VLOOKUP($C25,'13th march'!$A$1:$AF$210,9,0)</f>
        <v>29</v>
      </c>
      <c r="L25" s="7">
        <f>VLOOKUP($C25,'13th march'!$A$1:$AF$210,10,0)</f>
        <v>8</v>
      </c>
      <c r="M25" s="7">
        <f>VLOOKUP($C25,'13th march'!$A$1:$AF$210,11,0)</f>
        <v>10</v>
      </c>
      <c r="N25" s="7">
        <f>VLOOKUP($C25,'13th march'!$A$1:$AF$210,12,0)</f>
        <v>10</v>
      </c>
      <c r="O25" s="7">
        <f>VLOOKUP($C25,'13th march'!$A$1:$AF$210,13,0)</f>
        <v>12</v>
      </c>
      <c r="P25" s="7">
        <f>VLOOKUP($C25,'13th march'!$A$1:$AF$210,14,0)</f>
        <v>10</v>
      </c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</row>
    <row r="26" spans="1:34" ht="13.5" customHeight="1" x14ac:dyDescent="0.25">
      <c r="A26" s="8" t="s">
        <v>54</v>
      </c>
      <c r="B26" s="8" t="s">
        <v>232</v>
      </c>
      <c r="C26" s="9">
        <v>139843</v>
      </c>
      <c r="D26" s="7">
        <f>VLOOKUP($C26,'13th march'!$A$1:$AF$210,2,0)</f>
        <v>12</v>
      </c>
      <c r="E26" s="7">
        <f>VLOOKUP($C26,'13th march'!$A$1:$AF$210,3,0)</f>
        <v>10</v>
      </c>
      <c r="F26" s="7">
        <f>VLOOKUP($C26,'13th march'!$A$1:$AF$210,4,0)</f>
        <v>10</v>
      </c>
      <c r="G26" s="7">
        <f>VLOOKUP($C26,'13th march'!$A$1:$AF$210,5,0)</f>
        <v>12</v>
      </c>
      <c r="H26" s="7">
        <f>VLOOKUP($C26,'13th march'!$A$1:$AF$210,6,0)</f>
        <v>12</v>
      </c>
      <c r="I26" s="7">
        <f>VLOOKUP($C26,'13th march'!$A$1:$AF$210,7,0)</f>
        <v>12</v>
      </c>
      <c r="J26" s="7">
        <f>VLOOKUP($C26,'13th march'!$A$1:$AF$210,8,0)</f>
        <v>12</v>
      </c>
      <c r="K26" s="7">
        <f>VLOOKUP($C26,'13th march'!$A$1:$AF$210,9,0)</f>
        <v>13</v>
      </c>
      <c r="L26" s="7">
        <f>VLOOKUP($C26,'13th march'!$A$1:$AF$210,10,0)</f>
        <v>10</v>
      </c>
      <c r="M26" s="7">
        <f>VLOOKUP($C26,'13th march'!$A$1:$AF$210,11,0)</f>
        <v>10</v>
      </c>
      <c r="N26" s="7">
        <f>VLOOKUP($C26,'13th march'!$A$1:$AF$210,12,0)</f>
        <v>10</v>
      </c>
      <c r="O26" s="7">
        <f>VLOOKUP($C26,'13th march'!$A$1:$AF$210,13,0)</f>
        <v>10</v>
      </c>
      <c r="P26" s="7">
        <f>VLOOKUP($C26,'13th march'!$A$1:$AF$210,14,0)</f>
        <v>10</v>
      </c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</row>
    <row r="27" spans="1:34" ht="14.25" customHeight="1" x14ac:dyDescent="0.25">
      <c r="A27" s="8" t="s">
        <v>55</v>
      </c>
      <c r="B27" s="8" t="s">
        <v>232</v>
      </c>
      <c r="C27" s="9">
        <v>112647</v>
      </c>
      <c r="D27" s="7">
        <f>VLOOKUP($C27,'13th march'!$A$1:$AF$210,2,0)</f>
        <v>40</v>
      </c>
      <c r="E27" s="7">
        <f>VLOOKUP($C27,'13th march'!$A$1:$AF$210,3,0)</f>
        <v>40</v>
      </c>
      <c r="F27" s="7">
        <f>VLOOKUP($C27,'13th march'!$A$1:$AF$210,4,0)</f>
        <v>40</v>
      </c>
      <c r="G27" s="7">
        <f>VLOOKUP($C27,'13th march'!$A$1:$AF$210,5,0)</f>
        <v>40</v>
      </c>
      <c r="H27" s="7">
        <f>VLOOKUP($C27,'13th march'!$A$1:$AF$210,6,0)</f>
        <v>40</v>
      </c>
      <c r="I27" s="7">
        <f>VLOOKUP($C27,'13th march'!$A$1:$AF$210,7,0)</f>
        <v>40</v>
      </c>
      <c r="J27" s="7">
        <f>VLOOKUP($C27,'13th march'!$A$1:$AF$210,8,0)</f>
        <v>51</v>
      </c>
      <c r="K27" s="7">
        <f>VLOOKUP($C27,'13th march'!$A$1:$AF$210,9,0)</f>
        <v>40</v>
      </c>
      <c r="L27" s="7">
        <f>VLOOKUP($C27,'13th march'!$A$1:$AF$210,10,0)</f>
        <v>40</v>
      </c>
      <c r="M27" s="7">
        <f>VLOOKUP($C27,'13th march'!$A$1:$AF$210,11,0)</f>
        <v>40</v>
      </c>
      <c r="N27" s="7">
        <f>VLOOKUP($C27,'13th march'!$A$1:$AF$210,12,0)</f>
        <v>40</v>
      </c>
      <c r="O27" s="7">
        <f>VLOOKUP($C27,'13th march'!$A$1:$AF$210,13,0)</f>
        <v>40</v>
      </c>
      <c r="P27" s="7">
        <f>VLOOKUP($C27,'13th march'!$A$1:$AF$210,14,0)</f>
        <v>40</v>
      </c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</row>
    <row r="28" spans="1:34" ht="13.5" customHeight="1" x14ac:dyDescent="0.25">
      <c r="A28" s="8" t="s">
        <v>56</v>
      </c>
      <c r="B28" s="8" t="s">
        <v>232</v>
      </c>
      <c r="C28" s="9">
        <v>111735</v>
      </c>
      <c r="D28" s="7">
        <f>VLOOKUP($C28,'13th march'!$A$1:$AF$210,2,0)</f>
        <v>42</v>
      </c>
      <c r="E28" s="7">
        <f>VLOOKUP($C28,'13th march'!$A$1:$AF$210,3,0)</f>
        <v>39</v>
      </c>
      <c r="F28" s="7">
        <f>VLOOKUP($C28,'13th march'!$A$1:$AF$210,4,0)</f>
        <v>40</v>
      </c>
      <c r="G28" s="7">
        <f>VLOOKUP($C28,'13th march'!$A$1:$AF$210,5,0)</f>
        <v>38</v>
      </c>
      <c r="H28" s="7">
        <f>VLOOKUP($C28,'13th march'!$A$1:$AF$210,6,0)</f>
        <v>39</v>
      </c>
      <c r="I28" s="7">
        <f>VLOOKUP($C28,'13th march'!$A$1:$AF$210,7,0)</f>
        <v>34</v>
      </c>
      <c r="J28" s="7">
        <f>VLOOKUP($C28,'13th march'!$A$1:$AF$210,8,0)</f>
        <v>38</v>
      </c>
      <c r="K28" s="7">
        <f>VLOOKUP($C28,'13th march'!$A$1:$AF$210,9,0)</f>
        <v>41</v>
      </c>
      <c r="L28" s="7">
        <f>VLOOKUP($C28,'13th march'!$A$1:$AF$210,10,0)</f>
        <v>37</v>
      </c>
      <c r="M28" s="7">
        <f>VLOOKUP($C28,'13th march'!$A$1:$AF$210,11,0)</f>
        <v>69</v>
      </c>
      <c r="N28" s="7">
        <f>VLOOKUP($C28,'13th march'!$A$1:$AF$210,12,0)</f>
        <v>0</v>
      </c>
      <c r="O28" s="7">
        <f>VLOOKUP($C28,'13th march'!$A$1:$AF$210,13,0)</f>
        <v>41</v>
      </c>
      <c r="P28" s="7">
        <f>VLOOKUP($C28,'13th march'!$A$1:$AF$210,14,0)</f>
        <v>39</v>
      </c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</row>
    <row r="29" spans="1:34" ht="12.75" customHeight="1" x14ac:dyDescent="0.25">
      <c r="A29" s="8" t="s">
        <v>58</v>
      </c>
      <c r="B29" s="8" t="s">
        <v>232</v>
      </c>
      <c r="C29" s="9">
        <v>107415</v>
      </c>
      <c r="D29" s="7">
        <f>VLOOKUP($C29,'13th march'!$A$1:$AF$210,2,0)</f>
        <v>8</v>
      </c>
      <c r="E29" s="7">
        <f>VLOOKUP($C29,'13th march'!$A$1:$AF$210,3,0)</f>
        <v>10</v>
      </c>
      <c r="F29" s="7">
        <f>VLOOKUP($C29,'13th march'!$A$1:$AF$210,4,0)</f>
        <v>10</v>
      </c>
      <c r="G29" s="7">
        <f>VLOOKUP($C29,'13th march'!$A$1:$AF$210,5,0)</f>
        <v>10</v>
      </c>
      <c r="H29" s="7">
        <f>VLOOKUP($C29,'13th march'!$A$1:$AF$210,6,0)</f>
        <v>10</v>
      </c>
      <c r="I29" s="7">
        <f>VLOOKUP($C29,'13th march'!$A$1:$AF$210,7,0)</f>
        <v>10</v>
      </c>
      <c r="J29" s="7">
        <f>VLOOKUP($C29,'13th march'!$A$1:$AF$210,8,0)</f>
        <v>10</v>
      </c>
      <c r="K29" s="7">
        <f>VLOOKUP($C29,'13th march'!$A$1:$AF$210,9,0)</f>
        <v>10</v>
      </c>
      <c r="L29" s="7">
        <f>VLOOKUP($C29,'13th march'!$A$1:$AF$210,10,0)</f>
        <v>10</v>
      </c>
      <c r="M29" s="7">
        <f>VLOOKUP($C29,'13th march'!$A$1:$AF$210,11,0)</f>
        <v>10</v>
      </c>
      <c r="N29" s="7">
        <f>VLOOKUP($C29,'13th march'!$A$1:$AF$210,12,0)</f>
        <v>10</v>
      </c>
      <c r="O29" s="7">
        <f>VLOOKUP($C29,'13th march'!$A$1:$AF$210,13,0)</f>
        <v>10</v>
      </c>
      <c r="P29" s="7">
        <f>VLOOKUP($C29,'13th march'!$A$1:$AF$210,14,0)</f>
        <v>10</v>
      </c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</row>
    <row r="30" spans="1:34" ht="11.25" customHeight="1" x14ac:dyDescent="0.25">
      <c r="A30" s="8" t="s">
        <v>59</v>
      </c>
      <c r="B30" s="8" t="s">
        <v>232</v>
      </c>
      <c r="C30" s="9">
        <v>102110</v>
      </c>
      <c r="D30" s="7">
        <f>VLOOKUP($C30,'13th march'!$A$1:$AF$210,2,0)</f>
        <v>48</v>
      </c>
      <c r="E30" s="7">
        <f>VLOOKUP($C30,'13th march'!$A$1:$AF$210,3,0)</f>
        <v>42</v>
      </c>
      <c r="F30" s="7">
        <f>VLOOKUP($C30,'13th march'!$A$1:$AF$210,4,0)</f>
        <v>46</v>
      </c>
      <c r="G30" s="7">
        <f>VLOOKUP($C30,'13th march'!$A$1:$AF$210,5,0)</f>
        <v>44</v>
      </c>
      <c r="H30" s="7">
        <f>VLOOKUP($C30,'13th march'!$A$1:$AF$210,6,0)</f>
        <v>48</v>
      </c>
      <c r="I30" s="7">
        <f>VLOOKUP($C30,'13th march'!$A$1:$AF$210,7,0)</f>
        <v>48</v>
      </c>
      <c r="J30" s="7">
        <f>VLOOKUP($C30,'13th march'!$A$1:$AF$210,8,0)</f>
        <v>46</v>
      </c>
      <c r="K30" s="7">
        <f>VLOOKUP($C30,'13th march'!$A$1:$AF$210,9,0)</f>
        <v>48</v>
      </c>
      <c r="L30" s="7">
        <f>VLOOKUP($C30,'13th march'!$A$1:$AF$210,10,0)</f>
        <v>54</v>
      </c>
      <c r="M30" s="7">
        <f>VLOOKUP($C30,'13th march'!$A$1:$AF$210,11,0)</f>
        <v>48</v>
      </c>
      <c r="N30" s="7">
        <f>VLOOKUP($C30,'13th march'!$A$1:$AF$210,12,0)</f>
        <v>52</v>
      </c>
      <c r="O30" s="7">
        <f>VLOOKUP($C30,'13th march'!$A$1:$AF$210,13,0)</f>
        <v>46</v>
      </c>
      <c r="P30" s="7">
        <f>VLOOKUP($C30,'13th march'!$A$1:$AF$210,14,0)</f>
        <v>54</v>
      </c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</row>
    <row r="31" spans="1:34" ht="15" customHeight="1" x14ac:dyDescent="0.25">
      <c r="A31" s="8" t="s">
        <v>73</v>
      </c>
      <c r="B31" s="8" t="s">
        <v>232</v>
      </c>
      <c r="C31" s="9">
        <v>7990</v>
      </c>
      <c r="D31" s="7">
        <f>VLOOKUP($C31,'13th march'!$A$1:$AF$210,2,0)</f>
        <v>259</v>
      </c>
      <c r="E31" s="7">
        <f>VLOOKUP($C31,'13th march'!$A$1:$AF$210,3,0)</f>
        <v>212</v>
      </c>
      <c r="F31" s="7">
        <f>VLOOKUP($C31,'13th march'!$A$1:$AF$210,4,0)</f>
        <v>240</v>
      </c>
      <c r="G31" s="7">
        <f>VLOOKUP($C31,'13th march'!$A$1:$AF$210,5,0)</f>
        <v>238</v>
      </c>
      <c r="H31" s="7">
        <f>VLOOKUP($C31,'13th march'!$A$1:$AF$210,6,0)</f>
        <v>231</v>
      </c>
      <c r="I31" s="7">
        <f>VLOOKUP($C31,'13th march'!$A$1:$AF$210,7,0)</f>
        <v>244</v>
      </c>
      <c r="J31" s="7">
        <f>VLOOKUP($C31,'13th march'!$A$1:$AF$210,8,0)</f>
        <v>246</v>
      </c>
      <c r="K31" s="7">
        <f>VLOOKUP($C31,'13th march'!$A$1:$AF$210,9,0)</f>
        <v>179</v>
      </c>
      <c r="L31" s="7">
        <f>VLOOKUP($C31,'13th march'!$A$1:$AF$210,10,0)</f>
        <v>247</v>
      </c>
      <c r="M31" s="7">
        <f>VLOOKUP($C31,'13th march'!$A$1:$AF$210,11,0)</f>
        <v>229</v>
      </c>
      <c r="N31" s="7">
        <f>VLOOKUP($C31,'13th march'!$A$1:$AF$210,12,0)</f>
        <v>199</v>
      </c>
      <c r="O31" s="7">
        <f>VLOOKUP($C31,'13th march'!$A$1:$AF$210,13,0)</f>
        <v>225</v>
      </c>
      <c r="P31" s="7">
        <f>VLOOKUP($C31,'13th march'!$A$1:$AF$210,14,0)</f>
        <v>221</v>
      </c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</row>
    <row r="32" spans="1:34" ht="15" customHeight="1" x14ac:dyDescent="0.25">
      <c r="A32" s="8" t="s">
        <v>60</v>
      </c>
      <c r="B32" s="8" t="s">
        <v>232</v>
      </c>
      <c r="C32" s="9">
        <v>7996</v>
      </c>
      <c r="D32" s="7">
        <f>VLOOKUP($C32,'13th march'!$A$1:$AF$210,2,0)</f>
        <v>146</v>
      </c>
      <c r="E32" s="7">
        <f>VLOOKUP($C32,'13th march'!$A$1:$AF$210,3,0)</f>
        <v>140</v>
      </c>
      <c r="F32" s="7">
        <f>VLOOKUP($C32,'13th march'!$A$1:$AF$210,4,0)</f>
        <v>140</v>
      </c>
      <c r="G32" s="7">
        <f>VLOOKUP($C32,'13th march'!$A$1:$AF$210,5,0)</f>
        <v>156</v>
      </c>
      <c r="H32" s="7">
        <f>VLOOKUP($C32,'13th march'!$A$1:$AF$210,6,0)</f>
        <v>156</v>
      </c>
      <c r="I32" s="7">
        <f>VLOOKUP($C32,'13th march'!$A$1:$AF$210,7,0)</f>
        <v>156</v>
      </c>
      <c r="J32" s="7">
        <f>VLOOKUP($C32,'13th march'!$A$1:$AF$210,8,0)</f>
        <v>135</v>
      </c>
      <c r="K32" s="7">
        <f>VLOOKUP($C32,'13th march'!$A$1:$AF$210,9,0)</f>
        <v>125</v>
      </c>
      <c r="L32" s="7">
        <f>VLOOKUP($C32,'13th march'!$A$1:$AF$210,10,0)</f>
        <v>125</v>
      </c>
      <c r="M32" s="7">
        <f>VLOOKUP($C32,'13th march'!$A$1:$AF$210,11,0)</f>
        <v>125</v>
      </c>
      <c r="N32" s="7">
        <f>VLOOKUP($C32,'13th march'!$A$1:$AF$210,12,0)</f>
        <v>125</v>
      </c>
      <c r="O32" s="7">
        <f>VLOOKUP($C32,'13th march'!$A$1:$AF$210,13,0)</f>
        <v>144</v>
      </c>
      <c r="P32" s="7">
        <f>VLOOKUP($C32,'13th march'!$A$1:$AF$210,14,0)</f>
        <v>125</v>
      </c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</row>
    <row r="33" spans="1:34" ht="14.25" customHeight="1" x14ac:dyDescent="0.25">
      <c r="A33" s="8" t="s">
        <v>61</v>
      </c>
      <c r="B33" s="8" t="s">
        <v>232</v>
      </c>
      <c r="C33" s="9">
        <v>7999</v>
      </c>
      <c r="D33" s="7">
        <f>VLOOKUP($C33,'13th march'!$A$1:$AF$210,2,0)</f>
        <v>7</v>
      </c>
      <c r="E33" s="7">
        <f>VLOOKUP($C33,'13th march'!$A$1:$AF$210,3,0)</f>
        <v>0</v>
      </c>
      <c r="F33" s="7">
        <f>VLOOKUP($C33,'13th march'!$A$1:$AF$210,4,0)</f>
        <v>0</v>
      </c>
      <c r="G33" s="7">
        <f>VLOOKUP($C33,'13th march'!$A$1:$AF$210,5,0)</f>
        <v>5</v>
      </c>
      <c r="H33" s="7">
        <f>VLOOKUP($C33,'13th march'!$A$1:$AF$210,6,0)</f>
        <v>7</v>
      </c>
      <c r="I33" s="7">
        <f>VLOOKUP($C33,'13th march'!$A$1:$AF$210,7,0)</f>
        <v>7</v>
      </c>
      <c r="J33" s="7">
        <f>VLOOKUP($C33,'13th march'!$A$1:$AF$210,8,0)</f>
        <v>37</v>
      </c>
      <c r="K33" s="7">
        <f>VLOOKUP($C33,'13th march'!$A$1:$AF$210,9,0)</f>
        <v>7</v>
      </c>
      <c r="L33" s="7">
        <f>VLOOKUP($C33,'13th march'!$A$1:$AF$210,10,0)</f>
        <v>0</v>
      </c>
      <c r="M33" s="7">
        <f>VLOOKUP($C33,'13th march'!$A$1:$AF$210,11,0)</f>
        <v>0</v>
      </c>
      <c r="N33" s="7">
        <f>VLOOKUP($C33,'13th march'!$A$1:$AF$210,12,0)</f>
        <v>37</v>
      </c>
      <c r="O33" s="7">
        <f>VLOOKUP($C33,'13th march'!$A$1:$AF$210,13,0)</f>
        <v>37</v>
      </c>
      <c r="P33" s="7">
        <f>VLOOKUP($C33,'13th march'!$A$1:$AF$210,14,0)</f>
        <v>37</v>
      </c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</row>
    <row r="34" spans="1:34" ht="15" customHeight="1" x14ac:dyDescent="0.25">
      <c r="A34" s="8" t="s">
        <v>62</v>
      </c>
      <c r="B34" s="8" t="s">
        <v>232</v>
      </c>
      <c r="C34" s="9">
        <v>8012</v>
      </c>
      <c r="D34" s="7">
        <f>VLOOKUP($C34,'13th march'!$A$1:$AF$210,2,0)</f>
        <v>69</v>
      </c>
      <c r="E34" s="7">
        <f>VLOOKUP($C34,'13th march'!$A$1:$AF$210,3,0)</f>
        <v>69</v>
      </c>
      <c r="F34" s="7">
        <f>VLOOKUP($C34,'13th march'!$A$1:$AF$210,4,0)</f>
        <v>99</v>
      </c>
      <c r="G34" s="7">
        <f>VLOOKUP($C34,'13th march'!$A$1:$AF$210,5,0)</f>
        <v>104</v>
      </c>
      <c r="H34" s="7">
        <f>VLOOKUP($C34,'13th march'!$A$1:$AF$210,6,0)</f>
        <v>64</v>
      </c>
      <c r="I34" s="7">
        <f>VLOOKUP($C34,'13th march'!$A$1:$AF$210,7,0)</f>
        <v>79</v>
      </c>
      <c r="J34" s="7">
        <f>VLOOKUP($C34,'13th march'!$A$1:$AF$210,8,0)</f>
        <v>40</v>
      </c>
      <c r="K34" s="7">
        <f>VLOOKUP($C34,'13th march'!$A$1:$AF$210,9,0)</f>
        <v>64</v>
      </c>
      <c r="L34" s="7">
        <f>VLOOKUP($C34,'13th march'!$A$1:$AF$210,10,0)</f>
        <v>60</v>
      </c>
      <c r="M34" s="7">
        <f>VLOOKUP($C34,'13th march'!$A$1:$AF$210,11,0)</f>
        <v>75</v>
      </c>
      <c r="N34" s="7">
        <f>VLOOKUP($C34,'13th march'!$A$1:$AF$210,12,0)</f>
        <v>75</v>
      </c>
      <c r="O34" s="7">
        <f>VLOOKUP($C34,'13th march'!$A$1:$AF$210,13,0)</f>
        <v>64</v>
      </c>
      <c r="P34" s="7">
        <f>VLOOKUP($C34,'13th march'!$A$1:$AF$210,14,0)</f>
        <v>75</v>
      </c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</row>
    <row r="35" spans="1:34" ht="16.5" customHeight="1" x14ac:dyDescent="0.25">
      <c r="A35" s="8" t="s">
        <v>63</v>
      </c>
      <c r="B35" s="8" t="s">
        <v>232</v>
      </c>
      <c r="C35" s="9">
        <v>8013</v>
      </c>
      <c r="D35" s="7">
        <f>VLOOKUP($C35,'13th march'!$A$1:$AF$210,2,0)</f>
        <v>176</v>
      </c>
      <c r="E35" s="7">
        <f>VLOOKUP($C35,'13th march'!$A$1:$AF$210,3,0)</f>
        <v>185</v>
      </c>
      <c r="F35" s="7">
        <f>VLOOKUP($C35,'13th march'!$A$1:$AF$210,4,0)</f>
        <v>175</v>
      </c>
      <c r="G35" s="7">
        <f>VLOOKUP($C35,'13th march'!$A$1:$AF$210,5,0)</f>
        <v>194</v>
      </c>
      <c r="H35" s="7">
        <f>VLOOKUP($C35,'13th march'!$A$1:$AF$210,6,0)</f>
        <v>155</v>
      </c>
      <c r="I35" s="7">
        <f>VLOOKUP($C35,'13th march'!$A$1:$AF$210,7,0)</f>
        <v>170</v>
      </c>
      <c r="J35" s="7">
        <f>VLOOKUP($C35,'13th march'!$A$1:$AF$210,8,0)</f>
        <v>125</v>
      </c>
      <c r="K35" s="7">
        <f>VLOOKUP($C35,'13th march'!$A$1:$AF$210,9,0)</f>
        <v>180</v>
      </c>
      <c r="L35" s="7">
        <f>VLOOKUP($C35,'13th march'!$A$1:$AF$210,10,0)</f>
        <v>165</v>
      </c>
      <c r="M35" s="7">
        <f>VLOOKUP($C35,'13th march'!$A$1:$AF$210,11,0)</f>
        <v>135</v>
      </c>
      <c r="N35" s="7">
        <f>VLOOKUP($C35,'13th march'!$A$1:$AF$210,12,0)</f>
        <v>100</v>
      </c>
      <c r="O35" s="7">
        <f>VLOOKUP($C35,'13th march'!$A$1:$AF$210,13,0)</f>
        <v>165</v>
      </c>
      <c r="P35" s="7">
        <f>VLOOKUP($C35,'13th march'!$A$1:$AF$210,14,0)</f>
        <v>165</v>
      </c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</row>
    <row r="36" spans="1:34" ht="15.75" customHeight="1" x14ac:dyDescent="0.25">
      <c r="A36" s="8" t="s">
        <v>64</v>
      </c>
      <c r="B36" s="8" t="s">
        <v>232</v>
      </c>
      <c r="C36" s="9">
        <v>104140</v>
      </c>
      <c r="D36" s="7">
        <f>VLOOKUP($C36,'13th march'!$A$1:$AF$210,2,0)</f>
        <v>15</v>
      </c>
      <c r="E36" s="7">
        <f>VLOOKUP($C36,'13th march'!$A$1:$AF$210,3,0)</f>
        <v>0</v>
      </c>
      <c r="F36" s="7">
        <f>VLOOKUP($C36,'13th march'!$A$1:$AF$210,4,0)</f>
        <v>0</v>
      </c>
      <c r="G36" s="7">
        <f>VLOOKUP($C36,'13th march'!$A$1:$AF$210,5,0)</f>
        <v>0</v>
      </c>
      <c r="H36" s="7">
        <f>VLOOKUP($C36,'13th march'!$A$1:$AF$210,6,0)</f>
        <v>10</v>
      </c>
      <c r="I36" s="7">
        <f>VLOOKUP($C36,'13th march'!$A$1:$AF$210,7,0)</f>
        <v>0</v>
      </c>
      <c r="J36" s="7">
        <f>VLOOKUP($C36,'13th march'!$A$1:$AF$210,8,0)</f>
        <v>23</v>
      </c>
      <c r="K36" s="7">
        <f>VLOOKUP($C36,'13th march'!$A$1:$AF$210,9,0)</f>
        <v>12</v>
      </c>
      <c r="L36" s="7">
        <f>VLOOKUP($C36,'13th march'!$A$1:$AF$210,10,0)</f>
        <v>0</v>
      </c>
      <c r="M36" s="7">
        <f>VLOOKUP($C36,'13th march'!$A$1:$AF$210,11,0)</f>
        <v>35</v>
      </c>
      <c r="N36" s="7">
        <f>VLOOKUP($C36,'13th march'!$A$1:$AF$210,12,0)</f>
        <v>6</v>
      </c>
      <c r="O36" s="7">
        <f>VLOOKUP($C36,'13th march'!$A$1:$AF$210,13,0)</f>
        <v>13</v>
      </c>
      <c r="P36" s="7">
        <f>VLOOKUP($C36,'13th march'!$A$1:$AF$210,14,0)</f>
        <v>0</v>
      </c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</row>
    <row r="37" spans="1:34" ht="14.25" customHeight="1" x14ac:dyDescent="0.25">
      <c r="A37" s="8" t="s">
        <v>66</v>
      </c>
      <c r="B37" s="8" t="s">
        <v>232</v>
      </c>
      <c r="C37" s="9">
        <v>140290</v>
      </c>
      <c r="D37" s="7">
        <f>VLOOKUP($C37,'13th march'!$A$1:$AF$210,2,0)</f>
        <v>12</v>
      </c>
      <c r="E37" s="7">
        <f>VLOOKUP($C37,'13th march'!$A$1:$AF$210,3,0)</f>
        <v>23</v>
      </c>
      <c r="F37" s="7">
        <f>VLOOKUP($C37,'13th march'!$A$1:$AF$210,4,0)</f>
        <v>9</v>
      </c>
      <c r="G37" s="7">
        <f>VLOOKUP($C37,'13th march'!$A$1:$AF$210,5,0)</f>
        <v>0</v>
      </c>
      <c r="H37" s="7">
        <f>VLOOKUP($C37,'13th march'!$A$1:$AF$210,6,0)</f>
        <v>10</v>
      </c>
      <c r="I37" s="7">
        <f>VLOOKUP($C37,'13th march'!$A$1:$AF$210,7,0)</f>
        <v>30</v>
      </c>
      <c r="J37" s="7">
        <f>VLOOKUP($C37,'13th march'!$A$1:$AF$210,8,0)</f>
        <v>18</v>
      </c>
      <c r="K37" s="7">
        <f>VLOOKUP($C37,'13th march'!$A$1:$AF$210,9,0)</f>
        <v>16</v>
      </c>
      <c r="L37" s="7">
        <f>VLOOKUP($C37,'13th march'!$A$1:$AF$210,10,0)</f>
        <v>34</v>
      </c>
      <c r="M37" s="7">
        <f>VLOOKUP($C37,'13th march'!$A$1:$AF$210,11,0)</f>
        <v>0</v>
      </c>
      <c r="N37" s="7">
        <f>VLOOKUP($C37,'13th march'!$A$1:$AF$210,12,0)</f>
        <v>0</v>
      </c>
      <c r="O37" s="7">
        <f>VLOOKUP($C37,'13th march'!$A$1:$AF$210,13,0)</f>
        <v>32</v>
      </c>
      <c r="P37" s="7">
        <f>VLOOKUP($C37,'13th march'!$A$1:$AF$210,14,0)</f>
        <v>30</v>
      </c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</row>
    <row r="38" spans="1:34" ht="13.5" customHeight="1" x14ac:dyDescent="0.25">
      <c r="A38" s="19" t="s">
        <v>67</v>
      </c>
      <c r="B38" s="8" t="s">
        <v>232</v>
      </c>
      <c r="C38" s="20">
        <v>141991</v>
      </c>
      <c r="D38" s="7">
        <f>VLOOKUP($C38,'13th march'!$A$1:$AF$210,2,0)</f>
        <v>2</v>
      </c>
      <c r="E38" s="7">
        <f>VLOOKUP($C38,'13th march'!$A$1:$AF$210,3,0)</f>
        <v>15</v>
      </c>
      <c r="F38" s="7">
        <f>VLOOKUP($C38,'13th march'!$A$1:$AF$210,4,0)</f>
        <v>13</v>
      </c>
      <c r="G38" s="7">
        <f>VLOOKUP($C38,'13th march'!$A$1:$AF$210,5,0)</f>
        <v>0</v>
      </c>
      <c r="H38" s="7">
        <f>VLOOKUP($C38,'13th march'!$A$1:$AF$210,6,0)</f>
        <v>0</v>
      </c>
      <c r="I38" s="7">
        <f>VLOOKUP($C38,'13th march'!$A$1:$AF$210,7,0)</f>
        <v>0</v>
      </c>
      <c r="J38" s="7">
        <f>VLOOKUP($C38,'13th march'!$A$1:$AF$210,8,0)</f>
        <v>0</v>
      </c>
      <c r="K38" s="7">
        <f>VLOOKUP($C38,'13th march'!$A$1:$AF$210,9,0)</f>
        <v>18</v>
      </c>
      <c r="L38" s="7">
        <f>VLOOKUP($C38,'13th march'!$A$1:$AF$210,10,0)</f>
        <v>0</v>
      </c>
      <c r="M38" s="7">
        <f>VLOOKUP($C38,'13th march'!$A$1:$AF$210,11,0)</f>
        <v>9</v>
      </c>
      <c r="N38" s="7">
        <f>VLOOKUP($C38,'13th march'!$A$1:$AF$210,12,0)</f>
        <v>0</v>
      </c>
      <c r="O38" s="7">
        <f>VLOOKUP($C38,'13th march'!$A$1:$AF$210,13,0)</f>
        <v>16</v>
      </c>
      <c r="P38" s="7">
        <f>VLOOKUP($C38,'13th march'!$A$1:$AF$210,14,0)</f>
        <v>0</v>
      </c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</row>
    <row r="39" spans="1:34" ht="15.75" customHeight="1" x14ac:dyDescent="0.25">
      <c r="A39" s="19" t="s">
        <v>68</v>
      </c>
      <c r="B39" s="8" t="s">
        <v>232</v>
      </c>
      <c r="C39" s="20">
        <v>142023</v>
      </c>
      <c r="D39" s="7">
        <f>VLOOKUP($C39,'13th march'!$A$1:$AF$210,2,0)</f>
        <v>0</v>
      </c>
      <c r="E39" s="7">
        <f>VLOOKUP($C39,'13th march'!$A$1:$AF$210,3,0)</f>
        <v>15</v>
      </c>
      <c r="F39" s="7">
        <f>VLOOKUP($C39,'13th march'!$A$1:$AF$210,4,0)</f>
        <v>0</v>
      </c>
      <c r="G39" s="7">
        <f>VLOOKUP($C39,'13th march'!$A$1:$AF$210,5,0)</f>
        <v>0</v>
      </c>
      <c r="H39" s="7">
        <f>VLOOKUP($C39,'13th march'!$A$1:$AF$210,6,0)</f>
        <v>0</v>
      </c>
      <c r="I39" s="7">
        <f>VLOOKUP($C39,'13th march'!$A$1:$AF$210,7,0)</f>
        <v>0</v>
      </c>
      <c r="J39" s="7">
        <f>VLOOKUP($C39,'13th march'!$A$1:$AF$210,8,0)</f>
        <v>15</v>
      </c>
      <c r="K39" s="7">
        <f>VLOOKUP($C39,'13th march'!$A$1:$AF$210,9,0)</f>
        <v>15</v>
      </c>
      <c r="L39" s="7">
        <f>VLOOKUP($C39,'13th march'!$A$1:$AF$210,10,0)</f>
        <v>0</v>
      </c>
      <c r="M39" s="7">
        <f>VLOOKUP($C39,'13th march'!$A$1:$AF$210,11,0)</f>
        <v>15</v>
      </c>
      <c r="N39" s="7">
        <f>VLOOKUP($C39,'13th march'!$A$1:$AF$210,12,0)</f>
        <v>15</v>
      </c>
      <c r="O39" s="7">
        <f>VLOOKUP($C39,'13th march'!$A$1:$AF$210,13,0)</f>
        <v>15</v>
      </c>
      <c r="P39" s="7">
        <f>VLOOKUP($C39,'13th march'!$A$1:$AF$210,14,0)</f>
        <v>0</v>
      </c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</row>
    <row r="40" spans="1:34" ht="12.75" customHeight="1" x14ac:dyDescent="0.25">
      <c r="A40" s="12" t="s">
        <v>72</v>
      </c>
      <c r="B40" s="8" t="s">
        <v>232</v>
      </c>
      <c r="C40" s="21">
        <v>142736</v>
      </c>
      <c r="D40" s="7">
        <f>VLOOKUP($C40,'13th march'!$A$1:$AF$210,2,0)</f>
        <v>0</v>
      </c>
      <c r="E40" s="7">
        <f>VLOOKUP($C40,'13th march'!$A$1:$AF$210,3,0)</f>
        <v>70</v>
      </c>
      <c r="F40" s="7">
        <f>VLOOKUP($C40,'13th march'!$A$1:$AF$210,4,0)</f>
        <v>0</v>
      </c>
      <c r="G40" s="7">
        <f>VLOOKUP($C40,'13th march'!$A$1:$AF$210,5,0)</f>
        <v>0</v>
      </c>
      <c r="H40" s="7">
        <f>VLOOKUP($C40,'13th march'!$A$1:$AF$210,6,0)</f>
        <v>50</v>
      </c>
      <c r="I40" s="7">
        <f>VLOOKUP($C40,'13th march'!$A$1:$AF$210,7,0)</f>
        <v>50</v>
      </c>
      <c r="J40" s="7">
        <f>VLOOKUP($C40,'13th march'!$A$1:$AF$210,8,0)</f>
        <v>0</v>
      </c>
      <c r="K40" s="7">
        <f>VLOOKUP($C40,'13th march'!$A$1:$AF$210,9,0)</f>
        <v>0</v>
      </c>
      <c r="L40" s="7">
        <f>VLOOKUP($C40,'13th march'!$A$1:$AF$210,10,0)</f>
        <v>50</v>
      </c>
      <c r="M40" s="7">
        <f>VLOOKUP($C40,'13th march'!$A$1:$AF$210,11,0)</f>
        <v>50</v>
      </c>
      <c r="N40" s="7">
        <f>VLOOKUP($C40,'13th march'!$A$1:$AF$210,12,0)</f>
        <v>70</v>
      </c>
      <c r="O40" s="7">
        <f>VLOOKUP($C40,'13th march'!$A$1:$AF$210,13,0)</f>
        <v>0</v>
      </c>
      <c r="P40" s="7">
        <f>VLOOKUP($C40,'13th march'!$A$1:$AF$210,14,0)</f>
        <v>70</v>
      </c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</row>
    <row r="41" spans="1:34" ht="16.5" customHeight="1" x14ac:dyDescent="0.25">
      <c r="A41" s="8" t="s">
        <v>65</v>
      </c>
      <c r="B41" s="8" t="s">
        <v>232</v>
      </c>
      <c r="C41" s="9">
        <v>8038</v>
      </c>
      <c r="D41" s="7">
        <f>VLOOKUP($C41,'13th march'!$A$1:$AF$210,2,0)</f>
        <v>0</v>
      </c>
      <c r="E41" s="7">
        <f>VLOOKUP($C41,'13th march'!$A$1:$AF$210,3,0)</f>
        <v>0</v>
      </c>
      <c r="F41" s="7">
        <f>VLOOKUP($C41,'13th march'!$A$1:$AF$210,4,0)</f>
        <v>0</v>
      </c>
      <c r="G41" s="7">
        <f>VLOOKUP($C41,'13th march'!$A$1:$AF$210,5,0)</f>
        <v>8</v>
      </c>
      <c r="H41" s="7">
        <f>VLOOKUP($C41,'13th march'!$A$1:$AF$210,6,0)</f>
        <v>0</v>
      </c>
      <c r="I41" s="7">
        <f>VLOOKUP($C41,'13th march'!$A$1:$AF$210,7,0)</f>
        <v>0</v>
      </c>
      <c r="J41" s="7">
        <f>VLOOKUP($C41,'13th march'!$A$1:$AF$210,8,0)</f>
        <v>0</v>
      </c>
      <c r="K41" s="7">
        <f>VLOOKUP($C41,'13th march'!$A$1:$AF$210,9,0)</f>
        <v>0</v>
      </c>
      <c r="L41" s="7">
        <f>VLOOKUP($C41,'13th march'!$A$1:$AF$210,10,0)</f>
        <v>8</v>
      </c>
      <c r="M41" s="7">
        <f>VLOOKUP($C41,'13th march'!$A$1:$AF$210,11,0)</f>
        <v>0</v>
      </c>
      <c r="N41" s="7">
        <f>VLOOKUP($C41,'13th march'!$A$1:$AF$210,12,0)</f>
        <v>0</v>
      </c>
      <c r="O41" s="7">
        <f>VLOOKUP($C41,'13th march'!$A$1:$AF$210,13,0)</f>
        <v>0</v>
      </c>
      <c r="P41" s="7">
        <f>VLOOKUP($C41,'13th march'!$A$1:$AF$210,14,0)</f>
        <v>0</v>
      </c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</row>
    <row r="42" spans="1:34" x14ac:dyDescent="0.25">
      <c r="A42" s="12" t="s">
        <v>112</v>
      </c>
      <c r="B42" s="8" t="s">
        <v>232</v>
      </c>
      <c r="C42" s="21">
        <v>7996</v>
      </c>
      <c r="D42" s="7">
        <f>VLOOKUP($C42,'13th march'!$A$1:$AF$210,2,0)</f>
        <v>146</v>
      </c>
      <c r="E42" s="7">
        <f>VLOOKUP($C42,'13th march'!$A$1:$AF$210,3,0)</f>
        <v>140</v>
      </c>
      <c r="F42" s="7">
        <f>VLOOKUP($C42,'13th march'!$A$1:$AF$210,4,0)</f>
        <v>140</v>
      </c>
      <c r="G42" s="7">
        <f>VLOOKUP($C42,'13th march'!$A$1:$AF$210,5,0)</f>
        <v>156</v>
      </c>
      <c r="H42" s="7">
        <f>VLOOKUP($C42,'13th march'!$A$1:$AF$210,6,0)</f>
        <v>156</v>
      </c>
      <c r="I42" s="7">
        <f>VLOOKUP($C42,'13th march'!$A$1:$AF$210,7,0)</f>
        <v>156</v>
      </c>
      <c r="J42" s="7">
        <f>VLOOKUP($C42,'13th march'!$A$1:$AF$210,8,0)</f>
        <v>135</v>
      </c>
      <c r="K42" s="7">
        <f>VLOOKUP($C42,'13th march'!$A$1:$AF$210,9,0)</f>
        <v>125</v>
      </c>
      <c r="L42" s="7">
        <f>VLOOKUP($C42,'13th march'!$A$1:$AF$210,10,0)</f>
        <v>125</v>
      </c>
      <c r="M42" s="7">
        <f>VLOOKUP($C42,'13th march'!$A$1:$AF$210,11,0)</f>
        <v>125</v>
      </c>
      <c r="N42" s="7">
        <f>VLOOKUP($C42,'13th march'!$A$1:$AF$210,12,0)</f>
        <v>125</v>
      </c>
      <c r="O42" s="7">
        <f>VLOOKUP($C42,'13th march'!$A$1:$AF$210,13,0)</f>
        <v>144</v>
      </c>
      <c r="P42" s="7">
        <f>VLOOKUP($C42,'13th march'!$A$1:$AF$210,14,0)</f>
        <v>125</v>
      </c>
    </row>
    <row r="43" spans="1:34" x14ac:dyDescent="0.25">
      <c r="A43" s="12" t="s">
        <v>113</v>
      </c>
      <c r="B43" s="8" t="s">
        <v>232</v>
      </c>
      <c r="C43" s="21">
        <v>102343</v>
      </c>
      <c r="D43" s="7">
        <f>VLOOKUP($C43,'13th march'!$A$1:$AF$210,2,0)</f>
        <v>68</v>
      </c>
      <c r="E43" s="7">
        <f>VLOOKUP($C43,'13th march'!$A$1:$AF$210,3,0)</f>
        <v>74</v>
      </c>
      <c r="F43" s="7">
        <f>VLOOKUP($C43,'13th march'!$A$1:$AF$210,4,0)</f>
        <v>76</v>
      </c>
      <c r="G43" s="7">
        <f>VLOOKUP($C43,'13th march'!$A$1:$AF$210,5,0)</f>
        <v>74</v>
      </c>
      <c r="H43" s="7">
        <f>VLOOKUP($C43,'13th march'!$A$1:$AF$210,6,0)</f>
        <v>81</v>
      </c>
      <c r="I43" s="7">
        <f>VLOOKUP($C43,'13th march'!$A$1:$AF$210,7,0)</f>
        <v>84</v>
      </c>
      <c r="J43" s="7">
        <f>VLOOKUP($C43,'13th march'!$A$1:$AF$210,8,0)</f>
        <v>84</v>
      </c>
      <c r="K43" s="7">
        <f>VLOOKUP($C43,'13th march'!$A$1:$AF$210,9,0)</f>
        <v>72</v>
      </c>
      <c r="L43" s="7">
        <f>VLOOKUP($C43,'13th march'!$A$1:$AF$210,10,0)</f>
        <v>80</v>
      </c>
      <c r="M43" s="7">
        <f>VLOOKUP($C43,'13th march'!$A$1:$AF$210,11,0)</f>
        <v>74</v>
      </c>
      <c r="N43" s="7">
        <f>VLOOKUP($C43,'13th march'!$A$1:$AF$210,12,0)</f>
        <v>75</v>
      </c>
      <c r="O43" s="7">
        <f>VLOOKUP($C43,'13th march'!$A$1:$AF$210,13,0)</f>
        <v>68</v>
      </c>
      <c r="P43" s="7">
        <f>VLOOKUP($C43,'13th march'!$A$1:$AF$210,14,0)</f>
        <v>83</v>
      </c>
    </row>
    <row r="44" spans="1:34" x14ac:dyDescent="0.25">
      <c r="A44" s="12" t="s">
        <v>110</v>
      </c>
      <c r="B44" s="8" t="s">
        <v>232</v>
      </c>
      <c r="C44" s="21">
        <v>142826</v>
      </c>
      <c r="D44" s="7">
        <f>VLOOKUP($C44,'13th march'!$A$1:$AF$210,2,0)</f>
        <v>0</v>
      </c>
      <c r="E44" s="7">
        <f>VLOOKUP($C44,'13th march'!$A$1:$AF$210,3,0)</f>
        <v>65</v>
      </c>
      <c r="F44" s="7">
        <f>VLOOKUP($C44,'13th march'!$A$1:$AF$210,4,0)</f>
        <v>0</v>
      </c>
      <c r="G44" s="7">
        <f>VLOOKUP($C44,'13th march'!$A$1:$AF$210,5,0)</f>
        <v>70</v>
      </c>
      <c r="H44" s="7">
        <f>VLOOKUP($C44,'13th march'!$A$1:$AF$210,6,0)</f>
        <v>100</v>
      </c>
      <c r="I44" s="7">
        <f>VLOOKUP($C44,'13th march'!$A$1:$AF$210,7,0)</f>
        <v>100</v>
      </c>
      <c r="J44" s="7">
        <f>VLOOKUP($C44,'13th march'!$A$1:$AF$210,8,0)</f>
        <v>210</v>
      </c>
      <c r="K44" s="7">
        <f>VLOOKUP($C44,'13th march'!$A$1:$AF$210,9,0)</f>
        <v>150</v>
      </c>
      <c r="L44" s="7">
        <f>VLOOKUP($C44,'13th march'!$A$1:$AF$210,10,0)</f>
        <v>50</v>
      </c>
      <c r="M44" s="7">
        <f>VLOOKUP($C44,'13th march'!$A$1:$AF$210,11,0)</f>
        <v>0</v>
      </c>
      <c r="N44" s="7">
        <f>VLOOKUP($C44,'13th march'!$A$1:$AF$210,12,0)</f>
        <v>70</v>
      </c>
      <c r="O44" s="7">
        <f>VLOOKUP($C44,'13th march'!$A$1:$AF$210,13,0)</f>
        <v>140</v>
      </c>
      <c r="P44" s="7">
        <f>VLOOKUP($C44,'13th march'!$A$1:$AF$210,14,0)</f>
        <v>152</v>
      </c>
    </row>
    <row r="45" spans="1:34" ht="15.75" customHeight="1" x14ac:dyDescent="0.25">
      <c r="A45" s="8" t="s">
        <v>53</v>
      </c>
      <c r="B45" s="8" t="s">
        <v>232</v>
      </c>
      <c r="C45" s="9">
        <v>140701</v>
      </c>
      <c r="D45" s="7">
        <f>VLOOKUP($C45,'13th march'!$A$1:$AF$210,2,0)</f>
        <v>0</v>
      </c>
      <c r="E45" s="7">
        <f>VLOOKUP($C45,'13th march'!$A$1:$AF$210,3,0)</f>
        <v>0</v>
      </c>
      <c r="F45" s="7">
        <f>VLOOKUP($C45,'13th march'!$A$1:$AF$210,4,0)</f>
        <v>0</v>
      </c>
      <c r="G45" s="7">
        <f>VLOOKUP($C45,'13th march'!$A$1:$AF$210,5,0)</f>
        <v>0</v>
      </c>
      <c r="H45" s="7">
        <f>VLOOKUP($C45,'13th march'!$A$1:$AF$210,6,0)</f>
        <v>0</v>
      </c>
      <c r="I45" s="7">
        <f>VLOOKUP($C45,'13th march'!$A$1:$AF$210,7,0)</f>
        <v>0</v>
      </c>
      <c r="J45" s="7">
        <f>VLOOKUP($C45,'13th march'!$A$1:$AF$210,8,0)</f>
        <v>0</v>
      </c>
      <c r="K45" s="7">
        <f>VLOOKUP($C45,'13th march'!$A$1:$AF$210,9,0)</f>
        <v>30</v>
      </c>
      <c r="L45" s="7">
        <f>VLOOKUP($C45,'13th march'!$A$1:$AF$210,10,0)</f>
        <v>0</v>
      </c>
      <c r="M45" s="7">
        <f>VLOOKUP($C45,'13th march'!$A$1:$AF$210,11,0)</f>
        <v>0</v>
      </c>
      <c r="N45" s="7">
        <f>VLOOKUP($C45,'13th march'!$A$1:$AF$210,12,0)</f>
        <v>0</v>
      </c>
      <c r="O45" s="7">
        <f>VLOOKUP($C45,'13th march'!$A$1:$AF$210,13,0)</f>
        <v>0</v>
      </c>
      <c r="P45" s="7">
        <f>VLOOKUP($C45,'13th march'!$A$1:$AF$210,14,0)</f>
        <v>0</v>
      </c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</row>
    <row r="46" spans="1:34" ht="15" customHeight="1" x14ac:dyDescent="0.25">
      <c r="A46" s="12" t="s">
        <v>70</v>
      </c>
      <c r="B46" s="8" t="s">
        <v>232</v>
      </c>
      <c r="C46" s="13">
        <v>142737</v>
      </c>
      <c r="D46" s="7">
        <f>VLOOKUP($C46,'13th march'!$A$1:$AF$210,2,0)</f>
        <v>0</v>
      </c>
      <c r="E46" s="7">
        <f>VLOOKUP($C46,'13th march'!$A$1:$AF$210,3,0)</f>
        <v>0</v>
      </c>
      <c r="F46" s="7">
        <f>VLOOKUP($C46,'13th march'!$A$1:$AF$210,4,0)</f>
        <v>0</v>
      </c>
      <c r="G46" s="7">
        <f>VLOOKUP($C46,'13th march'!$A$1:$AF$210,5,0)</f>
        <v>0</v>
      </c>
      <c r="H46" s="7">
        <f>VLOOKUP($C46,'13th march'!$A$1:$AF$210,6,0)</f>
        <v>0</v>
      </c>
      <c r="I46" s="7">
        <f>VLOOKUP($C46,'13th march'!$A$1:$AF$210,7,0)</f>
        <v>0</v>
      </c>
      <c r="J46" s="7">
        <f>VLOOKUP($C46,'13th march'!$A$1:$AF$210,8,0)</f>
        <v>0</v>
      </c>
      <c r="K46" s="7">
        <f>VLOOKUP($C46,'13th march'!$A$1:$AF$210,9,0)</f>
        <v>20</v>
      </c>
      <c r="L46" s="7">
        <f>VLOOKUP($C46,'13th march'!$A$1:$AF$210,10,0)</f>
        <v>20</v>
      </c>
      <c r="M46" s="7">
        <f>VLOOKUP($C46,'13th march'!$A$1:$AF$210,11,0)</f>
        <v>50</v>
      </c>
      <c r="N46" s="7">
        <f>VLOOKUP($C46,'13th march'!$A$1:$AF$210,12,0)</f>
        <v>0</v>
      </c>
      <c r="O46" s="7">
        <f>VLOOKUP($C46,'13th march'!$A$1:$AF$210,13,0)</f>
        <v>0</v>
      </c>
      <c r="P46" s="7">
        <f>VLOOKUP($C46,'13th march'!$A$1:$AF$210,14,0)</f>
        <v>50</v>
      </c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</row>
    <row r="47" spans="1:34" ht="17.25" customHeight="1" x14ac:dyDescent="0.25">
      <c r="A47" s="12" t="s">
        <v>71</v>
      </c>
      <c r="B47" s="8" t="s">
        <v>232</v>
      </c>
      <c r="C47" s="13">
        <v>142735</v>
      </c>
      <c r="D47" s="7">
        <f>VLOOKUP($C47,'13th march'!$A$1:$AF$210,2,0)</f>
        <v>0</v>
      </c>
      <c r="E47" s="7">
        <f>VLOOKUP($C47,'13th march'!$A$1:$AF$210,3,0)</f>
        <v>0</v>
      </c>
      <c r="F47" s="7">
        <f>VLOOKUP($C47,'13th march'!$A$1:$AF$210,4,0)</f>
        <v>0</v>
      </c>
      <c r="G47" s="7">
        <f>VLOOKUP($C47,'13th march'!$A$1:$AF$210,5,0)</f>
        <v>0</v>
      </c>
      <c r="H47" s="7">
        <f>VLOOKUP($C47,'13th march'!$A$1:$AF$210,6,0)</f>
        <v>0</v>
      </c>
      <c r="I47" s="7">
        <f>VLOOKUP($C47,'13th march'!$A$1:$AF$210,7,0)</f>
        <v>15</v>
      </c>
      <c r="J47" s="7">
        <f>VLOOKUP($C47,'13th march'!$A$1:$AF$210,8,0)</f>
        <v>0</v>
      </c>
      <c r="K47" s="7">
        <f>VLOOKUP($C47,'13th march'!$A$1:$AF$210,9,0)</f>
        <v>0</v>
      </c>
      <c r="L47" s="7">
        <f>VLOOKUP($C47,'13th march'!$A$1:$AF$210,10,0)</f>
        <v>0</v>
      </c>
      <c r="M47" s="7">
        <f>VLOOKUP($C47,'13th march'!$A$1:$AF$210,11,0)</f>
        <v>0</v>
      </c>
      <c r="N47" s="7">
        <f>VLOOKUP($C47,'13th march'!$A$1:$AF$210,12,0)</f>
        <v>20</v>
      </c>
      <c r="O47" s="7">
        <f>VLOOKUP($C47,'13th march'!$A$1:$AF$210,13,0)</f>
        <v>25</v>
      </c>
      <c r="P47" s="7">
        <f>VLOOKUP($C47,'13th march'!$A$1:$AF$210,14,0)</f>
        <v>100</v>
      </c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</row>
    <row r="48" spans="1:34" ht="15" customHeight="1" x14ac:dyDescent="0.25">
      <c r="A48" s="19" t="s">
        <v>69</v>
      </c>
      <c r="B48" s="8" t="s">
        <v>232</v>
      </c>
      <c r="C48" s="20">
        <v>142177</v>
      </c>
      <c r="D48" s="7">
        <v>0</v>
      </c>
      <c r="E48" s="7">
        <v>0</v>
      </c>
      <c r="F48" s="7">
        <v>0</v>
      </c>
      <c r="G48" s="7">
        <v>0</v>
      </c>
      <c r="H48" s="7">
        <v>0</v>
      </c>
      <c r="I48" s="7">
        <v>0</v>
      </c>
      <c r="J48" s="7">
        <v>0</v>
      </c>
      <c r="K48" s="7">
        <v>0</v>
      </c>
      <c r="L48" s="7">
        <v>0</v>
      </c>
      <c r="M48" s="7">
        <v>0</v>
      </c>
      <c r="N48" s="7">
        <v>0</v>
      </c>
      <c r="O48" s="7">
        <v>0</v>
      </c>
      <c r="P48" s="7">
        <v>0</v>
      </c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</row>
    <row r="49" spans="1:34" s="23" customFormat="1" ht="30" x14ac:dyDescent="0.25">
      <c r="A49" s="13" t="s">
        <v>133</v>
      </c>
      <c r="B49" s="8" t="s">
        <v>232</v>
      </c>
      <c r="C49" s="23">
        <v>143171</v>
      </c>
      <c r="D49" s="7">
        <f>VLOOKUP($C49,'13th march'!$A$1:$AF$210,2,0)</f>
        <v>0</v>
      </c>
      <c r="E49" s="7">
        <f>VLOOKUP($C49,'13th march'!$A$1:$AF$210,3,0)</f>
        <v>0</v>
      </c>
      <c r="F49" s="7">
        <f>VLOOKUP($C49,'13th march'!$A$1:$AF$210,4,0)</f>
        <v>0</v>
      </c>
      <c r="G49" s="7">
        <f>VLOOKUP($C49,'13th march'!$A$1:$AF$210,5,0)</f>
        <v>0</v>
      </c>
      <c r="H49" s="7">
        <f>VLOOKUP($C49,'13th march'!$A$1:$AF$210,6,0)</f>
        <v>0</v>
      </c>
      <c r="I49" s="7">
        <f>VLOOKUP($C49,'13th march'!$A$1:$AF$210,7,0)</f>
        <v>0</v>
      </c>
      <c r="J49" s="7">
        <f>VLOOKUP($C49,'13th march'!$A$1:$AF$210,8,0)</f>
        <v>40</v>
      </c>
      <c r="K49" s="7">
        <f>VLOOKUP($C49,'13th march'!$A$1:$AF$210,9,0)</f>
        <v>40</v>
      </c>
      <c r="L49" s="7">
        <f>VLOOKUP($C49,'13th march'!$A$1:$AF$210,10,0)</f>
        <v>0</v>
      </c>
      <c r="M49" s="7">
        <f>VLOOKUP($C49,'13th march'!$A$1:$AF$210,11,0)</f>
        <v>0</v>
      </c>
      <c r="N49" s="7">
        <f>VLOOKUP($C49,'13th march'!$A$1:$AF$210,12,0)</f>
        <v>40</v>
      </c>
      <c r="O49" s="7">
        <f>VLOOKUP($C49,'13th march'!$A$1:$AF$210,13,0)</f>
        <v>40</v>
      </c>
      <c r="P49" s="7">
        <f>VLOOKUP($C49,'13th march'!$A$1:$AF$210,14,0)</f>
        <v>40</v>
      </c>
    </row>
    <row r="50" spans="1:34" ht="14.25" customHeight="1" x14ac:dyDescent="0.25">
      <c r="A50" s="57" t="s">
        <v>33</v>
      </c>
      <c r="B50" s="58"/>
      <c r="C50" s="58"/>
      <c r="D50" s="2">
        <f>SUM(D22:D49)</f>
        <v>1085</v>
      </c>
      <c r="E50" s="2">
        <f t="shared" ref="E50:P50" si="1">SUM(E22:E49)</f>
        <v>1229</v>
      </c>
      <c r="F50" s="2">
        <f t="shared" si="1"/>
        <v>1113</v>
      </c>
      <c r="G50" s="2">
        <f t="shared" si="1"/>
        <v>1219</v>
      </c>
      <c r="H50" s="2">
        <f t="shared" si="1"/>
        <v>1223</v>
      </c>
      <c r="I50" s="2">
        <f t="shared" si="1"/>
        <v>1286</v>
      </c>
      <c r="J50" s="2">
        <f t="shared" si="1"/>
        <v>1330</v>
      </c>
      <c r="K50" s="2">
        <f t="shared" si="1"/>
        <v>1293</v>
      </c>
      <c r="L50" s="2">
        <f t="shared" si="1"/>
        <v>1198</v>
      </c>
      <c r="M50" s="2">
        <f t="shared" si="1"/>
        <v>1204</v>
      </c>
      <c r="N50" s="2">
        <f t="shared" si="1"/>
        <v>1168</v>
      </c>
      <c r="O50" s="7">
        <f t="shared" si="1"/>
        <v>1365</v>
      </c>
      <c r="P50" s="7">
        <f t="shared" si="1"/>
        <v>1491</v>
      </c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</row>
    <row r="51" spans="1:34" x14ac:dyDescent="0.25">
      <c r="A51" s="55" t="s">
        <v>242</v>
      </c>
      <c r="B51" s="55"/>
      <c r="C51" s="55"/>
      <c r="G51" s="49">
        <f>SUM(G50:M50)/7</f>
        <v>1250.4285714285713</v>
      </c>
      <c r="H51" s="49"/>
      <c r="I51" s="49"/>
      <c r="J51" s="49"/>
      <c r="K51" s="49"/>
      <c r="L51" s="49"/>
      <c r="M51" s="49"/>
      <c r="O51" s="7"/>
      <c r="P51" s="7"/>
    </row>
    <row r="52" spans="1:34" x14ac:dyDescent="0.25">
      <c r="O52" s="7"/>
      <c r="P52" s="7"/>
    </row>
    <row r="53" spans="1:34" x14ac:dyDescent="0.25">
      <c r="O53" s="7"/>
      <c r="P53" s="7"/>
    </row>
    <row r="54" spans="1:34" ht="18.75" x14ac:dyDescent="0.3">
      <c r="A54" s="25" t="s">
        <v>134</v>
      </c>
      <c r="B54" s="25"/>
      <c r="O54" s="7"/>
      <c r="P54" s="7"/>
    </row>
    <row r="55" spans="1:34" x14ac:dyDescent="0.25">
      <c r="A55" t="s">
        <v>155</v>
      </c>
      <c r="B55" t="s">
        <v>233</v>
      </c>
      <c r="D55">
        <f>VLOOKUP($A55,'DeleveryBoy(13th march)'!$A$1:$N$78,2,0)</f>
        <v>71</v>
      </c>
      <c r="E55">
        <f>VLOOKUP($A55,'DeleveryBoy(13th march)'!$A$1:$N$78,3,0)</f>
        <v>59</v>
      </c>
      <c r="F55">
        <f>VLOOKUP($A55,'DeleveryBoy(13th march)'!$A$1:$N$78,4,0)</f>
        <v>55</v>
      </c>
      <c r="G55">
        <f>VLOOKUP($A55,'DeleveryBoy(13th march)'!$A$1:$N$78,5,0)</f>
        <v>62</v>
      </c>
      <c r="H55">
        <f>VLOOKUP($A55,'DeleveryBoy(13th march)'!$A$1:$N$78,6,0)</f>
        <v>63</v>
      </c>
      <c r="I55">
        <f>VLOOKUP($A55,'DeleveryBoy(13th march)'!$A$1:$N$78,7,0)</f>
        <v>70</v>
      </c>
      <c r="J55">
        <f>VLOOKUP($A55,'DeleveryBoy(13th march)'!$A$1:$N$78,8,0)</f>
        <v>62</v>
      </c>
      <c r="K55">
        <f>VLOOKUP($A55,'DeleveryBoy(13th march)'!$A$1:$N$78,9,0)</f>
        <v>63</v>
      </c>
      <c r="L55">
        <f>VLOOKUP($A55,'DeleveryBoy(13th march)'!$A$1:$N$78,10,0)</f>
        <v>69</v>
      </c>
      <c r="M55">
        <f>VLOOKUP($A55,'DeleveryBoy(13th march)'!$A$1:$N$78,11,0)</f>
        <v>65</v>
      </c>
      <c r="N55">
        <f>VLOOKUP($A55,'DeleveryBoy(13th march)'!$A$1:$N$78,12,0)</f>
        <v>61</v>
      </c>
      <c r="O55" s="7">
        <f>VLOOKUP($A55,'DeleveryBoy(13th march)'!$A$1:$N$78,13,0)</f>
        <v>64</v>
      </c>
      <c r="P55" s="7">
        <f>VLOOKUP($A55,'DeleveryBoy(13th march)'!$A$1:$N$78,14,0)</f>
        <v>70</v>
      </c>
    </row>
    <row r="56" spans="1:34" x14ac:dyDescent="0.25">
      <c r="A56" t="s">
        <v>214</v>
      </c>
      <c r="B56" t="s">
        <v>233</v>
      </c>
      <c r="D56">
        <f>VLOOKUP($A56,'DeleveryBoy(13th march)'!$A$1:$N$78,2,0)</f>
        <v>218</v>
      </c>
      <c r="E56">
        <f>VLOOKUP($A56,'DeleveryBoy(13th march)'!$A$1:$N$78,3,0)</f>
        <v>214</v>
      </c>
      <c r="F56">
        <f>VLOOKUP($A56,'DeleveryBoy(13th march)'!$A$1:$N$78,4,0)</f>
        <v>213</v>
      </c>
      <c r="G56">
        <f>VLOOKUP($A56,'DeleveryBoy(13th march)'!$A$1:$N$78,5,0)</f>
        <v>222</v>
      </c>
      <c r="H56">
        <f>VLOOKUP($A56,'DeleveryBoy(13th march)'!$A$1:$N$78,6,0)</f>
        <v>220</v>
      </c>
      <c r="I56">
        <f>VLOOKUP($A56,'DeleveryBoy(13th march)'!$A$1:$N$78,7,0)</f>
        <v>217</v>
      </c>
      <c r="J56">
        <f>VLOOKUP($A56,'DeleveryBoy(13th march)'!$A$1:$N$78,8,0)</f>
        <v>227</v>
      </c>
      <c r="K56">
        <f>VLOOKUP($A56,'DeleveryBoy(13th march)'!$A$1:$N$78,9,0)</f>
        <v>219</v>
      </c>
      <c r="L56">
        <f>VLOOKUP($A56,'DeleveryBoy(13th march)'!$A$1:$N$78,10,0)</f>
        <v>230</v>
      </c>
      <c r="M56">
        <f>VLOOKUP($A56,'DeleveryBoy(13th march)'!$A$1:$N$78,11,0)</f>
        <v>227</v>
      </c>
      <c r="N56">
        <f>VLOOKUP($A56,'DeleveryBoy(13th march)'!$A$1:$N$78,12,0)</f>
        <v>235</v>
      </c>
      <c r="O56" s="7">
        <f>VLOOKUP($A56,'DeleveryBoy(13th march)'!$A$1:$N$78,13,0)</f>
        <v>221</v>
      </c>
      <c r="P56" s="7">
        <f>VLOOKUP($A56,'DeleveryBoy(13th march)'!$A$1:$N$78,14,0)</f>
        <v>228</v>
      </c>
    </row>
    <row r="57" spans="1:34" ht="15.75" thickBot="1" x14ac:dyDescent="0.3">
      <c r="A57" t="s">
        <v>213</v>
      </c>
      <c r="B57" t="s">
        <v>233</v>
      </c>
      <c r="D57">
        <f>VLOOKUP($A57,'DeleveryBoy(13th march)'!$A$1:$N$78,2,0)</f>
        <v>29</v>
      </c>
      <c r="E57">
        <f>VLOOKUP($A57,'DeleveryBoy(13th march)'!$A$1:$N$78,3,0)</f>
        <v>25</v>
      </c>
      <c r="F57">
        <f>VLOOKUP($A57,'DeleveryBoy(13th march)'!$A$1:$N$78,4,0)</f>
        <v>22</v>
      </c>
      <c r="G57">
        <f>VLOOKUP($A57,'DeleveryBoy(13th march)'!$A$1:$N$78,5,0)</f>
        <v>24</v>
      </c>
      <c r="H57">
        <f>VLOOKUP($A57,'DeleveryBoy(13th march)'!$A$1:$N$78,6,0)</f>
        <v>23</v>
      </c>
      <c r="I57">
        <f>VLOOKUP($A57,'DeleveryBoy(13th march)'!$A$1:$N$78,7,0)</f>
        <v>28</v>
      </c>
      <c r="J57">
        <f>VLOOKUP($A57,'DeleveryBoy(13th march)'!$A$1:$N$78,8,0)</f>
        <v>24</v>
      </c>
      <c r="K57">
        <f>VLOOKUP($A57,'DeleveryBoy(13th march)'!$A$1:$N$78,9,0)</f>
        <v>26</v>
      </c>
      <c r="L57">
        <f>VLOOKUP($A57,'DeleveryBoy(13th march)'!$A$1:$N$78,10,0)</f>
        <v>26</v>
      </c>
      <c r="M57">
        <f>VLOOKUP($A57,'DeleveryBoy(13th march)'!$A$1:$N$78,11,0)</f>
        <v>25</v>
      </c>
      <c r="N57">
        <f>VLOOKUP($A57,'DeleveryBoy(13th march)'!$A$1:$N$78,12,0)</f>
        <v>24</v>
      </c>
      <c r="O57" s="7">
        <f>VLOOKUP($A57,'DeleveryBoy(13th march)'!$A$1:$N$78,13,0)</f>
        <v>25</v>
      </c>
      <c r="P57" s="7">
        <f>VLOOKUP($A57,'DeleveryBoy(13th march)'!$A$1:$N$78,14,0)</f>
        <v>26</v>
      </c>
    </row>
    <row r="58" spans="1:34" ht="15.75" thickBot="1" x14ac:dyDescent="0.3">
      <c r="A58" s="24" t="s">
        <v>219</v>
      </c>
      <c r="B58" t="s">
        <v>233</v>
      </c>
      <c r="D58">
        <f>VLOOKUP($A58,'DeleveryBoy(13th march)'!$A$1:$N$78,2,0)</f>
        <v>89</v>
      </c>
      <c r="E58">
        <f>VLOOKUP($A58,'DeleveryBoy(13th march)'!$A$1:$N$78,3,0)</f>
        <v>93</v>
      </c>
      <c r="F58">
        <f>VLOOKUP($A58,'DeleveryBoy(13th march)'!$A$1:$N$78,4,0)</f>
        <v>92</v>
      </c>
      <c r="G58">
        <f>VLOOKUP($A58,'DeleveryBoy(13th march)'!$A$1:$N$78,5,0)</f>
        <v>89</v>
      </c>
      <c r="H58">
        <f>VLOOKUP($A58,'DeleveryBoy(13th march)'!$A$1:$N$78,6,0)</f>
        <v>99</v>
      </c>
      <c r="I58">
        <f>VLOOKUP($A58,'DeleveryBoy(13th march)'!$A$1:$N$78,7,0)</f>
        <v>86</v>
      </c>
      <c r="J58">
        <f>VLOOKUP($A58,'DeleveryBoy(13th march)'!$A$1:$N$78,8,0)</f>
        <v>88</v>
      </c>
      <c r="K58">
        <f>VLOOKUP($A58,'DeleveryBoy(13th march)'!$A$1:$N$78,9,0)</f>
        <v>95</v>
      </c>
      <c r="L58">
        <f>VLOOKUP($A58,'DeleveryBoy(13th march)'!$A$1:$N$78,10,0)</f>
        <v>88</v>
      </c>
      <c r="M58">
        <f>VLOOKUP($A58,'DeleveryBoy(13th march)'!$A$1:$N$78,11,0)</f>
        <v>100</v>
      </c>
      <c r="N58">
        <f>VLOOKUP($A58,'DeleveryBoy(13th march)'!$A$1:$N$78,12,0)</f>
        <v>98</v>
      </c>
      <c r="O58" s="7">
        <f>VLOOKUP($A58,'DeleveryBoy(13th march)'!$A$1:$N$78,13,0)</f>
        <v>100</v>
      </c>
      <c r="P58" s="7">
        <f>VLOOKUP($A58,'DeleveryBoy(13th march)'!$A$1:$N$78,14,0)</f>
        <v>92</v>
      </c>
    </row>
    <row r="59" spans="1:34" ht="15.75" thickBot="1" x14ac:dyDescent="0.3">
      <c r="A59" t="s">
        <v>158</v>
      </c>
      <c r="B59" t="s">
        <v>233</v>
      </c>
      <c r="D59">
        <f>VLOOKUP($A59,'DeleveryBoy(13th march)'!$A$1:$N$78,2,0)</f>
        <v>48</v>
      </c>
      <c r="E59">
        <f>VLOOKUP($A59,'DeleveryBoy(13th march)'!$A$1:$N$78,3,0)</f>
        <v>51</v>
      </c>
      <c r="F59">
        <f>VLOOKUP($A59,'DeleveryBoy(13th march)'!$A$1:$N$78,4,0)</f>
        <v>47</v>
      </c>
      <c r="G59">
        <f>VLOOKUP($A59,'DeleveryBoy(13th march)'!$A$1:$N$78,5,0)</f>
        <v>48</v>
      </c>
      <c r="H59">
        <f>VLOOKUP($A59,'DeleveryBoy(13th march)'!$A$1:$N$78,6,0)</f>
        <v>49</v>
      </c>
      <c r="I59">
        <f>VLOOKUP($A59,'DeleveryBoy(13th march)'!$A$1:$N$78,7,0)</f>
        <v>48</v>
      </c>
      <c r="J59">
        <f>VLOOKUP($A59,'DeleveryBoy(13th march)'!$A$1:$N$78,8,0)</f>
        <v>54</v>
      </c>
      <c r="K59">
        <f>VLOOKUP($A59,'DeleveryBoy(13th march)'!$A$1:$N$78,9,0)</f>
        <v>52</v>
      </c>
      <c r="L59">
        <f>VLOOKUP($A59,'DeleveryBoy(13th march)'!$A$1:$N$78,10,0)</f>
        <v>53</v>
      </c>
      <c r="M59">
        <f>VLOOKUP($A59,'DeleveryBoy(13th march)'!$A$1:$N$78,11,0)</f>
        <v>53</v>
      </c>
      <c r="N59">
        <f>VLOOKUP($A59,'DeleveryBoy(13th march)'!$A$1:$N$78,12,0)</f>
        <v>56</v>
      </c>
      <c r="O59" s="7">
        <f>VLOOKUP($A59,'DeleveryBoy(13th march)'!$A$1:$N$78,13,0)</f>
        <v>53</v>
      </c>
      <c r="P59" s="7">
        <f>VLOOKUP($A59,'DeleveryBoy(13th march)'!$A$1:$N$78,14,0)</f>
        <v>56</v>
      </c>
    </row>
    <row r="60" spans="1:34" ht="15.75" thickBot="1" x14ac:dyDescent="0.3">
      <c r="A60" s="24" t="s">
        <v>166</v>
      </c>
      <c r="B60" t="s">
        <v>233</v>
      </c>
      <c r="D60">
        <f>VLOOKUP($A60,'DeleveryBoy(13th march)'!$A$1:$N$78,2,0)</f>
        <v>133</v>
      </c>
      <c r="E60">
        <f>VLOOKUP($A60,'DeleveryBoy(13th march)'!$A$1:$N$78,3,0)</f>
        <v>141</v>
      </c>
      <c r="F60">
        <f>VLOOKUP($A60,'DeleveryBoy(13th march)'!$A$1:$N$78,4,0)</f>
        <v>140</v>
      </c>
      <c r="G60">
        <f>VLOOKUP($A60,'DeleveryBoy(13th march)'!$A$1:$N$78,5,0)</f>
        <v>145</v>
      </c>
      <c r="H60">
        <f>VLOOKUP($A60,'DeleveryBoy(13th march)'!$A$1:$N$78,6,0)</f>
        <v>141</v>
      </c>
      <c r="I60">
        <f>VLOOKUP($A60,'DeleveryBoy(13th march)'!$A$1:$N$78,7,0)</f>
        <v>147</v>
      </c>
      <c r="J60">
        <f>VLOOKUP($A60,'DeleveryBoy(13th march)'!$A$1:$N$78,8,0)</f>
        <v>136</v>
      </c>
      <c r="K60">
        <f>VLOOKUP($A60,'DeleveryBoy(13th march)'!$A$1:$N$78,9,0)</f>
        <v>140</v>
      </c>
      <c r="L60">
        <f>VLOOKUP($A60,'DeleveryBoy(13th march)'!$A$1:$N$78,10,0)</f>
        <v>135</v>
      </c>
      <c r="M60">
        <f>VLOOKUP($A60,'DeleveryBoy(13th march)'!$A$1:$N$78,11,0)</f>
        <v>143</v>
      </c>
      <c r="N60">
        <f>VLOOKUP($A60,'DeleveryBoy(13th march)'!$A$1:$N$78,12,0)</f>
        <v>132</v>
      </c>
      <c r="O60" s="7">
        <f>VLOOKUP($A60,'DeleveryBoy(13th march)'!$A$1:$N$78,13,0)</f>
        <v>150</v>
      </c>
      <c r="P60" s="7">
        <f>VLOOKUP($A60,'DeleveryBoy(13th march)'!$A$1:$N$78,14,0)</f>
        <v>136</v>
      </c>
    </row>
    <row r="61" spans="1:34" ht="15.75" thickBot="1" x14ac:dyDescent="0.3">
      <c r="A61" s="24" t="s">
        <v>220</v>
      </c>
      <c r="B61" t="s">
        <v>233</v>
      </c>
      <c r="D61">
        <f>VLOOKUP($A61,'DeleveryBoy(13th march)'!$A$1:$N$78,2,0)</f>
        <v>103</v>
      </c>
      <c r="E61">
        <f>VLOOKUP($A61,'DeleveryBoy(13th march)'!$A$1:$N$78,3,0)</f>
        <v>106</v>
      </c>
      <c r="F61">
        <f>VLOOKUP($A61,'DeleveryBoy(13th march)'!$A$1:$N$78,4,0)</f>
        <v>93</v>
      </c>
      <c r="G61">
        <f>VLOOKUP($A61,'DeleveryBoy(13th march)'!$A$1:$N$78,5,0)</f>
        <v>103</v>
      </c>
      <c r="H61">
        <f>VLOOKUP($A61,'DeleveryBoy(13th march)'!$A$1:$N$78,6,0)</f>
        <v>111</v>
      </c>
      <c r="I61">
        <f>VLOOKUP($A61,'DeleveryBoy(13th march)'!$A$1:$N$78,7,0)</f>
        <v>104</v>
      </c>
      <c r="J61">
        <f>VLOOKUP($A61,'DeleveryBoy(13th march)'!$A$1:$N$78,8,0)</f>
        <v>106</v>
      </c>
      <c r="K61">
        <f>VLOOKUP($A61,'DeleveryBoy(13th march)'!$A$1:$N$78,9,0)</f>
        <v>102</v>
      </c>
      <c r="L61">
        <f>VLOOKUP($A61,'DeleveryBoy(13th march)'!$A$1:$N$78,10,0)</f>
        <v>103</v>
      </c>
      <c r="M61">
        <f>VLOOKUP($A61,'DeleveryBoy(13th march)'!$A$1:$N$78,11,0)</f>
        <v>97</v>
      </c>
      <c r="N61">
        <f>VLOOKUP($A61,'DeleveryBoy(13th march)'!$A$1:$N$78,12,0)</f>
        <v>100</v>
      </c>
      <c r="O61" s="7">
        <f>VLOOKUP($A61,'DeleveryBoy(13th march)'!$A$1:$N$78,13,0)</f>
        <v>103</v>
      </c>
      <c r="P61" s="7">
        <f>VLOOKUP($A61,'DeleveryBoy(13th march)'!$A$1:$N$78,14,0)</f>
        <v>98</v>
      </c>
    </row>
    <row r="62" spans="1:34" ht="15.75" thickBot="1" x14ac:dyDescent="0.3">
      <c r="A62" s="24" t="s">
        <v>221</v>
      </c>
      <c r="B62" t="s">
        <v>233</v>
      </c>
      <c r="D62">
        <f>VLOOKUP($A62,'DeleveryBoy(13th march)'!$A$1:$N$78,2,0)</f>
        <v>154</v>
      </c>
      <c r="E62">
        <f>VLOOKUP($A62,'DeleveryBoy(13th march)'!$A$1:$N$78,3,0)</f>
        <v>160</v>
      </c>
      <c r="F62">
        <f>VLOOKUP($A62,'DeleveryBoy(13th march)'!$A$1:$N$78,4,0)</f>
        <v>154</v>
      </c>
      <c r="G62">
        <f>VLOOKUP($A62,'DeleveryBoy(13th march)'!$A$1:$N$78,5,0)</f>
        <v>159</v>
      </c>
      <c r="H62">
        <f>VLOOKUP($A62,'DeleveryBoy(13th march)'!$A$1:$N$78,6,0)</f>
        <v>156</v>
      </c>
      <c r="I62">
        <f>VLOOKUP($A62,'DeleveryBoy(13th march)'!$A$1:$N$78,7,0)</f>
        <v>160</v>
      </c>
      <c r="J62">
        <f>VLOOKUP($A62,'DeleveryBoy(13th march)'!$A$1:$N$78,8,0)</f>
        <v>157</v>
      </c>
      <c r="K62">
        <f>VLOOKUP($A62,'DeleveryBoy(13th march)'!$A$1:$N$78,9,0)</f>
        <v>161</v>
      </c>
      <c r="L62">
        <f>VLOOKUP($A62,'DeleveryBoy(13th march)'!$A$1:$N$78,10,0)</f>
        <v>152</v>
      </c>
      <c r="M62">
        <f>VLOOKUP($A62,'DeleveryBoy(13th march)'!$A$1:$N$78,11,0)</f>
        <v>138</v>
      </c>
      <c r="N62">
        <f>VLOOKUP($A62,'DeleveryBoy(13th march)'!$A$1:$N$78,12,0)</f>
        <v>145</v>
      </c>
      <c r="O62" s="7">
        <f>VLOOKUP($A62,'DeleveryBoy(13th march)'!$A$1:$N$78,13,0)</f>
        <v>150</v>
      </c>
      <c r="P62" s="7">
        <f>VLOOKUP($A62,'DeleveryBoy(13th march)'!$A$1:$N$78,14,0)</f>
        <v>156</v>
      </c>
    </row>
    <row r="63" spans="1:34" ht="15.75" thickBot="1" x14ac:dyDescent="0.3">
      <c r="A63" s="24" t="s">
        <v>222</v>
      </c>
      <c r="B63" t="s">
        <v>233</v>
      </c>
      <c r="D63">
        <f>VLOOKUP($A63,'DeleveryBoy(13th march)'!$A$1:$N$78,2,0)</f>
        <v>163</v>
      </c>
      <c r="E63">
        <f>VLOOKUP($A63,'DeleveryBoy(13th march)'!$A$1:$N$78,3,0)</f>
        <v>157</v>
      </c>
      <c r="F63">
        <f>VLOOKUP($A63,'DeleveryBoy(13th march)'!$A$1:$N$78,4,0)</f>
        <v>161</v>
      </c>
      <c r="G63">
        <f>VLOOKUP($A63,'DeleveryBoy(13th march)'!$A$1:$N$78,5,0)</f>
        <v>159</v>
      </c>
      <c r="H63">
        <f>VLOOKUP($A63,'DeleveryBoy(13th march)'!$A$1:$N$78,6,0)</f>
        <v>168</v>
      </c>
      <c r="I63">
        <f>VLOOKUP($A63,'DeleveryBoy(13th march)'!$A$1:$N$78,7,0)</f>
        <v>172</v>
      </c>
      <c r="J63">
        <f>VLOOKUP($A63,'DeleveryBoy(13th march)'!$A$1:$N$78,8,0)</f>
        <v>170</v>
      </c>
      <c r="K63">
        <f>VLOOKUP($A63,'DeleveryBoy(13th march)'!$A$1:$N$78,9,0)</f>
        <v>161</v>
      </c>
      <c r="L63">
        <f>VLOOKUP($A63,'DeleveryBoy(13th march)'!$A$1:$N$78,10,0)</f>
        <v>163</v>
      </c>
      <c r="M63">
        <f>VLOOKUP($A63,'DeleveryBoy(13th march)'!$A$1:$N$78,11,0)</f>
        <v>171</v>
      </c>
      <c r="N63">
        <f>VLOOKUP($A63,'DeleveryBoy(13th march)'!$A$1:$N$78,12,0)</f>
        <v>153</v>
      </c>
      <c r="O63" s="7">
        <f>VLOOKUP($A63,'DeleveryBoy(13th march)'!$A$1:$N$78,13,0)</f>
        <v>160</v>
      </c>
      <c r="P63" s="7">
        <f>VLOOKUP($A63,'DeleveryBoy(13th march)'!$A$1:$N$78,14,0)</f>
        <v>161</v>
      </c>
    </row>
    <row r="64" spans="1:34" x14ac:dyDescent="0.25">
      <c r="A64" t="s">
        <v>150</v>
      </c>
      <c r="B64" t="s">
        <v>233</v>
      </c>
      <c r="D64">
        <f>VLOOKUP($A64,'DeleveryBoy(13th march)'!$A$1:$N$78,2,0)</f>
        <v>115</v>
      </c>
      <c r="E64">
        <f>VLOOKUP($A64,'DeleveryBoy(13th march)'!$A$1:$N$78,3,0)</f>
        <v>124</v>
      </c>
      <c r="F64">
        <f>VLOOKUP($A64,'DeleveryBoy(13th march)'!$A$1:$N$78,4,0)</f>
        <v>120</v>
      </c>
      <c r="G64">
        <f>VLOOKUP($A64,'DeleveryBoy(13th march)'!$A$1:$N$78,5,0)</f>
        <v>117</v>
      </c>
      <c r="H64">
        <f>VLOOKUP($A64,'DeleveryBoy(13th march)'!$A$1:$N$78,6,0)</f>
        <v>120</v>
      </c>
      <c r="I64">
        <f>VLOOKUP($A64,'DeleveryBoy(13th march)'!$A$1:$N$78,7,0)</f>
        <v>124</v>
      </c>
      <c r="J64">
        <f>VLOOKUP($A64,'DeleveryBoy(13th march)'!$A$1:$N$78,8,0)</f>
        <v>126</v>
      </c>
      <c r="K64">
        <f>VLOOKUP($A64,'DeleveryBoy(13th march)'!$A$1:$N$78,9,0)</f>
        <v>121</v>
      </c>
      <c r="L64">
        <f>VLOOKUP($A64,'DeleveryBoy(13th march)'!$A$1:$N$78,10,0)</f>
        <v>121</v>
      </c>
      <c r="M64">
        <f>VLOOKUP($A64,'DeleveryBoy(13th march)'!$A$1:$N$78,11,0)</f>
        <v>126</v>
      </c>
      <c r="N64">
        <f>VLOOKUP($A64,'DeleveryBoy(13th march)'!$A$1:$N$78,12,0)</f>
        <v>124</v>
      </c>
      <c r="O64" s="7">
        <f>VLOOKUP($A64,'DeleveryBoy(13th march)'!$A$1:$N$78,13,0)</f>
        <v>132</v>
      </c>
      <c r="P64" s="7">
        <f>VLOOKUP($A64,'DeleveryBoy(13th march)'!$A$1:$N$78,14,0)</f>
        <v>128</v>
      </c>
    </row>
    <row r="65" spans="1:16" ht="15.75" thickBot="1" x14ac:dyDescent="0.3">
      <c r="A65" t="s">
        <v>201</v>
      </c>
      <c r="B65" t="s">
        <v>233</v>
      </c>
      <c r="D65">
        <f>VLOOKUP($A65,'DeleveryBoy(13th march)'!$A$1:$N$78,2,0)</f>
        <v>116</v>
      </c>
      <c r="E65">
        <f>VLOOKUP($A65,'DeleveryBoy(13th march)'!$A$1:$N$78,3,0)</f>
        <v>110</v>
      </c>
      <c r="F65">
        <f>VLOOKUP($A65,'DeleveryBoy(13th march)'!$A$1:$N$78,4,0)</f>
        <v>111</v>
      </c>
      <c r="G65">
        <f>VLOOKUP($A65,'DeleveryBoy(13th march)'!$A$1:$N$78,5,0)</f>
        <v>115</v>
      </c>
      <c r="H65">
        <f>VLOOKUP($A65,'DeleveryBoy(13th march)'!$A$1:$N$78,6,0)</f>
        <v>106</v>
      </c>
      <c r="I65">
        <f>VLOOKUP($A65,'DeleveryBoy(13th march)'!$A$1:$N$78,7,0)</f>
        <v>111</v>
      </c>
      <c r="J65">
        <f>VLOOKUP($A65,'DeleveryBoy(13th march)'!$A$1:$N$78,8,0)</f>
        <v>118</v>
      </c>
      <c r="K65">
        <f>VLOOKUP($A65,'DeleveryBoy(13th march)'!$A$1:$N$78,9,0)</f>
        <v>120</v>
      </c>
      <c r="L65">
        <f>VLOOKUP($A65,'DeleveryBoy(13th march)'!$A$1:$N$78,10,0)</f>
        <v>117</v>
      </c>
      <c r="M65">
        <f>VLOOKUP($A65,'DeleveryBoy(13th march)'!$A$1:$N$78,11,0)</f>
        <v>110</v>
      </c>
      <c r="N65">
        <f>VLOOKUP($A65,'DeleveryBoy(13th march)'!$A$1:$N$78,12,0)</f>
        <v>118</v>
      </c>
      <c r="O65" s="7">
        <f>VLOOKUP($A65,'DeleveryBoy(13th march)'!$A$1:$N$78,13,0)</f>
        <v>113</v>
      </c>
      <c r="P65" s="7">
        <f>VLOOKUP($A65,'DeleveryBoy(13th march)'!$A$1:$N$78,14,0)</f>
        <v>117</v>
      </c>
    </row>
    <row r="66" spans="1:16" ht="15.75" thickBot="1" x14ac:dyDescent="0.3">
      <c r="A66" s="24" t="s">
        <v>177</v>
      </c>
      <c r="B66" t="s">
        <v>233</v>
      </c>
      <c r="D66">
        <f>VLOOKUP($A66,'DeleveryBoy(13th march)'!$A$1:$N$78,2,0)</f>
        <v>141</v>
      </c>
      <c r="E66">
        <f>VLOOKUP($A66,'DeleveryBoy(13th march)'!$A$1:$N$78,3,0)</f>
        <v>135</v>
      </c>
      <c r="F66">
        <f>VLOOKUP($A66,'DeleveryBoy(13th march)'!$A$1:$N$78,4,0)</f>
        <v>124</v>
      </c>
      <c r="G66">
        <f>VLOOKUP($A66,'DeleveryBoy(13th march)'!$A$1:$N$78,5,0)</f>
        <v>121</v>
      </c>
      <c r="H66">
        <f>VLOOKUP($A66,'DeleveryBoy(13th march)'!$A$1:$N$78,6,0)</f>
        <v>134</v>
      </c>
      <c r="I66">
        <f>VLOOKUP($A66,'DeleveryBoy(13th march)'!$A$1:$N$78,7,0)</f>
        <v>127</v>
      </c>
      <c r="J66">
        <f>VLOOKUP($A66,'DeleveryBoy(13th march)'!$A$1:$N$78,8,0)</f>
        <v>129</v>
      </c>
      <c r="K66">
        <f>VLOOKUP($A66,'DeleveryBoy(13th march)'!$A$1:$N$78,9,0)</f>
        <v>129</v>
      </c>
      <c r="L66">
        <f>VLOOKUP($A66,'DeleveryBoy(13th march)'!$A$1:$N$78,10,0)</f>
        <v>122</v>
      </c>
      <c r="M66">
        <f>VLOOKUP($A66,'DeleveryBoy(13th march)'!$A$1:$N$78,11,0)</f>
        <v>139</v>
      </c>
      <c r="N66">
        <f>VLOOKUP($A66,'DeleveryBoy(13th march)'!$A$1:$N$78,12,0)</f>
        <v>132</v>
      </c>
      <c r="O66" s="7">
        <f>VLOOKUP($A66,'DeleveryBoy(13th march)'!$A$1:$N$78,13,0)</f>
        <v>141</v>
      </c>
      <c r="P66" s="7">
        <f>VLOOKUP($A66,'DeleveryBoy(13th march)'!$A$1:$N$78,14,0)</f>
        <v>140</v>
      </c>
    </row>
    <row r="67" spans="1:16" x14ac:dyDescent="0.25">
      <c r="A67" s="50" t="s">
        <v>33</v>
      </c>
      <c r="B67" s="51"/>
      <c r="C67" s="51"/>
      <c r="D67">
        <f>SUM(D55:D66)</f>
        <v>1380</v>
      </c>
      <c r="E67">
        <f t="shared" ref="E67:P67" si="2">SUM(E55:E66)</f>
        <v>1375</v>
      </c>
      <c r="F67">
        <f t="shared" si="2"/>
        <v>1332</v>
      </c>
      <c r="G67">
        <f t="shared" si="2"/>
        <v>1364</v>
      </c>
      <c r="H67">
        <f t="shared" si="2"/>
        <v>1390</v>
      </c>
      <c r="I67">
        <f t="shared" si="2"/>
        <v>1394</v>
      </c>
      <c r="J67">
        <f t="shared" si="2"/>
        <v>1397</v>
      </c>
      <c r="K67">
        <f t="shared" si="2"/>
        <v>1389</v>
      </c>
      <c r="L67">
        <f t="shared" si="2"/>
        <v>1379</v>
      </c>
      <c r="M67">
        <f t="shared" si="2"/>
        <v>1394</v>
      </c>
      <c r="N67">
        <f t="shared" si="2"/>
        <v>1378</v>
      </c>
      <c r="O67" s="7">
        <f t="shared" si="2"/>
        <v>1412</v>
      </c>
      <c r="P67" s="7">
        <f t="shared" si="2"/>
        <v>1408</v>
      </c>
    </row>
    <row r="68" spans="1:16" x14ac:dyDescent="0.25">
      <c r="A68" s="55" t="s">
        <v>242</v>
      </c>
      <c r="B68" s="55"/>
      <c r="C68" s="55"/>
      <c r="G68" s="49">
        <f>SUM(G67:M67)/7</f>
        <v>1386.7142857142858</v>
      </c>
      <c r="H68" s="49"/>
      <c r="I68" s="49"/>
      <c r="J68" s="49"/>
      <c r="K68" s="49"/>
      <c r="L68" s="49"/>
      <c r="M68" s="49"/>
    </row>
  </sheetData>
  <mergeCells count="9">
    <mergeCell ref="A17:C17"/>
    <mergeCell ref="G68:M68"/>
    <mergeCell ref="A50:C50"/>
    <mergeCell ref="G18:M18"/>
    <mergeCell ref="G51:M51"/>
    <mergeCell ref="A18:C18"/>
    <mergeCell ref="A68:C68"/>
    <mergeCell ref="A67:C67"/>
    <mergeCell ref="A51:C51"/>
  </mergeCells>
  <conditionalFormatting sqref="P50 P67 O2:O16 O18:O47 O49:O67">
    <cfRule type="cellIs" dxfId="22" priority="8" operator="greaterThan">
      <formula>$N2</formula>
    </cfRule>
    <cfRule type="cellIs" dxfId="21" priority="7" operator="lessThan">
      <formula>$N2</formula>
    </cfRule>
  </conditionalFormatting>
  <conditionalFormatting sqref="P2:P16 P18:P47 P49:P67">
    <cfRule type="cellIs" dxfId="20" priority="6" operator="greaterThan">
      <formula>$O2</formula>
    </cfRule>
    <cfRule type="cellIs" dxfId="19" priority="5" operator="lessThan">
      <formula>$O2</formula>
    </cfRule>
  </conditionalFormatting>
  <conditionalFormatting sqref="D48:P48">
    <cfRule type="cellIs" dxfId="18" priority="3" operator="lessThan">
      <formula>$N48</formula>
    </cfRule>
    <cfRule type="cellIs" dxfId="17" priority="4" operator="greaterThan">
      <formula>$N48</formula>
    </cfRule>
  </conditionalFormatting>
  <conditionalFormatting sqref="D48:P48">
    <cfRule type="cellIs" dxfId="16" priority="1" operator="lessThan">
      <formula>$O48</formula>
    </cfRule>
    <cfRule type="cellIs" dxfId="15" priority="2" operator="greaterThan">
      <formula>$O48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2"/>
  <sheetViews>
    <sheetView workbookViewId="0">
      <selection activeCell="D1" sqref="D1:F1048576"/>
    </sheetView>
  </sheetViews>
  <sheetFormatPr defaultRowHeight="15" x14ac:dyDescent="0.25"/>
  <cols>
    <col min="1" max="1" width="65.5703125" customWidth="1"/>
    <col min="2" max="2" width="11.7109375" customWidth="1"/>
    <col min="4" max="6" width="9.140625" hidden="1" customWidth="1"/>
    <col min="7" max="8" width="9.140625" customWidth="1"/>
  </cols>
  <sheetData>
    <row r="1" spans="1:34" ht="18.75" x14ac:dyDescent="0.3">
      <c r="A1" s="26" t="s">
        <v>231</v>
      </c>
      <c r="B1" s="2"/>
      <c r="C1" s="3" t="s">
        <v>1</v>
      </c>
      <c r="D1" s="22">
        <v>43525</v>
      </c>
      <c r="E1" s="22">
        <v>43526</v>
      </c>
      <c r="F1" s="22">
        <v>43527</v>
      </c>
      <c r="G1" s="22">
        <v>43528</v>
      </c>
      <c r="H1" s="22">
        <v>43529</v>
      </c>
      <c r="I1" s="22">
        <v>43530</v>
      </c>
      <c r="J1" s="22">
        <v>43531</v>
      </c>
      <c r="K1" s="22">
        <v>43532</v>
      </c>
      <c r="L1" s="22">
        <v>43533</v>
      </c>
      <c r="M1" s="22">
        <v>43534</v>
      </c>
      <c r="N1" s="22">
        <v>43535</v>
      </c>
      <c r="O1" s="22">
        <v>43536</v>
      </c>
      <c r="P1" s="22">
        <v>43537</v>
      </c>
      <c r="Q1" s="22">
        <v>43538</v>
      </c>
      <c r="R1" s="22">
        <v>43539</v>
      </c>
      <c r="S1" s="22">
        <v>43540</v>
      </c>
      <c r="T1" s="22">
        <v>43541</v>
      </c>
      <c r="U1" s="22">
        <v>43542</v>
      </c>
      <c r="V1" s="22">
        <v>43543</v>
      </c>
      <c r="W1" s="22">
        <v>43544</v>
      </c>
      <c r="X1" s="22">
        <v>43545</v>
      </c>
      <c r="Y1" s="22">
        <v>43546</v>
      </c>
      <c r="Z1" s="22">
        <v>43547</v>
      </c>
      <c r="AA1" s="22">
        <v>43548</v>
      </c>
      <c r="AB1" s="22">
        <v>43549</v>
      </c>
      <c r="AC1" s="22">
        <v>43550</v>
      </c>
      <c r="AD1" s="22">
        <v>43551</v>
      </c>
      <c r="AE1" s="22">
        <v>43552</v>
      </c>
      <c r="AF1" s="22">
        <v>43553</v>
      </c>
      <c r="AG1" s="22">
        <v>43554</v>
      </c>
      <c r="AH1" s="22">
        <v>43555</v>
      </c>
    </row>
    <row r="2" spans="1:34" x14ac:dyDescent="0.25">
      <c r="A2" s="15" t="s">
        <v>74</v>
      </c>
      <c r="B2" s="15"/>
      <c r="C2" s="6"/>
    </row>
    <row r="3" spans="1:34" x14ac:dyDescent="0.25">
      <c r="A3" s="15" t="s">
        <v>75</v>
      </c>
      <c r="B3" s="15" t="s">
        <v>231</v>
      </c>
      <c r="C3" s="6">
        <v>7998</v>
      </c>
      <c r="D3">
        <f>VLOOKUP($C3,'13th march'!$A$1:$AF$210,2,0)</f>
        <v>436</v>
      </c>
      <c r="E3">
        <f>VLOOKUP($C3,'13th march'!$A$1:$AF$210,3,0)</f>
        <v>433</v>
      </c>
      <c r="F3">
        <f>VLOOKUP($C3,'13th march'!$A$1:$AF$210,4,0)</f>
        <v>435</v>
      </c>
      <c r="G3">
        <f>VLOOKUP($C3,'13th march'!$A$1:$AF$210,5,0)</f>
        <v>445</v>
      </c>
      <c r="H3">
        <f>VLOOKUP($C3,'13th march'!$A$1:$AF$210,6,0)</f>
        <v>438</v>
      </c>
      <c r="I3">
        <f>VLOOKUP($C3,'13th march'!$A$1:$AF$210,7,0)</f>
        <v>422</v>
      </c>
      <c r="J3">
        <f>VLOOKUP($C3,'13th march'!$A$1:$AF$210,8,0)</f>
        <v>435</v>
      </c>
      <c r="K3">
        <f>VLOOKUP($C3,'13th march'!$A$1:$AF$210,9,0)</f>
        <v>442</v>
      </c>
      <c r="L3">
        <f>VLOOKUP($C3,'13th march'!$A$1:$AF$210,10,0)</f>
        <v>453</v>
      </c>
      <c r="M3">
        <f>VLOOKUP($C3,'13th march'!$A$1:$AF$210,11,0)</f>
        <v>425</v>
      </c>
      <c r="N3">
        <f>VLOOKUP($C3,'13th march'!$A$1:$AF$210,12,0)</f>
        <v>440</v>
      </c>
      <c r="O3">
        <f>VLOOKUP($C3,'13th march'!$A$1:$AF$210,13,0)</f>
        <v>429</v>
      </c>
      <c r="P3">
        <f>VLOOKUP($C3,'13th march'!$A$1:$AF$210,14,0)</f>
        <v>426</v>
      </c>
    </row>
    <row r="4" spans="1:34" x14ac:dyDescent="0.25">
      <c r="A4" s="55" t="s">
        <v>33</v>
      </c>
      <c r="B4" s="55"/>
      <c r="C4" s="55"/>
      <c r="D4">
        <f t="shared" ref="D4:I4" si="0">SUM(D3)</f>
        <v>436</v>
      </c>
      <c r="E4">
        <f t="shared" si="0"/>
        <v>433</v>
      </c>
      <c r="F4">
        <f t="shared" si="0"/>
        <v>435</v>
      </c>
      <c r="G4">
        <f t="shared" si="0"/>
        <v>445</v>
      </c>
      <c r="H4">
        <f t="shared" si="0"/>
        <v>438</v>
      </c>
      <c r="I4">
        <f t="shared" si="0"/>
        <v>422</v>
      </c>
      <c r="J4">
        <f t="shared" ref="J4:P4" si="1">SUM(J3)</f>
        <v>435</v>
      </c>
      <c r="K4">
        <f t="shared" si="1"/>
        <v>442</v>
      </c>
      <c r="L4">
        <f t="shared" si="1"/>
        <v>453</v>
      </c>
      <c r="M4">
        <f t="shared" si="1"/>
        <v>425</v>
      </c>
      <c r="N4">
        <f t="shared" si="1"/>
        <v>440</v>
      </c>
      <c r="O4">
        <f t="shared" si="1"/>
        <v>429</v>
      </c>
      <c r="P4">
        <f t="shared" si="1"/>
        <v>426</v>
      </c>
    </row>
    <row r="5" spans="1:34" x14ac:dyDescent="0.25">
      <c r="A5" s="55" t="s">
        <v>243</v>
      </c>
      <c r="B5" s="55"/>
      <c r="C5" s="55"/>
      <c r="D5" s="31"/>
      <c r="E5" s="31"/>
      <c r="F5" s="31"/>
      <c r="G5" s="49">
        <f>SUM(G4:M4)/7</f>
        <v>437.14285714285717</v>
      </c>
      <c r="H5" s="49"/>
      <c r="I5" s="49"/>
      <c r="J5" s="49"/>
      <c r="K5" s="49"/>
      <c r="L5" s="49"/>
      <c r="M5" s="49"/>
    </row>
    <row r="8" spans="1:34" ht="18.75" x14ac:dyDescent="0.3">
      <c r="A8" s="29" t="s">
        <v>234</v>
      </c>
    </row>
    <row r="9" spans="1:34" ht="15.75" customHeight="1" x14ac:dyDescent="0.25">
      <c r="A9" s="8" t="s">
        <v>76</v>
      </c>
      <c r="B9" s="8" t="s">
        <v>232</v>
      </c>
      <c r="C9" s="9">
        <v>142007</v>
      </c>
      <c r="D9">
        <f>VLOOKUP($C9,'13th march'!$A$1:$AF$210,2,0)</f>
        <v>0</v>
      </c>
      <c r="E9">
        <f>VLOOKUP($C9,'13th march'!$A$1:$AF$210,3,0)</f>
        <v>0</v>
      </c>
      <c r="F9">
        <f>VLOOKUP($C9,'13th march'!$A$1:$AF$210,4,0)</f>
        <v>0</v>
      </c>
      <c r="G9">
        <f>VLOOKUP($C9,'13th march'!$A$1:$AF$210,5,0)</f>
        <v>2</v>
      </c>
      <c r="H9">
        <f>VLOOKUP($C9,'13th march'!$A$1:$AF$210,6,0)</f>
        <v>0</v>
      </c>
      <c r="I9">
        <f>VLOOKUP($C9,'13th march'!$A$1:$AF$210,7,0)</f>
        <v>2</v>
      </c>
      <c r="J9">
        <f>VLOOKUP($C9,'13th march'!$A$1:$AF$210,8,0)</f>
        <v>0</v>
      </c>
      <c r="K9">
        <f>VLOOKUP($C9,'13th march'!$A$1:$AF$210,9,0)</f>
        <v>2</v>
      </c>
      <c r="L9">
        <f>VLOOKUP($C9,'13th march'!$A$1:$AF$210,10,0)</f>
        <v>0</v>
      </c>
      <c r="M9">
        <f>VLOOKUP($C9,'13th march'!$A$1:$AF$210,11,0)</f>
        <v>0</v>
      </c>
      <c r="N9">
        <f>VLOOKUP($C9,'13th march'!$A$1:$AF$210,12,0)</f>
        <v>2</v>
      </c>
      <c r="O9">
        <f>VLOOKUP($C9,'13th march'!$A$1:$AF$210,13,0)</f>
        <v>2</v>
      </c>
      <c r="P9">
        <f>VLOOKUP($C9,'13th march'!$A$1:$AF$210,14,0)</f>
        <v>2</v>
      </c>
    </row>
    <row r="10" spans="1:34" ht="12.75" customHeight="1" x14ac:dyDescent="0.25">
      <c r="A10" s="8" t="s">
        <v>77</v>
      </c>
      <c r="B10" s="8" t="s">
        <v>232</v>
      </c>
      <c r="C10" s="9">
        <v>141912</v>
      </c>
      <c r="D10">
        <f>VLOOKUP($C10,'13th march'!$A$1:$AF$210,2,0)</f>
        <v>14</v>
      </c>
      <c r="E10">
        <f>VLOOKUP($C10,'13th march'!$A$1:$AF$210,3,0)</f>
        <v>5</v>
      </c>
      <c r="F10">
        <f>VLOOKUP($C10,'13th march'!$A$1:$AF$210,4,0)</f>
        <v>27</v>
      </c>
      <c r="G10">
        <f>VLOOKUP($C10,'13th march'!$A$1:$AF$210,5,0)</f>
        <v>15</v>
      </c>
      <c r="H10">
        <f>VLOOKUP($C10,'13th march'!$A$1:$AF$210,6,0)</f>
        <v>17</v>
      </c>
      <c r="I10">
        <f>VLOOKUP($C10,'13th march'!$A$1:$AF$210,7,0)</f>
        <v>27</v>
      </c>
      <c r="J10">
        <f>VLOOKUP($C10,'13th march'!$A$1:$AF$210,8,0)</f>
        <v>0</v>
      </c>
      <c r="K10">
        <f>VLOOKUP($C10,'13th march'!$A$1:$AF$210,9,0)</f>
        <v>20</v>
      </c>
      <c r="L10">
        <f>VLOOKUP($C10,'13th march'!$A$1:$AF$210,10,0)</f>
        <v>0</v>
      </c>
      <c r="M10">
        <f>VLOOKUP($C10,'13th march'!$A$1:$AF$210,11,0)</f>
        <v>4</v>
      </c>
      <c r="N10">
        <f>VLOOKUP($C10,'13th march'!$A$1:$AF$210,12,0)</f>
        <v>22</v>
      </c>
      <c r="O10">
        <f>VLOOKUP($C10,'13th march'!$A$1:$AF$210,13,0)</f>
        <v>0</v>
      </c>
      <c r="P10">
        <f>VLOOKUP($C10,'13th march'!$A$1:$AF$210,14,0)</f>
        <v>22</v>
      </c>
    </row>
    <row r="11" spans="1:34" ht="12.75" customHeight="1" x14ac:dyDescent="0.25">
      <c r="A11" s="8" t="s">
        <v>78</v>
      </c>
      <c r="B11" s="8" t="s">
        <v>232</v>
      </c>
      <c r="C11" s="9">
        <v>141913</v>
      </c>
      <c r="D11">
        <f>VLOOKUP($C11,'13th march'!$A$1:$AF$210,2,0)</f>
        <v>15</v>
      </c>
      <c r="E11">
        <f>VLOOKUP($C11,'13th march'!$A$1:$AF$210,3,0)</f>
        <v>6</v>
      </c>
      <c r="F11">
        <f>VLOOKUP($C11,'13th march'!$A$1:$AF$210,4,0)</f>
        <v>13</v>
      </c>
      <c r="G11">
        <f>VLOOKUP($C11,'13th march'!$A$1:$AF$210,5,0)</f>
        <v>0</v>
      </c>
      <c r="H11">
        <f>VLOOKUP($C11,'13th march'!$A$1:$AF$210,6,0)</f>
        <v>15</v>
      </c>
      <c r="I11">
        <f>VLOOKUP($C11,'13th march'!$A$1:$AF$210,7,0)</f>
        <v>22</v>
      </c>
      <c r="J11">
        <f>VLOOKUP($C11,'13th march'!$A$1:$AF$210,8,0)</f>
        <v>0</v>
      </c>
      <c r="K11">
        <f>VLOOKUP($C11,'13th march'!$A$1:$AF$210,9,0)</f>
        <v>0</v>
      </c>
      <c r="L11">
        <f>VLOOKUP($C11,'13th march'!$A$1:$AF$210,10,0)</f>
        <v>13</v>
      </c>
      <c r="M11">
        <f>VLOOKUP($C11,'13th march'!$A$1:$AF$210,11,0)</f>
        <v>12</v>
      </c>
      <c r="N11">
        <f>VLOOKUP($C11,'13th march'!$A$1:$AF$210,12,0)</f>
        <v>0</v>
      </c>
      <c r="O11">
        <f>VLOOKUP($C11,'13th march'!$A$1:$AF$210,13,0)</f>
        <v>22</v>
      </c>
      <c r="P11">
        <f>VLOOKUP($C11,'13th march'!$A$1:$AF$210,14,0)</f>
        <v>0</v>
      </c>
    </row>
    <row r="12" spans="1:34" ht="15.75" customHeight="1" x14ac:dyDescent="0.25">
      <c r="A12" s="8" t="s">
        <v>79</v>
      </c>
      <c r="B12" s="8" t="s">
        <v>232</v>
      </c>
      <c r="C12" s="9">
        <v>141301</v>
      </c>
      <c r="D12">
        <f>VLOOKUP($C12,'13th march'!$A$1:$AF$210,2,0)</f>
        <v>0</v>
      </c>
      <c r="E12">
        <f>VLOOKUP($C12,'13th march'!$A$1:$AF$210,3,0)</f>
        <v>16</v>
      </c>
      <c r="F12">
        <f>VLOOKUP($C12,'13th march'!$A$1:$AF$210,4,0)</f>
        <v>0</v>
      </c>
      <c r="G12">
        <f>VLOOKUP($C12,'13th march'!$A$1:$AF$210,5,0)</f>
        <v>16</v>
      </c>
      <c r="H12">
        <f>VLOOKUP($C12,'13th march'!$A$1:$AF$210,6,0)</f>
        <v>0</v>
      </c>
      <c r="I12">
        <f>VLOOKUP($C12,'13th march'!$A$1:$AF$210,7,0)</f>
        <v>6</v>
      </c>
      <c r="J12">
        <f>VLOOKUP($C12,'13th march'!$A$1:$AF$210,8,0)</f>
        <v>0</v>
      </c>
      <c r="K12">
        <f>VLOOKUP($C12,'13th march'!$A$1:$AF$210,9,0)</f>
        <v>0</v>
      </c>
      <c r="L12">
        <f>VLOOKUP($C12,'13th march'!$A$1:$AF$210,10,0)</f>
        <v>26</v>
      </c>
      <c r="M12">
        <f>VLOOKUP($C12,'13th march'!$A$1:$AF$210,11,0)</f>
        <v>0</v>
      </c>
      <c r="N12">
        <f>VLOOKUP($C12,'13th march'!$A$1:$AF$210,12,0)</f>
        <v>0</v>
      </c>
      <c r="O12">
        <f>VLOOKUP($C12,'13th march'!$A$1:$AF$210,13,0)</f>
        <v>26</v>
      </c>
      <c r="P12">
        <f>VLOOKUP($C12,'13th march'!$A$1:$AF$210,14,0)</f>
        <v>0</v>
      </c>
    </row>
    <row r="13" spans="1:34" ht="15" customHeight="1" x14ac:dyDescent="0.25">
      <c r="A13" s="8" t="s">
        <v>80</v>
      </c>
      <c r="B13" s="8" t="s">
        <v>232</v>
      </c>
      <c r="C13" s="9">
        <v>116834</v>
      </c>
      <c r="D13">
        <f>VLOOKUP($C13,'13th march'!$A$1:$AF$210,2,0)</f>
        <v>55</v>
      </c>
      <c r="E13">
        <f>VLOOKUP($C13,'13th march'!$A$1:$AF$210,3,0)</f>
        <v>45</v>
      </c>
      <c r="F13">
        <f>VLOOKUP($C13,'13th march'!$A$1:$AF$210,4,0)</f>
        <v>55</v>
      </c>
      <c r="G13">
        <f>VLOOKUP($C13,'13th march'!$A$1:$AF$210,5,0)</f>
        <v>60</v>
      </c>
      <c r="H13">
        <f>VLOOKUP($C13,'13th march'!$A$1:$AF$210,6,0)</f>
        <v>30</v>
      </c>
      <c r="I13">
        <f>VLOOKUP($C13,'13th march'!$A$1:$AF$210,7,0)</f>
        <v>50</v>
      </c>
      <c r="J13">
        <f>VLOOKUP($C13,'13th march'!$A$1:$AF$210,8,0)</f>
        <v>60</v>
      </c>
      <c r="K13">
        <f>VLOOKUP($C13,'13th march'!$A$1:$AF$210,9,0)</f>
        <v>50</v>
      </c>
      <c r="L13">
        <f>VLOOKUP($C13,'13th march'!$A$1:$AF$210,10,0)</f>
        <v>80</v>
      </c>
      <c r="M13">
        <f>VLOOKUP($C13,'13th march'!$A$1:$AF$210,11,0)</f>
        <v>65</v>
      </c>
      <c r="N13">
        <f>VLOOKUP($C13,'13th march'!$A$1:$AF$210,12,0)</f>
        <v>30</v>
      </c>
      <c r="O13">
        <f>VLOOKUP($C13,'13th march'!$A$1:$AF$210,13,0)</f>
        <v>65</v>
      </c>
      <c r="P13">
        <f>VLOOKUP($C13,'13th march'!$A$1:$AF$210,14,0)</f>
        <v>55</v>
      </c>
    </row>
    <row r="14" spans="1:34" ht="15.75" customHeight="1" x14ac:dyDescent="0.25">
      <c r="A14" s="8" t="s">
        <v>81</v>
      </c>
      <c r="B14" s="8" t="s">
        <v>232</v>
      </c>
      <c r="C14" s="9">
        <v>141303</v>
      </c>
      <c r="D14">
        <f>VLOOKUP($C14,'13th march'!$A$1:$AF$210,2,0)</f>
        <v>5</v>
      </c>
      <c r="E14">
        <f>VLOOKUP($C14,'13th march'!$A$1:$AF$210,3,0)</f>
        <v>5</v>
      </c>
      <c r="F14">
        <f>VLOOKUP($C14,'13th march'!$A$1:$AF$210,4,0)</f>
        <v>0</v>
      </c>
      <c r="G14">
        <f>VLOOKUP($C14,'13th march'!$A$1:$AF$210,5,0)</f>
        <v>0</v>
      </c>
      <c r="H14">
        <f>VLOOKUP($C14,'13th march'!$A$1:$AF$210,6,0)</f>
        <v>0</v>
      </c>
      <c r="I14">
        <f>VLOOKUP($C14,'13th march'!$A$1:$AF$210,7,0)</f>
        <v>0</v>
      </c>
      <c r="J14">
        <f>VLOOKUP($C14,'13th march'!$A$1:$AF$210,8,0)</f>
        <v>0</v>
      </c>
      <c r="K14">
        <f>VLOOKUP($C14,'13th march'!$A$1:$AF$210,9,0)</f>
        <v>0</v>
      </c>
      <c r="L14">
        <f>VLOOKUP($C14,'13th march'!$A$1:$AF$210,10,0)</f>
        <v>0</v>
      </c>
      <c r="M14">
        <f>VLOOKUP($C14,'13th march'!$A$1:$AF$210,11,0)</f>
        <v>0</v>
      </c>
      <c r="N14">
        <f>VLOOKUP($C14,'13th march'!$A$1:$AF$210,12,0)</f>
        <v>0</v>
      </c>
      <c r="O14">
        <f>VLOOKUP($C14,'13th march'!$A$1:$AF$210,13,0)</f>
        <v>0</v>
      </c>
      <c r="P14">
        <f>VLOOKUP($C14,'13th march'!$A$1:$AF$210,14,0)</f>
        <v>0</v>
      </c>
    </row>
    <row r="15" spans="1:34" ht="14.25" customHeight="1" x14ac:dyDescent="0.25">
      <c r="A15" s="8" t="s">
        <v>82</v>
      </c>
      <c r="B15" s="8" t="s">
        <v>232</v>
      </c>
      <c r="C15" s="9">
        <v>141286</v>
      </c>
      <c r="D15">
        <f>VLOOKUP($C15,'13th march'!$A$1:$AF$210,2,0)</f>
        <v>6</v>
      </c>
      <c r="E15">
        <f>VLOOKUP($C15,'13th march'!$A$1:$AF$210,3,0)</f>
        <v>6</v>
      </c>
      <c r="F15">
        <f>VLOOKUP($C15,'13th march'!$A$1:$AF$210,4,0)</f>
        <v>29</v>
      </c>
      <c r="G15">
        <f>VLOOKUP($C15,'13th march'!$A$1:$AF$210,5,0)</f>
        <v>9</v>
      </c>
      <c r="H15">
        <f>VLOOKUP($C15,'13th march'!$A$1:$AF$210,6,0)</f>
        <v>9</v>
      </c>
      <c r="I15">
        <f>VLOOKUP($C15,'13th march'!$A$1:$AF$210,7,0)</f>
        <v>9</v>
      </c>
      <c r="J15">
        <f>VLOOKUP($C15,'13th march'!$A$1:$AF$210,8,0)</f>
        <v>9</v>
      </c>
      <c r="K15">
        <f>VLOOKUP($C15,'13th march'!$A$1:$AF$210,9,0)</f>
        <v>32</v>
      </c>
      <c r="L15">
        <f>VLOOKUP($C15,'13th march'!$A$1:$AF$210,10,0)</f>
        <v>12</v>
      </c>
      <c r="M15">
        <f>VLOOKUP($C15,'13th march'!$A$1:$AF$210,11,0)</f>
        <v>12</v>
      </c>
      <c r="N15">
        <f>VLOOKUP($C15,'13th march'!$A$1:$AF$210,12,0)</f>
        <v>20</v>
      </c>
      <c r="O15">
        <f>VLOOKUP($C15,'13th march'!$A$1:$AF$210,13,0)</f>
        <v>22</v>
      </c>
      <c r="P15">
        <f>VLOOKUP($C15,'13th march'!$A$1:$AF$210,14,0)</f>
        <v>0</v>
      </c>
    </row>
    <row r="16" spans="1:34" ht="15.75" customHeight="1" x14ac:dyDescent="0.25">
      <c r="A16" s="19" t="s">
        <v>83</v>
      </c>
      <c r="B16" s="8" t="s">
        <v>232</v>
      </c>
      <c r="C16" s="20">
        <v>142529</v>
      </c>
      <c r="D16">
        <f>VLOOKUP($C16,'13th march'!$A$1:$AF$210,2,0)</f>
        <v>0</v>
      </c>
      <c r="E16">
        <f>VLOOKUP($C16,'13th march'!$A$1:$AF$210,3,0)</f>
        <v>20</v>
      </c>
      <c r="F16">
        <f>VLOOKUP($C16,'13th march'!$A$1:$AF$210,4,0)</f>
        <v>0</v>
      </c>
      <c r="G16">
        <f>VLOOKUP($C16,'13th march'!$A$1:$AF$210,5,0)</f>
        <v>0</v>
      </c>
      <c r="H16">
        <f>VLOOKUP($C16,'13th march'!$A$1:$AF$210,6,0)</f>
        <v>0</v>
      </c>
      <c r="I16">
        <f>VLOOKUP($C16,'13th march'!$A$1:$AF$210,7,0)</f>
        <v>0</v>
      </c>
      <c r="J16">
        <f>VLOOKUP($C16,'13th march'!$A$1:$AF$210,8,0)</f>
        <v>26</v>
      </c>
      <c r="K16">
        <f>VLOOKUP($C16,'13th march'!$A$1:$AF$210,9,0)</f>
        <v>0</v>
      </c>
      <c r="L16">
        <f>VLOOKUP($C16,'13th march'!$A$1:$AF$210,10,0)</f>
        <v>0</v>
      </c>
      <c r="M16">
        <f>VLOOKUP($C16,'13th march'!$A$1:$AF$210,11,0)</f>
        <v>0</v>
      </c>
      <c r="N16">
        <f>VLOOKUP($C16,'13th march'!$A$1:$AF$210,12,0)</f>
        <v>0</v>
      </c>
      <c r="O16">
        <f>VLOOKUP($C16,'13th march'!$A$1:$AF$210,13,0)</f>
        <v>0</v>
      </c>
      <c r="P16">
        <f>VLOOKUP($C16,'13th march'!$A$1:$AF$210,14,0)</f>
        <v>0</v>
      </c>
    </row>
    <row r="17" spans="1:16" ht="14.25" customHeight="1" x14ac:dyDescent="0.25">
      <c r="A17" s="19" t="s">
        <v>84</v>
      </c>
      <c r="B17" s="8" t="s">
        <v>232</v>
      </c>
      <c r="C17" s="20">
        <v>142595</v>
      </c>
      <c r="D17">
        <f>VLOOKUP($C17,'13th march'!$A$1:$AF$210,2,0)</f>
        <v>0</v>
      </c>
      <c r="E17">
        <f>VLOOKUP($C17,'13th march'!$A$1:$AF$210,3,0)</f>
        <v>0</v>
      </c>
      <c r="F17">
        <f>VLOOKUP($C17,'13th march'!$A$1:$AF$210,4,0)</f>
        <v>0</v>
      </c>
      <c r="G17">
        <f>VLOOKUP($C17,'13th march'!$A$1:$AF$210,5,0)</f>
        <v>0</v>
      </c>
      <c r="H17">
        <f>VLOOKUP($C17,'13th march'!$A$1:$AF$210,6,0)</f>
        <v>0</v>
      </c>
      <c r="I17">
        <f>VLOOKUP($C17,'13th march'!$A$1:$AF$210,7,0)</f>
        <v>18</v>
      </c>
      <c r="J17">
        <f>VLOOKUP($C17,'13th march'!$A$1:$AF$210,8,0)</f>
        <v>0</v>
      </c>
      <c r="K17">
        <f>VLOOKUP($C17,'13th march'!$A$1:$AF$210,9,0)</f>
        <v>14</v>
      </c>
      <c r="L17">
        <f>VLOOKUP($C17,'13th march'!$A$1:$AF$210,10,0)</f>
        <v>0</v>
      </c>
      <c r="M17">
        <f>VLOOKUP($C17,'13th march'!$A$1:$AF$210,11,0)</f>
        <v>14</v>
      </c>
      <c r="N17">
        <f>VLOOKUP($C17,'13th march'!$A$1:$AF$210,12,0)</f>
        <v>6</v>
      </c>
      <c r="O17">
        <f>VLOOKUP($C17,'13th march'!$A$1:$AF$210,13,0)</f>
        <v>16</v>
      </c>
      <c r="P17">
        <f>VLOOKUP($C17,'13th march'!$A$1:$AF$210,14,0)</f>
        <v>10</v>
      </c>
    </row>
    <row r="18" spans="1:16" ht="15" customHeight="1" x14ac:dyDescent="0.25">
      <c r="A18" s="19" t="s">
        <v>85</v>
      </c>
      <c r="B18" s="8" t="s">
        <v>232</v>
      </c>
      <c r="C18" s="20">
        <v>142540</v>
      </c>
      <c r="D18">
        <f>VLOOKUP($C18,'13th march'!$A$1:$AF$210,2,0)</f>
        <v>0</v>
      </c>
      <c r="E18">
        <f>VLOOKUP($C18,'13th march'!$A$1:$AF$210,3,0)</f>
        <v>0</v>
      </c>
      <c r="F18">
        <f>VLOOKUP($C18,'13th march'!$A$1:$AF$210,4,0)</f>
        <v>0</v>
      </c>
      <c r="G18">
        <f>VLOOKUP($C18,'13th march'!$A$1:$AF$210,5,0)</f>
        <v>0</v>
      </c>
      <c r="H18">
        <f>VLOOKUP($C18,'13th march'!$A$1:$AF$210,6,0)</f>
        <v>6</v>
      </c>
      <c r="I18">
        <f>VLOOKUP($C18,'13th march'!$A$1:$AF$210,7,0)</f>
        <v>0</v>
      </c>
      <c r="J18">
        <f>VLOOKUP($C18,'13th march'!$A$1:$AF$210,8,0)</f>
        <v>16</v>
      </c>
      <c r="K18">
        <f>VLOOKUP($C18,'13th march'!$A$1:$AF$210,9,0)</f>
        <v>0</v>
      </c>
      <c r="L18">
        <f>VLOOKUP($C18,'13th march'!$A$1:$AF$210,10,0)</f>
        <v>0</v>
      </c>
      <c r="M18">
        <f>VLOOKUP($C18,'13th march'!$A$1:$AF$210,11,0)</f>
        <v>0</v>
      </c>
      <c r="N18">
        <f>VLOOKUP($C18,'13th march'!$A$1:$AF$210,12,0)</f>
        <v>6</v>
      </c>
      <c r="O18">
        <f>VLOOKUP($C18,'13th march'!$A$1:$AF$210,13,0)</f>
        <v>0</v>
      </c>
      <c r="P18">
        <f>VLOOKUP($C18,'13th march'!$A$1:$AF$210,14,0)</f>
        <v>0</v>
      </c>
    </row>
    <row r="19" spans="1:16" ht="17.25" customHeight="1" x14ac:dyDescent="0.25">
      <c r="A19" s="12" t="s">
        <v>87</v>
      </c>
      <c r="B19" s="8" t="s">
        <v>232</v>
      </c>
      <c r="C19" s="13">
        <v>142718</v>
      </c>
      <c r="D19">
        <f>VLOOKUP($C19,'13th march'!$A$1:$AF$210,2,0)</f>
        <v>21</v>
      </c>
      <c r="E19">
        <f>VLOOKUP($C19,'13th march'!$A$1:$AF$210,3,0)</f>
        <v>0</v>
      </c>
      <c r="F19">
        <f>VLOOKUP($C19,'13th march'!$A$1:$AF$210,4,0)</f>
        <v>0</v>
      </c>
      <c r="G19">
        <f>VLOOKUP($C19,'13th march'!$A$1:$AF$210,5,0)</f>
        <v>0</v>
      </c>
      <c r="H19">
        <f>VLOOKUP($C19,'13th march'!$A$1:$AF$210,6,0)</f>
        <v>0</v>
      </c>
      <c r="I19">
        <f>VLOOKUP($C19,'13th march'!$A$1:$AF$210,7,0)</f>
        <v>0</v>
      </c>
      <c r="J19">
        <f>VLOOKUP($C19,'13th march'!$A$1:$AF$210,8,0)</f>
        <v>0</v>
      </c>
      <c r="K19">
        <f>VLOOKUP($C19,'13th march'!$A$1:$AF$210,9,0)</f>
        <v>0</v>
      </c>
      <c r="L19">
        <f>VLOOKUP($C19,'13th march'!$A$1:$AF$210,10,0)</f>
        <v>0</v>
      </c>
      <c r="M19">
        <f>VLOOKUP($C19,'13th march'!$A$1:$AF$210,11,0)</f>
        <v>0</v>
      </c>
      <c r="N19">
        <f>VLOOKUP($C19,'13th march'!$A$1:$AF$210,12,0)</f>
        <v>0</v>
      </c>
      <c r="O19">
        <f>VLOOKUP($C19,'13th march'!$A$1:$AF$210,13,0)</f>
        <v>0</v>
      </c>
      <c r="P19">
        <f>VLOOKUP($C19,'13th march'!$A$1:$AF$210,14,0)</f>
        <v>0</v>
      </c>
    </row>
    <row r="20" spans="1:16" s="23" customFormat="1" ht="13.5" customHeight="1" x14ac:dyDescent="0.25">
      <c r="A20" s="12" t="s">
        <v>88</v>
      </c>
      <c r="B20" s="8" t="s">
        <v>232</v>
      </c>
      <c r="C20" s="21">
        <v>142724</v>
      </c>
      <c r="D20">
        <f>VLOOKUP($C20,'13th march'!$A$1:$AF$210,2,0)</f>
        <v>10</v>
      </c>
      <c r="E20">
        <f>VLOOKUP($C20,'13th march'!$A$1:$AF$210,3,0)</f>
        <v>0</v>
      </c>
      <c r="F20">
        <f>VLOOKUP($C20,'13th march'!$A$1:$AF$210,4,0)</f>
        <v>10</v>
      </c>
      <c r="G20">
        <f>VLOOKUP($C20,'13th march'!$A$1:$AF$210,5,0)</f>
        <v>0</v>
      </c>
      <c r="H20">
        <f>VLOOKUP($C20,'13th march'!$A$1:$AF$210,6,0)</f>
        <v>0</v>
      </c>
      <c r="I20">
        <f>VLOOKUP($C20,'13th march'!$A$1:$AF$210,7,0)</f>
        <v>10</v>
      </c>
      <c r="J20">
        <f>VLOOKUP($C20,'13th march'!$A$1:$AF$210,8,0)</f>
        <v>0</v>
      </c>
      <c r="K20">
        <f>VLOOKUP($C20,'13th march'!$A$1:$AF$210,9,0)</f>
        <v>0</v>
      </c>
      <c r="L20">
        <f>VLOOKUP($C20,'13th march'!$A$1:$AF$210,10,0)</f>
        <v>10</v>
      </c>
      <c r="M20">
        <f>VLOOKUP($C20,'13th march'!$A$1:$AF$210,11,0)</f>
        <v>0</v>
      </c>
      <c r="N20">
        <f>VLOOKUP($C20,'13th march'!$A$1:$AF$210,12,0)</f>
        <v>0</v>
      </c>
      <c r="O20">
        <f>VLOOKUP($C20,'13th march'!$A$1:$AF$210,13,0)</f>
        <v>10</v>
      </c>
      <c r="P20">
        <f>VLOOKUP($C20,'13th march'!$A$1:$AF$210,14,0)</f>
        <v>0</v>
      </c>
    </row>
    <row r="21" spans="1:16" ht="15.75" customHeight="1" x14ac:dyDescent="0.25">
      <c r="A21" s="12" t="s">
        <v>89</v>
      </c>
      <c r="B21" s="8" t="s">
        <v>232</v>
      </c>
      <c r="C21" s="21">
        <v>142751</v>
      </c>
      <c r="D21">
        <f>VLOOKUP($C21,'13th march'!$A$1:$AF$210,2,0)</f>
        <v>0</v>
      </c>
      <c r="E21">
        <f>VLOOKUP($C21,'13th march'!$A$1:$AF$210,3,0)</f>
        <v>30</v>
      </c>
      <c r="F21">
        <f>VLOOKUP($C21,'13th march'!$A$1:$AF$210,4,0)</f>
        <v>50</v>
      </c>
      <c r="G21">
        <f>VLOOKUP($C21,'13th march'!$A$1:$AF$210,5,0)</f>
        <v>0</v>
      </c>
      <c r="H21">
        <f>VLOOKUP($C21,'13th march'!$A$1:$AF$210,6,0)</f>
        <v>0</v>
      </c>
      <c r="I21">
        <f>VLOOKUP($C21,'13th march'!$A$1:$AF$210,7,0)</f>
        <v>0</v>
      </c>
      <c r="J21">
        <f>VLOOKUP($C21,'13th march'!$A$1:$AF$210,8,0)</f>
        <v>0</v>
      </c>
      <c r="K21">
        <f>VLOOKUP($C21,'13th march'!$A$1:$AF$210,9,0)</f>
        <v>0</v>
      </c>
      <c r="L21">
        <f>VLOOKUP($C21,'13th march'!$A$1:$AF$210,10,0)</f>
        <v>0</v>
      </c>
      <c r="M21">
        <f>VLOOKUP($C21,'13th march'!$A$1:$AF$210,11,0)</f>
        <v>0</v>
      </c>
      <c r="N21">
        <f>VLOOKUP($C21,'13th march'!$A$1:$AF$210,12,0)</f>
        <v>0</v>
      </c>
      <c r="O21">
        <f>VLOOKUP($C21,'13th march'!$A$1:$AF$210,13,0)</f>
        <v>0</v>
      </c>
      <c r="P21">
        <f>VLOOKUP($C21,'13th march'!$A$1:$AF$210,14,0)</f>
        <v>0</v>
      </c>
    </row>
    <row r="22" spans="1:16" x14ac:dyDescent="0.25">
      <c r="A22" s="12" t="s">
        <v>86</v>
      </c>
      <c r="B22" s="8" t="s">
        <v>232</v>
      </c>
      <c r="C22" s="13">
        <v>142715</v>
      </c>
      <c r="D22">
        <f>VLOOKUP($C22,'13th march'!$A$1:$AF$210,2,0)</f>
        <v>21</v>
      </c>
      <c r="E22">
        <f>VLOOKUP($C22,'13th march'!$A$1:$AF$210,3,0)</f>
        <v>0</v>
      </c>
      <c r="F22">
        <f>VLOOKUP($C22,'13th march'!$A$1:$AF$210,4,0)</f>
        <v>26</v>
      </c>
      <c r="G22">
        <f>VLOOKUP($C22,'13th march'!$A$1:$AF$210,5,0)</f>
        <v>28</v>
      </c>
      <c r="H22">
        <f>VLOOKUP($C22,'13th march'!$A$1:$AF$210,6,0)</f>
        <v>19</v>
      </c>
      <c r="I22">
        <f>VLOOKUP($C22,'13th march'!$A$1:$AF$210,7,0)</f>
        <v>0</v>
      </c>
      <c r="J22">
        <f>VLOOKUP($C22,'13th march'!$A$1:$AF$210,8,0)</f>
        <v>18</v>
      </c>
      <c r="K22">
        <f>VLOOKUP($C22,'13th march'!$A$1:$AF$210,9,0)</f>
        <v>0</v>
      </c>
      <c r="L22">
        <f>VLOOKUP($C22,'13th march'!$A$1:$AF$210,10,0)</f>
        <v>6</v>
      </c>
      <c r="M22">
        <f>VLOOKUP($C22,'13th march'!$A$1:$AF$210,11,0)</f>
        <v>0</v>
      </c>
      <c r="N22">
        <f>VLOOKUP($C22,'13th march'!$A$1:$AF$210,12,0)</f>
        <v>0</v>
      </c>
      <c r="O22">
        <f>VLOOKUP($C22,'13th march'!$A$1:$AF$210,13,0)</f>
        <v>31</v>
      </c>
      <c r="P22">
        <f>VLOOKUP($C22,'13th march'!$A$1:$AF$210,14,0)</f>
        <v>0</v>
      </c>
    </row>
    <row r="23" spans="1:16" x14ac:dyDescent="0.25">
      <c r="A23" s="12" t="s">
        <v>126</v>
      </c>
      <c r="B23" s="8" t="s">
        <v>232</v>
      </c>
      <c r="C23" s="21">
        <v>142956</v>
      </c>
      <c r="D23">
        <f>VLOOKUP($C23,'13th march'!$A$1:$AF$210,2,0)</f>
        <v>0</v>
      </c>
      <c r="E23">
        <f>VLOOKUP($C23,'13th march'!$A$1:$AF$210,3,0)</f>
        <v>0</v>
      </c>
      <c r="F23">
        <f>VLOOKUP($C23,'13th march'!$A$1:$AF$210,4,0)</f>
        <v>20</v>
      </c>
      <c r="G23">
        <f>VLOOKUP($C23,'13th march'!$A$1:$AF$210,5,0)</f>
        <v>0</v>
      </c>
      <c r="H23">
        <f>VLOOKUP($C23,'13th march'!$A$1:$AF$210,6,0)</f>
        <v>0</v>
      </c>
      <c r="I23">
        <f>VLOOKUP($C23,'13th march'!$A$1:$AF$210,7,0)</f>
        <v>30</v>
      </c>
      <c r="J23">
        <f>VLOOKUP($C23,'13th march'!$A$1:$AF$210,8,0)</f>
        <v>0</v>
      </c>
      <c r="K23">
        <f>VLOOKUP($C23,'13th march'!$A$1:$AF$210,9,0)</f>
        <v>0</v>
      </c>
      <c r="L23">
        <f>VLOOKUP($C23,'13th march'!$A$1:$AF$210,10,0)</f>
        <v>30</v>
      </c>
      <c r="M23">
        <f>VLOOKUP($C23,'13th march'!$A$1:$AF$210,11,0)</f>
        <v>0</v>
      </c>
      <c r="N23">
        <f>VLOOKUP($C23,'13th march'!$A$1:$AF$210,12,0)</f>
        <v>30</v>
      </c>
      <c r="O23">
        <f>VLOOKUP($C23,'13th march'!$A$1:$AF$210,13,0)</f>
        <v>0</v>
      </c>
      <c r="P23">
        <f>VLOOKUP($C23,'13th march'!$A$1:$AF$210,14,0)</f>
        <v>0</v>
      </c>
    </row>
    <row r="24" spans="1:16" x14ac:dyDescent="0.25">
      <c r="A24" s="12" t="s">
        <v>127</v>
      </c>
      <c r="B24" s="8" t="s">
        <v>232</v>
      </c>
      <c r="C24" s="21">
        <v>142958</v>
      </c>
      <c r="D24">
        <f>VLOOKUP($C24,'13th march'!$A$1:$AF$210,2,0)</f>
        <v>0</v>
      </c>
      <c r="E24">
        <f>VLOOKUP($C24,'13th march'!$A$1:$AF$210,3,0)</f>
        <v>0</v>
      </c>
      <c r="F24">
        <f>VLOOKUP($C24,'13th march'!$A$1:$AF$210,4,0)</f>
        <v>30</v>
      </c>
      <c r="G24">
        <f>VLOOKUP($C24,'13th march'!$A$1:$AF$210,5,0)</f>
        <v>0</v>
      </c>
      <c r="H24">
        <f>VLOOKUP($C24,'13th march'!$A$1:$AF$210,6,0)</f>
        <v>30</v>
      </c>
      <c r="I24">
        <f>VLOOKUP($C24,'13th march'!$A$1:$AF$210,7,0)</f>
        <v>40</v>
      </c>
      <c r="J24">
        <f>VLOOKUP($C24,'13th march'!$A$1:$AF$210,8,0)</f>
        <v>25</v>
      </c>
      <c r="K24">
        <f>VLOOKUP($C24,'13th march'!$A$1:$AF$210,9,0)</f>
        <v>0</v>
      </c>
      <c r="L24">
        <f>VLOOKUP($C24,'13th march'!$A$1:$AF$210,10,0)</f>
        <v>20</v>
      </c>
      <c r="M24">
        <f>VLOOKUP($C24,'13th march'!$A$1:$AF$210,11,0)</f>
        <v>0</v>
      </c>
      <c r="N24">
        <f>VLOOKUP($C24,'13th march'!$A$1:$AF$210,12,0)</f>
        <v>40</v>
      </c>
      <c r="O24">
        <f>VLOOKUP($C24,'13th march'!$A$1:$AF$210,13,0)</f>
        <v>0</v>
      </c>
      <c r="P24">
        <f>VLOOKUP($C24,'13th march'!$A$1:$AF$210,14,0)</f>
        <v>30</v>
      </c>
    </row>
    <row r="25" spans="1:16" x14ac:dyDescent="0.25">
      <c r="A25" s="12" t="s">
        <v>128</v>
      </c>
      <c r="B25" s="8" t="s">
        <v>232</v>
      </c>
      <c r="C25" s="21">
        <v>142957</v>
      </c>
      <c r="D25">
        <f>VLOOKUP($C25,'13th march'!$A$1:$AF$210,2,0)</f>
        <v>0</v>
      </c>
      <c r="E25">
        <f>VLOOKUP($C25,'13th march'!$A$1:$AF$210,3,0)</f>
        <v>0</v>
      </c>
      <c r="F25">
        <f>VLOOKUP($C25,'13th march'!$A$1:$AF$210,4,0)</f>
        <v>30</v>
      </c>
      <c r="G25">
        <f>VLOOKUP($C25,'13th march'!$A$1:$AF$210,5,0)</f>
        <v>0</v>
      </c>
      <c r="H25">
        <f>VLOOKUP($C25,'13th march'!$A$1:$AF$210,6,0)</f>
        <v>0</v>
      </c>
      <c r="I25">
        <f>VLOOKUP($C25,'13th march'!$A$1:$AF$210,7,0)</f>
        <v>30</v>
      </c>
      <c r="J25">
        <f>VLOOKUP($C25,'13th march'!$A$1:$AF$210,8,0)</f>
        <v>0</v>
      </c>
      <c r="K25">
        <f>VLOOKUP($C25,'13th march'!$A$1:$AF$210,9,0)</f>
        <v>0</v>
      </c>
      <c r="L25">
        <f>VLOOKUP($C25,'13th march'!$A$1:$AF$210,10,0)</f>
        <v>0</v>
      </c>
      <c r="M25">
        <f>VLOOKUP($C25,'13th march'!$A$1:$AF$210,11,0)</f>
        <v>30</v>
      </c>
      <c r="N25">
        <f>VLOOKUP($C25,'13th march'!$A$1:$AF$210,12,0)</f>
        <v>0</v>
      </c>
      <c r="O25">
        <f>VLOOKUP($C25,'13th march'!$A$1:$AF$210,13,0)</f>
        <v>0</v>
      </c>
      <c r="P25">
        <f>VLOOKUP($C25,'13th march'!$A$1:$AF$210,14,0)</f>
        <v>30</v>
      </c>
    </row>
    <row r="26" spans="1:16" ht="15.75" customHeight="1" x14ac:dyDescent="0.25">
      <c r="A26" s="8" t="s">
        <v>105</v>
      </c>
      <c r="B26" s="8" t="s">
        <v>232</v>
      </c>
      <c r="C26" s="9">
        <v>141675</v>
      </c>
      <c r="D26">
        <f>VLOOKUP($C26,'13th march'!$A$1:$AF$210,2,0)</f>
        <v>4</v>
      </c>
      <c r="E26">
        <f>VLOOKUP($C26,'13th march'!$A$1:$AF$210,3,0)</f>
        <v>0</v>
      </c>
      <c r="F26">
        <f>VLOOKUP($C26,'13th march'!$A$1:$AF$210,4,0)</f>
        <v>0</v>
      </c>
      <c r="G26">
        <f>VLOOKUP($C26,'13th march'!$A$1:$AF$210,5,0)</f>
        <v>5</v>
      </c>
      <c r="H26">
        <f>VLOOKUP($C26,'13th march'!$A$1:$AF$210,6,0)</f>
        <v>5</v>
      </c>
      <c r="I26">
        <f>VLOOKUP($C26,'13th march'!$A$1:$AF$210,7,0)</f>
        <v>0</v>
      </c>
      <c r="J26">
        <f>VLOOKUP($C26,'13th march'!$A$1:$AF$210,8,0)</f>
        <v>0</v>
      </c>
      <c r="K26">
        <f>VLOOKUP($C26,'13th march'!$A$1:$AF$210,9,0)</f>
        <v>0</v>
      </c>
      <c r="L26">
        <f>VLOOKUP($C26,'13th march'!$A$1:$AF$210,10,0)</f>
        <v>0</v>
      </c>
      <c r="M26">
        <f>VLOOKUP($C26,'13th march'!$A$1:$AF$210,11,0)</f>
        <v>5</v>
      </c>
      <c r="N26">
        <f>VLOOKUP($C26,'13th march'!$A$1:$AF$210,12,0)</f>
        <v>0</v>
      </c>
      <c r="O26">
        <f>VLOOKUP($C26,'13th march'!$A$1:$AF$210,13,0)</f>
        <v>0</v>
      </c>
      <c r="P26">
        <f>VLOOKUP($C26,'13th march'!$A$1:$AF$210,14,0)</f>
        <v>0</v>
      </c>
    </row>
    <row r="27" spans="1:16" x14ac:dyDescent="0.25">
      <c r="A27" s="19" t="s">
        <v>249</v>
      </c>
      <c r="B27" s="8" t="s">
        <v>232</v>
      </c>
      <c r="C27" s="39">
        <v>143279</v>
      </c>
      <c r="D27">
        <f>VLOOKUP($C27,'13th march'!$A$1:$AF$210,2,0)</f>
        <v>0</v>
      </c>
      <c r="E27">
        <f>VLOOKUP($C27,'13th march'!$A$1:$AF$210,3,0)</f>
        <v>0</v>
      </c>
      <c r="F27">
        <f>VLOOKUP($C27,'13th march'!$A$1:$AF$210,4,0)</f>
        <v>0</v>
      </c>
      <c r="G27">
        <f>VLOOKUP($C27,'13th march'!$A$1:$AF$210,5,0)</f>
        <v>0</v>
      </c>
      <c r="H27">
        <f>VLOOKUP($C27,'13th march'!$A$1:$AF$210,6,0)</f>
        <v>0</v>
      </c>
      <c r="I27">
        <f>VLOOKUP($C27,'13th march'!$A$1:$AF$210,7,0)</f>
        <v>0</v>
      </c>
      <c r="J27">
        <f>VLOOKUP($C27,'13th march'!$A$1:$AF$210,8,0)</f>
        <v>0</v>
      </c>
      <c r="K27">
        <f>VLOOKUP($C27,'13th march'!$A$1:$AF$210,9,0)</f>
        <v>0</v>
      </c>
      <c r="L27">
        <f>VLOOKUP($C27,'13th march'!$A$1:$AF$210,10,0)</f>
        <v>10</v>
      </c>
      <c r="M27">
        <f>VLOOKUP($C27,'13th march'!$A$1:$AF$210,11,0)</f>
        <v>0</v>
      </c>
      <c r="N27">
        <f>VLOOKUP($C27,'13th march'!$A$1:$AF$210,12,0)</f>
        <v>10</v>
      </c>
      <c r="O27">
        <f>VLOOKUP($C27,'13th march'!$A$1:$AF$210,13,0)</f>
        <v>10</v>
      </c>
      <c r="P27">
        <f>VLOOKUP($C27,'13th march'!$A$1:$AF$210,14,0)</f>
        <v>10</v>
      </c>
    </row>
    <row r="28" spans="1:16" x14ac:dyDescent="0.25">
      <c r="A28" s="19" t="s">
        <v>250</v>
      </c>
      <c r="B28" s="8" t="s">
        <v>232</v>
      </c>
      <c r="C28" s="39">
        <v>143290</v>
      </c>
      <c r="D28">
        <f>VLOOKUP($C28,'13th march'!$A$1:$AF$210,2,0)</f>
        <v>0</v>
      </c>
      <c r="E28">
        <f>VLOOKUP($C28,'13th march'!$A$1:$AF$210,3,0)</f>
        <v>0</v>
      </c>
      <c r="F28">
        <f>VLOOKUP($C28,'13th march'!$A$1:$AF$210,4,0)</f>
        <v>0</v>
      </c>
      <c r="G28">
        <f>VLOOKUP($C28,'13th march'!$A$1:$AF$210,5,0)</f>
        <v>0</v>
      </c>
      <c r="H28">
        <f>VLOOKUP($C28,'13th march'!$A$1:$AF$210,6,0)</f>
        <v>0</v>
      </c>
      <c r="I28">
        <f>VLOOKUP($C28,'13th march'!$A$1:$AF$210,7,0)</f>
        <v>0</v>
      </c>
      <c r="J28">
        <f>VLOOKUP($C28,'13th march'!$A$1:$AF$210,8,0)</f>
        <v>0</v>
      </c>
      <c r="K28">
        <f>VLOOKUP($C28,'13th march'!$A$1:$AF$210,9,0)</f>
        <v>0</v>
      </c>
      <c r="L28">
        <f>VLOOKUP($C28,'13th march'!$A$1:$AF$210,10,0)</f>
        <v>10</v>
      </c>
      <c r="M28">
        <f>VLOOKUP($C28,'13th march'!$A$1:$AF$210,11,0)</f>
        <v>0</v>
      </c>
      <c r="N28">
        <f>VLOOKUP($C28,'13th march'!$A$1:$AF$210,12,0)</f>
        <v>0</v>
      </c>
      <c r="O28">
        <f>VLOOKUP($C28,'13th march'!$A$1:$AF$210,13,0)</f>
        <v>0</v>
      </c>
      <c r="P28">
        <f>VLOOKUP($C28,'13th march'!$A$1:$AF$210,14,0)</f>
        <v>0</v>
      </c>
    </row>
    <row r="29" spans="1:16" x14ac:dyDescent="0.25">
      <c r="A29" s="19" t="s">
        <v>251</v>
      </c>
      <c r="B29" s="8" t="s">
        <v>232</v>
      </c>
      <c r="C29" s="39">
        <v>143291</v>
      </c>
      <c r="D29">
        <f>VLOOKUP($C29,'13th march'!$A$1:$AF$210,2,0)</f>
        <v>0</v>
      </c>
      <c r="E29">
        <f>VLOOKUP($C29,'13th march'!$A$1:$AF$210,3,0)</f>
        <v>0</v>
      </c>
      <c r="F29">
        <f>VLOOKUP($C29,'13th march'!$A$1:$AF$210,4,0)</f>
        <v>0</v>
      </c>
      <c r="G29">
        <f>VLOOKUP($C29,'13th march'!$A$1:$AF$210,5,0)</f>
        <v>0</v>
      </c>
      <c r="H29">
        <f>VLOOKUP($C29,'13th march'!$A$1:$AF$210,6,0)</f>
        <v>0</v>
      </c>
      <c r="I29">
        <f>VLOOKUP($C29,'13th march'!$A$1:$AF$210,7,0)</f>
        <v>0</v>
      </c>
      <c r="J29">
        <f>VLOOKUP($C29,'13th march'!$A$1:$AF$210,8,0)</f>
        <v>0</v>
      </c>
      <c r="K29">
        <f>VLOOKUP($C29,'13th march'!$A$1:$AF$210,9,0)</f>
        <v>0</v>
      </c>
      <c r="L29">
        <f>VLOOKUP($C29,'13th march'!$A$1:$AF$210,10,0)</f>
        <v>20</v>
      </c>
      <c r="M29">
        <f>VLOOKUP($C29,'13th march'!$A$1:$AF$210,11,0)</f>
        <v>0</v>
      </c>
      <c r="N29">
        <f>VLOOKUP($C29,'13th march'!$A$1:$AF$210,12,0)</f>
        <v>0</v>
      </c>
      <c r="O29">
        <f>VLOOKUP($C29,'13th march'!$A$1:$AF$210,13,0)</f>
        <v>0</v>
      </c>
      <c r="P29">
        <f>VLOOKUP($C29,'13th march'!$A$1:$AF$210,14,0)</f>
        <v>20</v>
      </c>
    </row>
    <row r="30" spans="1:16" x14ac:dyDescent="0.25">
      <c r="A30" s="19" t="s">
        <v>252</v>
      </c>
      <c r="B30" s="8" t="s">
        <v>232</v>
      </c>
      <c r="C30" s="39">
        <v>143292</v>
      </c>
      <c r="D30">
        <f>VLOOKUP($C30,'13th march'!$A$1:$AF$210,2,0)</f>
        <v>0</v>
      </c>
      <c r="E30">
        <f>VLOOKUP($C30,'13th march'!$A$1:$AF$210,3,0)</f>
        <v>0</v>
      </c>
      <c r="F30">
        <f>VLOOKUP($C30,'13th march'!$A$1:$AF$210,4,0)</f>
        <v>0</v>
      </c>
      <c r="G30">
        <f>VLOOKUP($C30,'13th march'!$A$1:$AF$210,5,0)</f>
        <v>0</v>
      </c>
      <c r="H30">
        <f>VLOOKUP($C30,'13th march'!$A$1:$AF$210,6,0)</f>
        <v>0</v>
      </c>
      <c r="I30">
        <f>VLOOKUP($C30,'13th march'!$A$1:$AF$210,7,0)</f>
        <v>0</v>
      </c>
      <c r="J30">
        <f>VLOOKUP($C30,'13th march'!$A$1:$AF$210,8,0)</f>
        <v>0</v>
      </c>
      <c r="K30">
        <f>VLOOKUP($C30,'13th march'!$A$1:$AF$210,9,0)</f>
        <v>0</v>
      </c>
      <c r="L30">
        <f>VLOOKUP($C30,'13th march'!$A$1:$AF$210,10,0)</f>
        <v>20</v>
      </c>
      <c r="M30">
        <f>VLOOKUP($C30,'13th march'!$A$1:$AF$210,11,0)</f>
        <v>0</v>
      </c>
      <c r="N30">
        <f>VLOOKUP($C30,'13th march'!$A$1:$AF$210,12,0)</f>
        <v>20</v>
      </c>
      <c r="O30">
        <f>VLOOKUP($C30,'13th march'!$A$1:$AF$210,13,0)</f>
        <v>20</v>
      </c>
      <c r="P30">
        <f>VLOOKUP($C30,'13th march'!$A$1:$AF$210,14,0)</f>
        <v>20</v>
      </c>
    </row>
    <row r="31" spans="1:16" x14ac:dyDescent="0.25">
      <c r="A31" s="19" t="s">
        <v>253</v>
      </c>
      <c r="B31" s="8" t="s">
        <v>232</v>
      </c>
      <c r="C31" s="39">
        <v>143282</v>
      </c>
      <c r="D31">
        <f>VLOOKUP($C31,'13th march'!$A$1:$AF$210,2,0)</f>
        <v>0</v>
      </c>
      <c r="E31">
        <f>VLOOKUP($C31,'13th march'!$A$1:$AF$210,3,0)</f>
        <v>0</v>
      </c>
      <c r="F31">
        <f>VLOOKUP($C31,'13th march'!$A$1:$AF$210,4,0)</f>
        <v>0</v>
      </c>
      <c r="G31">
        <f>VLOOKUP($C31,'13th march'!$A$1:$AF$210,5,0)</f>
        <v>0</v>
      </c>
      <c r="H31">
        <f>VLOOKUP($C31,'13th march'!$A$1:$AF$210,6,0)</f>
        <v>0</v>
      </c>
      <c r="I31">
        <f>VLOOKUP($C31,'13th march'!$A$1:$AF$210,7,0)</f>
        <v>0</v>
      </c>
      <c r="J31">
        <f>VLOOKUP($C31,'13th march'!$A$1:$AF$210,8,0)</f>
        <v>0</v>
      </c>
      <c r="K31">
        <f>VLOOKUP($C31,'13th march'!$A$1:$AF$210,9,0)</f>
        <v>0</v>
      </c>
      <c r="L31">
        <f>VLOOKUP($C31,'13th march'!$A$1:$AF$210,10,0)</f>
        <v>10</v>
      </c>
      <c r="M31">
        <f>VLOOKUP($C31,'13th march'!$A$1:$AF$210,11,0)</f>
        <v>30</v>
      </c>
      <c r="N31">
        <f>VLOOKUP($C31,'13th march'!$A$1:$AF$210,12,0)</f>
        <v>0</v>
      </c>
      <c r="O31">
        <f>VLOOKUP($C31,'13th march'!$A$1:$AF$210,13,0)</f>
        <v>30</v>
      </c>
      <c r="P31">
        <f>VLOOKUP($C31,'13th march'!$A$1:$AF$210,14,0)</f>
        <v>30</v>
      </c>
    </row>
    <row r="32" spans="1:16" x14ac:dyDescent="0.25">
      <c r="A32" s="19" t="s">
        <v>254</v>
      </c>
      <c r="B32" s="8" t="s">
        <v>232</v>
      </c>
      <c r="C32" s="39">
        <v>143302</v>
      </c>
      <c r="D32">
        <f>VLOOKUP($C32,'13th march'!$A$1:$AF$210,2,0)</f>
        <v>0</v>
      </c>
      <c r="E32">
        <f>VLOOKUP($C32,'13th march'!$A$1:$AF$210,3,0)</f>
        <v>0</v>
      </c>
      <c r="F32">
        <f>VLOOKUP($C32,'13th march'!$A$1:$AF$210,4,0)</f>
        <v>0</v>
      </c>
      <c r="G32">
        <f>VLOOKUP($C32,'13th march'!$A$1:$AF$210,5,0)</f>
        <v>0</v>
      </c>
      <c r="H32">
        <f>VLOOKUP($C32,'13th march'!$A$1:$AF$210,6,0)</f>
        <v>0</v>
      </c>
      <c r="I32">
        <f>VLOOKUP($C32,'13th march'!$A$1:$AF$210,7,0)</f>
        <v>0</v>
      </c>
      <c r="J32">
        <f>VLOOKUP($C32,'13th march'!$A$1:$AF$210,8,0)</f>
        <v>0</v>
      </c>
      <c r="K32">
        <f>VLOOKUP($C32,'13th march'!$A$1:$AF$210,9,0)</f>
        <v>0</v>
      </c>
      <c r="L32">
        <f>VLOOKUP($C32,'13th march'!$A$1:$AF$210,10,0)</f>
        <v>10</v>
      </c>
      <c r="M32">
        <f>VLOOKUP($C32,'13th march'!$A$1:$AF$210,11,0)</f>
        <v>0</v>
      </c>
      <c r="N32">
        <f>VLOOKUP($C32,'13th march'!$A$1:$AF$210,12,0)</f>
        <v>20</v>
      </c>
      <c r="O32">
        <f>VLOOKUP($C32,'13th march'!$A$1:$AF$210,13,0)</f>
        <v>20</v>
      </c>
      <c r="P32">
        <f>VLOOKUP($C32,'13th march'!$A$1:$AF$210,14,0)</f>
        <v>20</v>
      </c>
    </row>
    <row r="33" spans="1:16" x14ac:dyDescent="0.25">
      <c r="A33" s="19" t="s">
        <v>255</v>
      </c>
      <c r="B33" s="8" t="s">
        <v>232</v>
      </c>
      <c r="C33" s="39">
        <v>143295</v>
      </c>
      <c r="D33">
        <f>VLOOKUP($C33,'13th march'!$A$1:$AF$210,2,0)</f>
        <v>0</v>
      </c>
      <c r="E33">
        <f>VLOOKUP($C33,'13th march'!$A$1:$AF$210,3,0)</f>
        <v>0</v>
      </c>
      <c r="F33">
        <f>VLOOKUP($C33,'13th march'!$A$1:$AF$210,4,0)</f>
        <v>0</v>
      </c>
      <c r="G33">
        <f>VLOOKUP($C33,'13th march'!$A$1:$AF$210,5,0)</f>
        <v>0</v>
      </c>
      <c r="H33">
        <f>VLOOKUP($C33,'13th march'!$A$1:$AF$210,6,0)</f>
        <v>0</v>
      </c>
      <c r="I33">
        <f>VLOOKUP($C33,'13th march'!$A$1:$AF$210,7,0)</f>
        <v>0</v>
      </c>
      <c r="J33">
        <f>VLOOKUP($C33,'13th march'!$A$1:$AF$210,8,0)</f>
        <v>0</v>
      </c>
      <c r="K33">
        <f>VLOOKUP($C33,'13th march'!$A$1:$AF$210,9,0)</f>
        <v>0</v>
      </c>
      <c r="L33">
        <f>VLOOKUP($C33,'13th march'!$A$1:$AF$210,10,0)</f>
        <v>10</v>
      </c>
      <c r="M33">
        <f>VLOOKUP($C33,'13th march'!$A$1:$AF$210,11,0)</f>
        <v>0</v>
      </c>
      <c r="N33">
        <f>VLOOKUP($C33,'13th march'!$A$1:$AF$210,12,0)</f>
        <v>10</v>
      </c>
      <c r="O33">
        <f>VLOOKUP($C33,'13th march'!$A$1:$AF$210,13,0)</f>
        <v>10</v>
      </c>
      <c r="P33">
        <f>VLOOKUP($C33,'13th march'!$A$1:$AF$210,14,0)</f>
        <v>10</v>
      </c>
    </row>
    <row r="34" spans="1:16" x14ac:dyDescent="0.25">
      <c r="A34" s="19" t="s">
        <v>256</v>
      </c>
      <c r="B34" s="8" t="s">
        <v>232</v>
      </c>
      <c r="C34" s="39">
        <v>143296</v>
      </c>
      <c r="D34">
        <f>VLOOKUP($C34,'13th march'!$A$1:$AF$210,2,0)</f>
        <v>0</v>
      </c>
      <c r="E34">
        <f>VLOOKUP($C34,'13th march'!$A$1:$AF$210,3,0)</f>
        <v>0</v>
      </c>
      <c r="F34">
        <f>VLOOKUP($C34,'13th march'!$A$1:$AF$210,4,0)</f>
        <v>0</v>
      </c>
      <c r="G34">
        <f>VLOOKUP($C34,'13th march'!$A$1:$AF$210,5,0)</f>
        <v>0</v>
      </c>
      <c r="H34">
        <f>VLOOKUP($C34,'13th march'!$A$1:$AF$210,6,0)</f>
        <v>0</v>
      </c>
      <c r="I34">
        <f>VLOOKUP($C34,'13th march'!$A$1:$AF$210,7,0)</f>
        <v>0</v>
      </c>
      <c r="J34">
        <f>VLOOKUP($C34,'13th march'!$A$1:$AF$210,8,0)</f>
        <v>0</v>
      </c>
      <c r="K34">
        <f>VLOOKUP($C34,'13th march'!$A$1:$AF$210,9,0)</f>
        <v>0</v>
      </c>
      <c r="L34">
        <f>VLOOKUP($C34,'13th march'!$A$1:$AF$210,10,0)</f>
        <v>10</v>
      </c>
      <c r="M34">
        <f>VLOOKUP($C34,'13th march'!$A$1:$AF$210,11,0)</f>
        <v>0</v>
      </c>
      <c r="N34">
        <f>VLOOKUP($C34,'13th march'!$A$1:$AF$210,12,0)</f>
        <v>22</v>
      </c>
      <c r="O34">
        <f>VLOOKUP($C34,'13th march'!$A$1:$AF$210,13,0)</f>
        <v>22</v>
      </c>
      <c r="P34">
        <f>VLOOKUP($C34,'13th march'!$A$1:$AF$210,14,0)</f>
        <v>22</v>
      </c>
    </row>
    <row r="35" spans="1:16" x14ac:dyDescent="0.25">
      <c r="A35" s="19" t="s">
        <v>257</v>
      </c>
      <c r="B35" s="8" t="s">
        <v>232</v>
      </c>
      <c r="C35" s="39">
        <v>143297</v>
      </c>
      <c r="D35">
        <f>VLOOKUP($C35,'13th march'!$A$1:$AF$210,2,0)</f>
        <v>0</v>
      </c>
      <c r="E35">
        <f>VLOOKUP($C35,'13th march'!$A$1:$AF$210,3,0)</f>
        <v>0</v>
      </c>
      <c r="F35">
        <f>VLOOKUP($C35,'13th march'!$A$1:$AF$210,4,0)</f>
        <v>0</v>
      </c>
      <c r="G35">
        <f>VLOOKUP($C35,'13th march'!$A$1:$AF$210,5,0)</f>
        <v>0</v>
      </c>
      <c r="H35">
        <f>VLOOKUP($C35,'13th march'!$A$1:$AF$210,6,0)</f>
        <v>0</v>
      </c>
      <c r="I35">
        <f>VLOOKUP($C35,'13th march'!$A$1:$AF$210,7,0)</f>
        <v>0</v>
      </c>
      <c r="J35">
        <f>VLOOKUP($C35,'13th march'!$A$1:$AF$210,8,0)</f>
        <v>0</v>
      </c>
      <c r="K35">
        <f>VLOOKUP($C35,'13th march'!$A$1:$AF$210,9,0)</f>
        <v>0</v>
      </c>
      <c r="L35">
        <f>VLOOKUP($C35,'13th march'!$A$1:$AF$210,10,0)</f>
        <v>30</v>
      </c>
      <c r="M35">
        <f>VLOOKUP($C35,'13th march'!$A$1:$AF$210,11,0)</f>
        <v>0</v>
      </c>
      <c r="N35">
        <f>VLOOKUP($C35,'13th march'!$A$1:$AF$210,12,0)</f>
        <v>0</v>
      </c>
      <c r="O35">
        <f>VLOOKUP($C35,'13th march'!$A$1:$AF$210,13,0)</f>
        <v>0</v>
      </c>
      <c r="P35">
        <f>VLOOKUP($C35,'13th march'!$A$1:$AF$210,14,0)</f>
        <v>0</v>
      </c>
    </row>
    <row r="36" spans="1:16" ht="30" x14ac:dyDescent="0.25">
      <c r="A36" s="19" t="s">
        <v>258</v>
      </c>
      <c r="B36" s="8" t="s">
        <v>232</v>
      </c>
      <c r="C36" s="39">
        <v>143298</v>
      </c>
      <c r="D36">
        <f>VLOOKUP($C36,'13th march'!$A$1:$AF$210,2,0)</f>
        <v>0</v>
      </c>
      <c r="E36">
        <f>VLOOKUP($C36,'13th march'!$A$1:$AF$210,3,0)</f>
        <v>0</v>
      </c>
      <c r="F36">
        <f>VLOOKUP($C36,'13th march'!$A$1:$AF$210,4,0)</f>
        <v>0</v>
      </c>
      <c r="G36">
        <f>VLOOKUP($C36,'13th march'!$A$1:$AF$210,5,0)</f>
        <v>0</v>
      </c>
      <c r="H36">
        <f>VLOOKUP($C36,'13th march'!$A$1:$AF$210,6,0)</f>
        <v>0</v>
      </c>
      <c r="I36">
        <f>VLOOKUP($C36,'13th march'!$A$1:$AF$210,7,0)</f>
        <v>0</v>
      </c>
      <c r="J36">
        <f>VLOOKUP($C36,'13th march'!$A$1:$AF$210,8,0)</f>
        <v>0</v>
      </c>
      <c r="K36">
        <f>VLOOKUP($C36,'13th march'!$A$1:$AF$210,9,0)</f>
        <v>0</v>
      </c>
      <c r="L36">
        <f>VLOOKUP($C36,'13th march'!$A$1:$AF$210,10,0)</f>
        <v>20</v>
      </c>
      <c r="M36">
        <f>VLOOKUP($C36,'13th march'!$A$1:$AF$210,11,0)</f>
        <v>0</v>
      </c>
      <c r="N36">
        <f>VLOOKUP($C36,'13th march'!$A$1:$AF$210,12,0)</f>
        <v>30</v>
      </c>
      <c r="O36">
        <f>VLOOKUP($C36,'13th march'!$A$1:$AF$210,13,0)</f>
        <v>30</v>
      </c>
      <c r="P36">
        <f>VLOOKUP($C36,'13th march'!$A$1:$AF$210,14,0)</f>
        <v>30</v>
      </c>
    </row>
    <row r="37" spans="1:16" ht="30" x14ac:dyDescent="0.25">
      <c r="A37" s="19" t="s">
        <v>259</v>
      </c>
      <c r="B37" s="8" t="s">
        <v>232</v>
      </c>
      <c r="C37" s="39">
        <v>143299</v>
      </c>
      <c r="D37">
        <f>VLOOKUP($C37,'13th march'!$A$1:$AF$210,2,0)</f>
        <v>0</v>
      </c>
      <c r="E37">
        <f>VLOOKUP($C37,'13th march'!$A$1:$AF$210,3,0)</f>
        <v>0</v>
      </c>
      <c r="F37">
        <f>VLOOKUP($C37,'13th march'!$A$1:$AF$210,4,0)</f>
        <v>0</v>
      </c>
      <c r="G37">
        <f>VLOOKUP($C37,'13th march'!$A$1:$AF$210,5,0)</f>
        <v>0</v>
      </c>
      <c r="H37">
        <f>VLOOKUP($C37,'13th march'!$A$1:$AF$210,6,0)</f>
        <v>0</v>
      </c>
      <c r="I37">
        <f>VLOOKUP($C37,'13th march'!$A$1:$AF$210,7,0)</f>
        <v>0</v>
      </c>
      <c r="J37">
        <f>VLOOKUP($C37,'13th march'!$A$1:$AF$210,8,0)</f>
        <v>0</v>
      </c>
      <c r="K37">
        <f>VLOOKUP($C37,'13th march'!$A$1:$AF$210,9,0)</f>
        <v>0</v>
      </c>
      <c r="L37">
        <f>VLOOKUP($C37,'13th march'!$A$1:$AF$210,10,0)</f>
        <v>0</v>
      </c>
      <c r="M37">
        <f>VLOOKUP($C37,'13th march'!$A$1:$AF$210,11,0)</f>
        <v>0</v>
      </c>
      <c r="N37">
        <f>VLOOKUP($C37,'13th march'!$A$1:$AF$210,12,0)</f>
        <v>20</v>
      </c>
      <c r="O37">
        <f>VLOOKUP($C37,'13th march'!$A$1:$AF$210,13,0)</f>
        <v>20</v>
      </c>
      <c r="P37">
        <f>VLOOKUP($C37,'13th march'!$A$1:$AF$210,14,0)</f>
        <v>20</v>
      </c>
    </row>
    <row r="38" spans="1:16" x14ac:dyDescent="0.25">
      <c r="A38" s="19" t="s">
        <v>269</v>
      </c>
      <c r="B38" s="8" t="s">
        <v>232</v>
      </c>
      <c r="C38" s="39">
        <v>143387</v>
      </c>
      <c r="D38">
        <f>VLOOKUP($C38,'13th march'!$A$1:$AF$210,2,0)</f>
        <v>0</v>
      </c>
      <c r="E38">
        <f>VLOOKUP($C38,'13th march'!$A$1:$AF$210,3,0)</f>
        <v>0</v>
      </c>
      <c r="F38">
        <f>VLOOKUP($C38,'13th march'!$A$1:$AF$210,4,0)</f>
        <v>0</v>
      </c>
      <c r="G38">
        <f>VLOOKUP($C38,'13th march'!$A$1:$AF$210,5,0)</f>
        <v>0</v>
      </c>
      <c r="H38">
        <f>VLOOKUP($C38,'13th march'!$A$1:$AF$210,6,0)</f>
        <v>0</v>
      </c>
      <c r="I38">
        <f>VLOOKUP($C38,'13th march'!$A$1:$AF$210,7,0)</f>
        <v>0</v>
      </c>
      <c r="J38">
        <f>VLOOKUP($C38,'13th march'!$A$1:$AF$210,8,0)</f>
        <v>0</v>
      </c>
      <c r="K38">
        <f>VLOOKUP($C38,'13th march'!$A$1:$AF$210,9,0)</f>
        <v>0</v>
      </c>
      <c r="L38">
        <f>VLOOKUP($C38,'13th march'!$A$1:$AF$210,10,0)</f>
        <v>0</v>
      </c>
      <c r="M38">
        <f>VLOOKUP($C38,'13th march'!$A$1:$AF$210,11,0)</f>
        <v>0</v>
      </c>
      <c r="N38">
        <f>VLOOKUP($C38,'13th march'!$A$1:$AF$210,12,0)</f>
        <v>100</v>
      </c>
      <c r="O38">
        <f>VLOOKUP($C38,'13th march'!$A$1:$AF$210,13,0)</f>
        <v>0</v>
      </c>
      <c r="P38">
        <f>VLOOKUP($C38,'13th march'!$A$1:$AF$210,14,0)</f>
        <v>0</v>
      </c>
    </row>
    <row r="39" spans="1:16" x14ac:dyDescent="0.25">
      <c r="A39" s="19" t="s">
        <v>270</v>
      </c>
      <c r="B39" s="8" t="s">
        <v>232</v>
      </c>
      <c r="C39" s="39">
        <v>143388</v>
      </c>
      <c r="D39">
        <f>VLOOKUP($C39,'13th march'!$A$1:$AF$210,2,0)</f>
        <v>0</v>
      </c>
      <c r="E39">
        <f>VLOOKUP($C39,'13th march'!$A$1:$AF$210,3,0)</f>
        <v>0</v>
      </c>
      <c r="F39">
        <f>VLOOKUP($C39,'13th march'!$A$1:$AF$210,4,0)</f>
        <v>0</v>
      </c>
      <c r="G39">
        <f>VLOOKUP($C39,'13th march'!$A$1:$AF$210,5,0)</f>
        <v>0</v>
      </c>
      <c r="H39">
        <f>VLOOKUP($C39,'13th march'!$A$1:$AF$210,6,0)</f>
        <v>0</v>
      </c>
      <c r="I39">
        <f>VLOOKUP($C39,'13th march'!$A$1:$AF$210,7,0)</f>
        <v>0</v>
      </c>
      <c r="J39">
        <f>VLOOKUP($C39,'13th march'!$A$1:$AF$210,8,0)</f>
        <v>0</v>
      </c>
      <c r="K39">
        <f>VLOOKUP($C39,'13th march'!$A$1:$AF$210,9,0)</f>
        <v>0</v>
      </c>
      <c r="L39">
        <f>VLOOKUP($C39,'13th march'!$A$1:$AF$210,10,0)</f>
        <v>0</v>
      </c>
      <c r="M39">
        <f>VLOOKUP($C39,'13th march'!$A$1:$AF$210,11,0)</f>
        <v>0</v>
      </c>
      <c r="N39">
        <f>VLOOKUP($C39,'13th march'!$A$1:$AF$210,12,0)</f>
        <v>10</v>
      </c>
      <c r="O39">
        <f>VLOOKUP($C39,'13th march'!$A$1:$AF$210,13,0)</f>
        <v>0</v>
      </c>
      <c r="P39">
        <f>VLOOKUP($C39,'13th march'!$A$1:$AF$210,14,0)</f>
        <v>0</v>
      </c>
    </row>
    <row r="40" spans="1:16" x14ac:dyDescent="0.25">
      <c r="A40" s="19" t="s">
        <v>271</v>
      </c>
      <c r="B40" s="8" t="s">
        <v>232</v>
      </c>
      <c r="C40" s="39">
        <v>143389</v>
      </c>
      <c r="D40">
        <f>VLOOKUP($C40,'13th march'!$A$1:$AF$210,2,0)</f>
        <v>0</v>
      </c>
      <c r="E40">
        <f>VLOOKUP($C40,'13th march'!$A$1:$AF$210,3,0)</f>
        <v>0</v>
      </c>
      <c r="F40">
        <f>VLOOKUP($C40,'13th march'!$A$1:$AF$210,4,0)</f>
        <v>0</v>
      </c>
      <c r="G40">
        <f>VLOOKUP($C40,'13th march'!$A$1:$AF$210,5,0)</f>
        <v>0</v>
      </c>
      <c r="H40">
        <f>VLOOKUP($C40,'13th march'!$A$1:$AF$210,6,0)</f>
        <v>0</v>
      </c>
      <c r="I40">
        <f>VLOOKUP($C40,'13th march'!$A$1:$AF$210,7,0)</f>
        <v>0</v>
      </c>
      <c r="J40">
        <f>VLOOKUP($C40,'13th march'!$A$1:$AF$210,8,0)</f>
        <v>0</v>
      </c>
      <c r="K40">
        <f>VLOOKUP($C40,'13th march'!$A$1:$AF$210,9,0)</f>
        <v>0</v>
      </c>
      <c r="L40">
        <f>VLOOKUP($C40,'13th march'!$A$1:$AF$210,10,0)</f>
        <v>0</v>
      </c>
      <c r="M40">
        <f>VLOOKUP($C40,'13th march'!$A$1:$AF$210,11,0)</f>
        <v>0</v>
      </c>
      <c r="N40">
        <f>VLOOKUP($C40,'13th march'!$A$1:$AF$210,12,0)</f>
        <v>10</v>
      </c>
      <c r="O40">
        <f>VLOOKUP($C40,'13th march'!$A$1:$AF$210,13,0)</f>
        <v>0</v>
      </c>
      <c r="P40">
        <f>VLOOKUP($C40,'13th march'!$A$1:$AF$210,14,0)</f>
        <v>0</v>
      </c>
    </row>
    <row r="41" spans="1:16" ht="30" x14ac:dyDescent="0.25">
      <c r="A41" s="19" t="s">
        <v>272</v>
      </c>
      <c r="B41" s="8" t="s">
        <v>232</v>
      </c>
      <c r="C41" s="39">
        <v>143401</v>
      </c>
      <c r="D41">
        <f>VLOOKUP($C41,'13th march'!$A$1:$AF$210,2,0)</f>
        <v>0</v>
      </c>
      <c r="E41">
        <f>VLOOKUP($C41,'13th march'!$A$1:$AF$210,3,0)</f>
        <v>0</v>
      </c>
      <c r="F41">
        <f>VLOOKUP($C41,'13th march'!$A$1:$AF$210,4,0)</f>
        <v>0</v>
      </c>
      <c r="G41">
        <f>VLOOKUP($C41,'13th march'!$A$1:$AF$210,5,0)</f>
        <v>0</v>
      </c>
      <c r="H41">
        <f>VLOOKUP($C41,'13th march'!$A$1:$AF$210,6,0)</f>
        <v>0</v>
      </c>
      <c r="I41">
        <f>VLOOKUP($C41,'13th march'!$A$1:$AF$210,7,0)</f>
        <v>0</v>
      </c>
      <c r="J41">
        <f>VLOOKUP($C41,'13th march'!$A$1:$AF$210,8,0)</f>
        <v>0</v>
      </c>
      <c r="K41">
        <f>VLOOKUP($C41,'13th march'!$A$1:$AF$210,9,0)</f>
        <v>0</v>
      </c>
      <c r="L41">
        <f>VLOOKUP($C41,'13th march'!$A$1:$AF$210,10,0)</f>
        <v>0</v>
      </c>
      <c r="M41">
        <f>VLOOKUP($C41,'13th march'!$A$1:$AF$210,11,0)</f>
        <v>0</v>
      </c>
      <c r="N41">
        <f>VLOOKUP($C41,'13th march'!$A$1:$AF$210,12,0)</f>
        <v>10</v>
      </c>
      <c r="O41">
        <f>VLOOKUP($C41,'13th march'!$A$1:$AF$210,13,0)</f>
        <v>0</v>
      </c>
      <c r="P41">
        <f>VLOOKUP($C41,'13th march'!$A$1:$AF$210,14,0)</f>
        <v>0</v>
      </c>
    </row>
    <row r="42" spans="1:16" x14ac:dyDescent="0.25">
      <c r="A42" s="19" t="s">
        <v>273</v>
      </c>
      <c r="B42" s="8" t="s">
        <v>232</v>
      </c>
      <c r="C42" s="39">
        <v>143402</v>
      </c>
      <c r="D42">
        <f>VLOOKUP($C42,'13th march'!$A$1:$AF$210,2,0)</f>
        <v>0</v>
      </c>
      <c r="E42">
        <f>VLOOKUP($C42,'13th march'!$A$1:$AF$210,3,0)</f>
        <v>0</v>
      </c>
      <c r="F42">
        <f>VLOOKUP($C42,'13th march'!$A$1:$AF$210,4,0)</f>
        <v>0</v>
      </c>
      <c r="G42">
        <f>VLOOKUP($C42,'13th march'!$A$1:$AF$210,5,0)</f>
        <v>0</v>
      </c>
      <c r="H42">
        <f>VLOOKUP($C42,'13th march'!$A$1:$AF$210,6,0)</f>
        <v>0</v>
      </c>
      <c r="I42">
        <f>VLOOKUP($C42,'13th march'!$A$1:$AF$210,7,0)</f>
        <v>0</v>
      </c>
      <c r="J42">
        <f>VLOOKUP($C42,'13th march'!$A$1:$AF$210,8,0)</f>
        <v>0</v>
      </c>
      <c r="K42">
        <f>VLOOKUP($C42,'13th march'!$A$1:$AF$210,9,0)</f>
        <v>0</v>
      </c>
      <c r="L42">
        <f>VLOOKUP($C42,'13th march'!$A$1:$AF$210,10,0)</f>
        <v>0</v>
      </c>
      <c r="M42">
        <f>VLOOKUP($C42,'13th march'!$A$1:$AF$210,11,0)</f>
        <v>0</v>
      </c>
      <c r="N42">
        <f>VLOOKUP($C42,'13th march'!$A$1:$AF$210,12,0)</f>
        <v>0</v>
      </c>
      <c r="O42">
        <f>VLOOKUP($C42,'13th march'!$A$1:$AF$210,13,0)</f>
        <v>0</v>
      </c>
      <c r="P42">
        <f>VLOOKUP($C42,'13th march'!$A$1:$AF$210,14,0)</f>
        <v>0</v>
      </c>
    </row>
    <row r="43" spans="1:16" x14ac:dyDescent="0.25">
      <c r="A43" s="19" t="s">
        <v>274</v>
      </c>
      <c r="B43" s="8" t="s">
        <v>232</v>
      </c>
      <c r="C43" s="39">
        <v>143403</v>
      </c>
      <c r="D43">
        <f>VLOOKUP($C43,'13th march'!$A$1:$AF$210,2,0)</f>
        <v>0</v>
      </c>
      <c r="E43">
        <f>VLOOKUP($C43,'13th march'!$A$1:$AF$210,3,0)</f>
        <v>0</v>
      </c>
      <c r="F43">
        <f>VLOOKUP($C43,'13th march'!$A$1:$AF$210,4,0)</f>
        <v>0</v>
      </c>
      <c r="G43">
        <f>VLOOKUP($C43,'13th march'!$A$1:$AF$210,5,0)</f>
        <v>0</v>
      </c>
      <c r="H43">
        <f>VLOOKUP($C43,'13th march'!$A$1:$AF$210,6,0)</f>
        <v>0</v>
      </c>
      <c r="I43">
        <f>VLOOKUP($C43,'13th march'!$A$1:$AF$210,7,0)</f>
        <v>0</v>
      </c>
      <c r="J43">
        <f>VLOOKUP($C43,'13th march'!$A$1:$AF$210,8,0)</f>
        <v>0</v>
      </c>
      <c r="K43">
        <f>VLOOKUP($C43,'13th march'!$A$1:$AF$210,9,0)</f>
        <v>0</v>
      </c>
      <c r="L43">
        <f>VLOOKUP($C43,'13th march'!$A$1:$AF$210,10,0)</f>
        <v>0</v>
      </c>
      <c r="M43">
        <f>VLOOKUP($C43,'13th march'!$A$1:$AF$210,11,0)</f>
        <v>0</v>
      </c>
      <c r="N43">
        <f>VLOOKUP($C43,'13th march'!$A$1:$AF$210,12,0)</f>
        <v>20</v>
      </c>
      <c r="O43">
        <f>VLOOKUP($C43,'13th march'!$A$1:$AF$210,13,0)</f>
        <v>0</v>
      </c>
      <c r="P43">
        <f>VLOOKUP($C43,'13th march'!$A$1:$AF$210,14,0)</f>
        <v>30</v>
      </c>
    </row>
    <row r="44" spans="1:16" x14ac:dyDescent="0.25">
      <c r="A44" s="19" t="s">
        <v>275</v>
      </c>
      <c r="B44" s="8" t="s">
        <v>232</v>
      </c>
      <c r="C44" s="39">
        <v>143404</v>
      </c>
      <c r="D44">
        <f>VLOOKUP($C44,'13th march'!$A$1:$AF$210,2,0)</f>
        <v>0</v>
      </c>
      <c r="E44">
        <f>VLOOKUP($C44,'13th march'!$A$1:$AF$210,3,0)</f>
        <v>0</v>
      </c>
      <c r="F44">
        <f>VLOOKUP($C44,'13th march'!$A$1:$AF$210,4,0)</f>
        <v>0</v>
      </c>
      <c r="G44">
        <f>VLOOKUP($C44,'13th march'!$A$1:$AF$210,5,0)</f>
        <v>0</v>
      </c>
      <c r="H44">
        <f>VLOOKUP($C44,'13th march'!$A$1:$AF$210,6,0)</f>
        <v>0</v>
      </c>
      <c r="I44">
        <f>VLOOKUP($C44,'13th march'!$A$1:$AF$210,7,0)</f>
        <v>0</v>
      </c>
      <c r="J44">
        <f>VLOOKUP($C44,'13th march'!$A$1:$AF$210,8,0)</f>
        <v>0</v>
      </c>
      <c r="K44">
        <f>VLOOKUP($C44,'13th march'!$A$1:$AF$210,9,0)</f>
        <v>0</v>
      </c>
      <c r="L44">
        <f>VLOOKUP($C44,'13th march'!$A$1:$AF$210,10,0)</f>
        <v>0</v>
      </c>
      <c r="M44">
        <f>VLOOKUP($C44,'13th march'!$A$1:$AF$210,11,0)</f>
        <v>0</v>
      </c>
      <c r="N44">
        <f>VLOOKUP($C44,'13th march'!$A$1:$AF$210,12,0)</f>
        <v>30</v>
      </c>
      <c r="O44">
        <f>VLOOKUP($C44,'13th march'!$A$1:$AF$210,13,0)</f>
        <v>0</v>
      </c>
      <c r="P44">
        <f>VLOOKUP($C44,'13th march'!$A$1:$AF$210,14,0)</f>
        <v>0</v>
      </c>
    </row>
    <row r="45" spans="1:16" x14ac:dyDescent="0.25">
      <c r="A45" s="19" t="s">
        <v>276</v>
      </c>
      <c r="B45" s="8" t="s">
        <v>232</v>
      </c>
      <c r="C45" s="39">
        <v>143405</v>
      </c>
      <c r="D45">
        <f>VLOOKUP($C45,'13th march'!$A$1:$AF$210,2,0)</f>
        <v>0</v>
      </c>
      <c r="E45">
        <f>VLOOKUP($C45,'13th march'!$A$1:$AF$210,3,0)</f>
        <v>0</v>
      </c>
      <c r="F45">
        <f>VLOOKUP($C45,'13th march'!$A$1:$AF$210,4,0)</f>
        <v>0</v>
      </c>
      <c r="G45">
        <f>VLOOKUP($C45,'13th march'!$A$1:$AF$210,5,0)</f>
        <v>0</v>
      </c>
      <c r="H45">
        <f>VLOOKUP($C45,'13th march'!$A$1:$AF$210,6,0)</f>
        <v>0</v>
      </c>
      <c r="I45">
        <f>VLOOKUP($C45,'13th march'!$A$1:$AF$210,7,0)</f>
        <v>0</v>
      </c>
      <c r="J45">
        <f>VLOOKUP($C45,'13th march'!$A$1:$AF$210,8,0)</f>
        <v>0</v>
      </c>
      <c r="K45">
        <f>VLOOKUP($C45,'13th march'!$A$1:$AF$210,9,0)</f>
        <v>0</v>
      </c>
      <c r="L45">
        <f>VLOOKUP($C45,'13th march'!$A$1:$AF$210,10,0)</f>
        <v>0</v>
      </c>
      <c r="M45">
        <f>VLOOKUP($C45,'13th march'!$A$1:$AF$210,11,0)</f>
        <v>0</v>
      </c>
      <c r="N45">
        <f>VLOOKUP($C45,'13th march'!$A$1:$AF$210,12,0)</f>
        <v>20</v>
      </c>
      <c r="O45">
        <f>VLOOKUP($C45,'13th march'!$A$1:$AF$210,13,0)</f>
        <v>0</v>
      </c>
      <c r="P45">
        <f>VLOOKUP($C45,'13th march'!$A$1:$AF$210,14,0)</f>
        <v>0</v>
      </c>
    </row>
    <row r="46" spans="1:16" ht="30" x14ac:dyDescent="0.25">
      <c r="A46" s="19" t="s">
        <v>278</v>
      </c>
      <c r="B46" s="8" t="s">
        <v>232</v>
      </c>
      <c r="C46" s="39">
        <v>143407</v>
      </c>
      <c r="D46">
        <f>VLOOKUP($C46,'13th march'!$A$1:$AF$210,2,0)</f>
        <v>0</v>
      </c>
      <c r="E46">
        <f>VLOOKUP($C46,'13th march'!$A$1:$AF$210,3,0)</f>
        <v>0</v>
      </c>
      <c r="F46">
        <f>VLOOKUP($C46,'13th march'!$A$1:$AF$210,4,0)</f>
        <v>0</v>
      </c>
      <c r="G46">
        <f>VLOOKUP($C46,'13th march'!$A$1:$AF$210,5,0)</f>
        <v>0</v>
      </c>
      <c r="H46">
        <f>VLOOKUP($C46,'13th march'!$A$1:$AF$210,6,0)</f>
        <v>0</v>
      </c>
      <c r="I46">
        <f>VLOOKUP($C46,'13th march'!$A$1:$AF$210,7,0)</f>
        <v>0</v>
      </c>
      <c r="J46">
        <f>VLOOKUP($C46,'13th march'!$A$1:$AF$210,8,0)</f>
        <v>0</v>
      </c>
      <c r="K46">
        <f>VLOOKUP($C46,'13th march'!$A$1:$AF$210,9,0)</f>
        <v>0</v>
      </c>
      <c r="L46">
        <f>VLOOKUP($C46,'13th march'!$A$1:$AF$210,10,0)</f>
        <v>0</v>
      </c>
      <c r="M46">
        <f>VLOOKUP($C46,'13th march'!$A$1:$AF$210,11,0)</f>
        <v>0</v>
      </c>
      <c r="N46">
        <f>VLOOKUP($C46,'13th march'!$A$1:$AF$210,12,0)</f>
        <v>10</v>
      </c>
      <c r="O46">
        <f>VLOOKUP($C46,'13th march'!$A$1:$AF$210,13,0)</f>
        <v>0</v>
      </c>
      <c r="P46">
        <f>VLOOKUP($C46,'13th march'!$A$1:$AF$210,14,0)</f>
        <v>30</v>
      </c>
    </row>
    <row r="47" spans="1:16" ht="30" x14ac:dyDescent="0.25">
      <c r="A47" s="19" t="s">
        <v>279</v>
      </c>
      <c r="B47" s="8" t="s">
        <v>232</v>
      </c>
      <c r="C47" s="39">
        <v>143408</v>
      </c>
      <c r="D47">
        <f>VLOOKUP($C47,'13th march'!$A$1:$AF$210,2,0)</f>
        <v>0</v>
      </c>
      <c r="E47">
        <f>VLOOKUP($C47,'13th march'!$A$1:$AF$210,3,0)</f>
        <v>0</v>
      </c>
      <c r="F47">
        <f>VLOOKUP($C47,'13th march'!$A$1:$AF$210,4,0)</f>
        <v>0</v>
      </c>
      <c r="G47">
        <f>VLOOKUP($C47,'13th march'!$A$1:$AF$210,5,0)</f>
        <v>0</v>
      </c>
      <c r="H47">
        <f>VLOOKUP($C47,'13th march'!$A$1:$AF$210,6,0)</f>
        <v>0</v>
      </c>
      <c r="I47">
        <f>VLOOKUP($C47,'13th march'!$A$1:$AF$210,7,0)</f>
        <v>0</v>
      </c>
      <c r="J47">
        <f>VLOOKUP($C47,'13th march'!$A$1:$AF$210,8,0)</f>
        <v>0</v>
      </c>
      <c r="K47">
        <f>VLOOKUP($C47,'13th march'!$A$1:$AF$210,9,0)</f>
        <v>0</v>
      </c>
      <c r="L47">
        <f>VLOOKUP($C47,'13th march'!$A$1:$AF$210,10,0)</f>
        <v>0</v>
      </c>
      <c r="M47">
        <f>VLOOKUP($C47,'13th march'!$A$1:$AF$210,11,0)</f>
        <v>0</v>
      </c>
      <c r="N47">
        <f>VLOOKUP($C47,'13th march'!$A$1:$AF$210,12,0)</f>
        <v>20</v>
      </c>
      <c r="O47">
        <f>VLOOKUP($C47,'13th march'!$A$1:$AF$210,13,0)</f>
        <v>0</v>
      </c>
      <c r="P47">
        <f>VLOOKUP($C47,'13th march'!$A$1:$AF$210,14,0)</f>
        <v>10</v>
      </c>
    </row>
    <row r="48" spans="1:16" x14ac:dyDescent="0.25">
      <c r="A48" s="19" t="s">
        <v>281</v>
      </c>
      <c r="B48" s="8" t="s">
        <v>232</v>
      </c>
      <c r="C48" s="39">
        <v>143410</v>
      </c>
      <c r="D48">
        <f>VLOOKUP($C48,'13th march'!$A$1:$AF$210,2,0)</f>
        <v>0</v>
      </c>
      <c r="E48">
        <f>VLOOKUP($C48,'13th march'!$A$1:$AF$210,3,0)</f>
        <v>0</v>
      </c>
      <c r="F48">
        <f>VLOOKUP($C48,'13th march'!$A$1:$AF$210,4,0)</f>
        <v>0</v>
      </c>
      <c r="G48">
        <f>VLOOKUP($C48,'13th march'!$A$1:$AF$210,5,0)</f>
        <v>0</v>
      </c>
      <c r="H48">
        <f>VLOOKUP($C48,'13th march'!$A$1:$AF$210,6,0)</f>
        <v>0</v>
      </c>
      <c r="I48">
        <f>VLOOKUP($C48,'13th march'!$A$1:$AF$210,7,0)</f>
        <v>0</v>
      </c>
      <c r="J48">
        <f>VLOOKUP($C48,'13th march'!$A$1:$AF$210,8,0)</f>
        <v>0</v>
      </c>
      <c r="K48">
        <f>VLOOKUP($C48,'13th march'!$A$1:$AF$210,9,0)</f>
        <v>0</v>
      </c>
      <c r="L48">
        <f>VLOOKUP($C48,'13th march'!$A$1:$AF$210,10,0)</f>
        <v>0</v>
      </c>
      <c r="M48">
        <f>VLOOKUP($C48,'13th march'!$A$1:$AF$210,11,0)</f>
        <v>0</v>
      </c>
      <c r="N48">
        <f>VLOOKUP($C48,'13th march'!$A$1:$AF$210,12,0)</f>
        <v>10</v>
      </c>
      <c r="O48">
        <f>VLOOKUP($C48,'13th march'!$A$1:$AF$210,13,0)</f>
        <v>0</v>
      </c>
      <c r="P48">
        <f>VLOOKUP($C48,'13th march'!$A$1:$AF$210,14,0)</f>
        <v>10</v>
      </c>
    </row>
    <row r="49" spans="1:16" x14ac:dyDescent="0.25">
      <c r="A49" s="19" t="s">
        <v>282</v>
      </c>
      <c r="B49" s="8" t="s">
        <v>232</v>
      </c>
      <c r="C49" s="39">
        <v>143400</v>
      </c>
      <c r="D49">
        <f>VLOOKUP($C49,'13th march'!$A$1:$AF$210,2,0)</f>
        <v>0</v>
      </c>
      <c r="E49">
        <f>VLOOKUP($C49,'13th march'!$A$1:$AF$210,3,0)</f>
        <v>0</v>
      </c>
      <c r="F49">
        <f>VLOOKUP($C49,'13th march'!$A$1:$AF$210,4,0)</f>
        <v>0</v>
      </c>
      <c r="G49">
        <f>VLOOKUP($C49,'13th march'!$A$1:$AF$210,5,0)</f>
        <v>0</v>
      </c>
      <c r="H49">
        <f>VLOOKUP($C49,'13th march'!$A$1:$AF$210,6,0)</f>
        <v>0</v>
      </c>
      <c r="I49">
        <f>VLOOKUP($C49,'13th march'!$A$1:$AF$210,7,0)</f>
        <v>0</v>
      </c>
      <c r="J49">
        <f>VLOOKUP($C49,'13th march'!$A$1:$AF$210,8,0)</f>
        <v>0</v>
      </c>
      <c r="K49">
        <f>VLOOKUP($C49,'13th march'!$A$1:$AF$210,9,0)</f>
        <v>0</v>
      </c>
      <c r="L49">
        <f>VLOOKUP($C49,'13th march'!$A$1:$AF$210,10,0)</f>
        <v>0</v>
      </c>
      <c r="M49">
        <f>VLOOKUP($C49,'13th march'!$A$1:$AF$210,11,0)</f>
        <v>0</v>
      </c>
      <c r="N49">
        <f>VLOOKUP($C49,'13th march'!$A$1:$AF$210,12,0)</f>
        <v>10</v>
      </c>
      <c r="O49">
        <f>VLOOKUP($C49,'13th march'!$A$1:$AF$210,13,0)</f>
        <v>0</v>
      </c>
      <c r="P49">
        <f>VLOOKUP($C49,'13th march'!$A$1:$AF$210,14,0)</f>
        <v>0</v>
      </c>
    </row>
    <row r="50" spans="1:16" x14ac:dyDescent="0.25">
      <c r="A50" s="12" t="s">
        <v>109</v>
      </c>
      <c r="B50" s="8" t="s">
        <v>232</v>
      </c>
      <c r="C50" s="21">
        <v>142541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</row>
    <row r="51" spans="1:16" x14ac:dyDescent="0.25">
      <c r="A51" s="19" t="s">
        <v>277</v>
      </c>
      <c r="B51" s="8" t="s">
        <v>232</v>
      </c>
      <c r="C51" s="39">
        <v>143391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</row>
    <row r="52" spans="1:16" x14ac:dyDescent="0.25">
      <c r="A52" s="19" t="s">
        <v>280</v>
      </c>
      <c r="B52" s="8" t="s">
        <v>232</v>
      </c>
      <c r="C52" s="39">
        <v>143409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</row>
    <row r="53" spans="1:16" ht="15.75" customHeight="1" x14ac:dyDescent="0.25">
      <c r="A53" s="57" t="s">
        <v>33</v>
      </c>
      <c r="B53" s="58"/>
      <c r="C53" s="58"/>
      <c r="D53" s="16">
        <f>SUM(D9:D52)</f>
        <v>151</v>
      </c>
      <c r="E53" s="16">
        <f t="shared" ref="E53:P53" si="2">SUM(E9:E52)</f>
        <v>133</v>
      </c>
      <c r="F53" s="16">
        <f t="shared" si="2"/>
        <v>290</v>
      </c>
      <c r="G53" s="16">
        <f t="shared" si="2"/>
        <v>135</v>
      </c>
      <c r="H53" s="16">
        <f t="shared" si="2"/>
        <v>131</v>
      </c>
      <c r="I53" s="16">
        <f t="shared" si="2"/>
        <v>244</v>
      </c>
      <c r="J53" s="16">
        <f t="shared" si="2"/>
        <v>154</v>
      </c>
      <c r="K53" s="16">
        <f t="shared" si="2"/>
        <v>118</v>
      </c>
      <c r="L53" s="16">
        <f t="shared" si="2"/>
        <v>347</v>
      </c>
      <c r="M53" s="16">
        <f t="shared" si="2"/>
        <v>172</v>
      </c>
      <c r="N53" s="16">
        <f t="shared" si="2"/>
        <v>538</v>
      </c>
      <c r="O53">
        <f t="shared" si="2"/>
        <v>356</v>
      </c>
      <c r="P53">
        <f t="shared" si="2"/>
        <v>411</v>
      </c>
    </row>
    <row r="54" spans="1:16" x14ac:dyDescent="0.25">
      <c r="A54" s="55" t="s">
        <v>243</v>
      </c>
      <c r="B54" s="55"/>
      <c r="C54" s="55"/>
      <c r="G54" s="49">
        <f>SUM(G53:M53)/7</f>
        <v>185.85714285714286</v>
      </c>
      <c r="H54" s="49"/>
      <c r="I54" s="49"/>
      <c r="J54" s="49"/>
      <c r="K54" s="49"/>
      <c r="L54" s="49"/>
      <c r="M54" s="49"/>
    </row>
    <row r="57" spans="1:16" ht="19.5" thickBot="1" x14ac:dyDescent="0.35">
      <c r="A57" s="25" t="s">
        <v>134</v>
      </c>
      <c r="B57" s="25"/>
    </row>
    <row r="58" spans="1:16" ht="15.75" thickBot="1" x14ac:dyDescent="0.3">
      <c r="A58" s="24" t="s">
        <v>163</v>
      </c>
      <c r="B58" s="27" t="s">
        <v>233</v>
      </c>
      <c r="D58">
        <f>VLOOKUP($A58,'DeleveryBoy(13th march)'!$A$1:$N$78,2,0)</f>
        <v>46</v>
      </c>
      <c r="E58">
        <f>VLOOKUP($A58,'DeleveryBoy(13th march)'!$A$1:$N$78,3,0)</f>
        <v>55</v>
      </c>
      <c r="F58">
        <f>VLOOKUP($A58,'DeleveryBoy(13th march)'!$A$1:$N$78,4,0)</f>
        <v>45</v>
      </c>
      <c r="G58">
        <f>VLOOKUP($A58,'DeleveryBoy(13th march)'!$A$1:$N$78,5,0)</f>
        <v>57</v>
      </c>
      <c r="H58">
        <f>VLOOKUP($A58,'DeleveryBoy(13th march)'!$A$1:$N$78,6,0)</f>
        <v>46</v>
      </c>
      <c r="I58">
        <f>VLOOKUP($A58,'DeleveryBoy(13th march)'!$A$1:$N$78,7,0)</f>
        <v>51</v>
      </c>
      <c r="J58">
        <f>VLOOKUP($A58,'DeleveryBoy(13th march)'!$A$1:$N$78,8,0)</f>
        <v>48</v>
      </c>
      <c r="K58">
        <f>VLOOKUP($A58,'DeleveryBoy(13th march)'!$A$1:$N$78,9,0)</f>
        <v>48</v>
      </c>
      <c r="L58">
        <f>VLOOKUP($A58,'DeleveryBoy(13th march)'!$A$1:$N$78,10,0)</f>
        <v>44</v>
      </c>
      <c r="M58">
        <f>VLOOKUP($A58,'DeleveryBoy(13th march)'!$A$1:$N$78,11,0)</f>
        <v>47</v>
      </c>
      <c r="N58">
        <f>VLOOKUP($A58,'DeleveryBoy(13th march)'!$A$1:$N$78,12,0)</f>
        <v>48</v>
      </c>
      <c r="O58">
        <f>VLOOKUP($A58,'DeleveryBoy(13th march)'!$A$1:$N$78,13,0)</f>
        <v>45</v>
      </c>
      <c r="P58">
        <f>VLOOKUP($A58,'DeleveryBoy(13th march)'!$A$1:$N$78,14,0)</f>
        <v>56</v>
      </c>
    </row>
    <row r="59" spans="1:16" x14ac:dyDescent="0.25">
      <c r="A59" t="s">
        <v>179</v>
      </c>
      <c r="B59" s="27" t="s">
        <v>233</v>
      </c>
      <c r="D59">
        <f>VLOOKUP($A59,'DeleveryBoy(13th march)'!$A$1:$N$78,2,0)</f>
        <v>74</v>
      </c>
      <c r="E59">
        <f>VLOOKUP($A59,'DeleveryBoy(13th march)'!$A$1:$N$78,3,0)</f>
        <v>70</v>
      </c>
      <c r="F59">
        <f>VLOOKUP($A59,'DeleveryBoy(13th march)'!$A$1:$N$78,4,0)</f>
        <v>62</v>
      </c>
      <c r="G59">
        <f>VLOOKUP($A59,'DeleveryBoy(13th march)'!$A$1:$N$78,5,0)</f>
        <v>59</v>
      </c>
      <c r="H59">
        <f>VLOOKUP($A59,'DeleveryBoy(13th march)'!$A$1:$N$78,6,0)</f>
        <v>69</v>
      </c>
      <c r="I59">
        <f>VLOOKUP($A59,'DeleveryBoy(13th march)'!$A$1:$N$78,7,0)</f>
        <v>71</v>
      </c>
      <c r="J59">
        <f>VLOOKUP($A59,'DeleveryBoy(13th march)'!$A$1:$N$78,8,0)</f>
        <v>66</v>
      </c>
      <c r="K59">
        <f>VLOOKUP($A59,'DeleveryBoy(13th march)'!$A$1:$N$78,9,0)</f>
        <v>77</v>
      </c>
      <c r="L59">
        <f>VLOOKUP($A59,'DeleveryBoy(13th march)'!$A$1:$N$78,10,0)</f>
        <v>70</v>
      </c>
      <c r="M59">
        <f>VLOOKUP($A59,'DeleveryBoy(13th march)'!$A$1:$N$78,11,0)</f>
        <v>74</v>
      </c>
      <c r="N59">
        <f>VLOOKUP($A59,'DeleveryBoy(13th march)'!$A$1:$N$78,12,0)</f>
        <v>79</v>
      </c>
      <c r="O59">
        <f>VLOOKUP($A59,'DeleveryBoy(13th march)'!$A$1:$N$78,13,0)</f>
        <v>83</v>
      </c>
      <c r="P59">
        <f>VLOOKUP($A59,'DeleveryBoy(13th march)'!$A$1:$N$78,14,0)</f>
        <v>95</v>
      </c>
    </row>
    <row r="60" spans="1:16" x14ac:dyDescent="0.25">
      <c r="A60" t="s">
        <v>184</v>
      </c>
      <c r="B60" s="27" t="s">
        <v>233</v>
      </c>
      <c r="D60">
        <f>VLOOKUP($A60,'DeleveryBoy(13th march)'!$A$1:$N$78,2,0)</f>
        <v>81</v>
      </c>
      <c r="E60">
        <f>VLOOKUP($A60,'DeleveryBoy(13th march)'!$A$1:$N$78,3,0)</f>
        <v>86</v>
      </c>
      <c r="F60">
        <f>VLOOKUP($A60,'DeleveryBoy(13th march)'!$A$1:$N$78,4,0)</f>
        <v>79</v>
      </c>
      <c r="G60">
        <f>VLOOKUP($A60,'DeleveryBoy(13th march)'!$A$1:$N$78,5,0)</f>
        <v>83</v>
      </c>
      <c r="H60">
        <f>VLOOKUP($A60,'DeleveryBoy(13th march)'!$A$1:$N$78,6,0)</f>
        <v>77</v>
      </c>
      <c r="I60">
        <f>VLOOKUP($A60,'DeleveryBoy(13th march)'!$A$1:$N$78,7,0)</f>
        <v>72</v>
      </c>
      <c r="J60">
        <f>VLOOKUP($A60,'DeleveryBoy(13th march)'!$A$1:$N$78,8,0)</f>
        <v>68</v>
      </c>
      <c r="K60">
        <f>VLOOKUP($A60,'DeleveryBoy(13th march)'!$A$1:$N$78,9,0)</f>
        <v>80</v>
      </c>
      <c r="L60">
        <f>VLOOKUP($A60,'DeleveryBoy(13th march)'!$A$1:$N$78,10,0)</f>
        <v>80</v>
      </c>
      <c r="M60">
        <f>VLOOKUP($A60,'DeleveryBoy(13th march)'!$A$1:$N$78,11,0)</f>
        <v>82</v>
      </c>
      <c r="N60">
        <f>VLOOKUP($A60,'DeleveryBoy(13th march)'!$A$1:$N$78,12,0)</f>
        <v>81</v>
      </c>
      <c r="O60">
        <f>VLOOKUP($A60,'DeleveryBoy(13th march)'!$A$1:$N$78,13,0)</f>
        <v>87</v>
      </c>
      <c r="P60">
        <f>VLOOKUP($A60,'DeleveryBoy(13th march)'!$A$1:$N$78,14,0)</f>
        <v>81</v>
      </c>
    </row>
    <row r="61" spans="1:16" ht="15.75" thickBot="1" x14ac:dyDescent="0.3">
      <c r="A61" t="s">
        <v>148</v>
      </c>
      <c r="B61" s="27" t="s">
        <v>233</v>
      </c>
      <c r="D61">
        <f>VLOOKUP($A61,'DeleveryBoy(13th march)'!$A$1:$N$78,2,0)</f>
        <v>77</v>
      </c>
      <c r="E61">
        <f>VLOOKUP($A61,'DeleveryBoy(13th march)'!$A$1:$N$78,3,0)</f>
        <v>79</v>
      </c>
      <c r="F61">
        <f>VLOOKUP($A61,'DeleveryBoy(13th march)'!$A$1:$N$78,4,0)</f>
        <v>74</v>
      </c>
      <c r="G61">
        <f>VLOOKUP($A61,'DeleveryBoy(13th march)'!$A$1:$N$78,5,0)</f>
        <v>83</v>
      </c>
      <c r="H61">
        <f>VLOOKUP($A61,'DeleveryBoy(13th march)'!$A$1:$N$78,6,0)</f>
        <v>83</v>
      </c>
      <c r="I61">
        <f>VLOOKUP($A61,'DeleveryBoy(13th march)'!$A$1:$N$78,7,0)</f>
        <v>85</v>
      </c>
      <c r="J61">
        <f>VLOOKUP($A61,'DeleveryBoy(13th march)'!$A$1:$N$78,8,0)</f>
        <v>88</v>
      </c>
      <c r="K61">
        <f>VLOOKUP($A61,'DeleveryBoy(13th march)'!$A$1:$N$78,9,0)</f>
        <v>91</v>
      </c>
      <c r="L61">
        <f>VLOOKUP($A61,'DeleveryBoy(13th march)'!$A$1:$N$78,10,0)</f>
        <v>79</v>
      </c>
      <c r="M61">
        <f>VLOOKUP($A61,'DeleveryBoy(13th march)'!$A$1:$N$78,11,0)</f>
        <v>90</v>
      </c>
      <c r="N61">
        <f>VLOOKUP($A61,'DeleveryBoy(13th march)'!$A$1:$N$78,12,0)</f>
        <v>88</v>
      </c>
      <c r="O61">
        <f>VLOOKUP($A61,'DeleveryBoy(13th march)'!$A$1:$N$78,13,0)</f>
        <v>93</v>
      </c>
      <c r="P61">
        <f>VLOOKUP($A61,'DeleveryBoy(13th march)'!$A$1:$N$78,14,0)</f>
        <v>101</v>
      </c>
    </row>
    <row r="62" spans="1:16" ht="15.75" thickBot="1" x14ac:dyDescent="0.3">
      <c r="A62" s="24" t="s">
        <v>153</v>
      </c>
      <c r="B62" s="27" t="s">
        <v>233</v>
      </c>
      <c r="D62">
        <f>VLOOKUP($A62,'DeleveryBoy(13th march)'!$A$1:$N$78,2,0)</f>
        <v>97</v>
      </c>
      <c r="E62">
        <f>VLOOKUP($A62,'DeleveryBoy(13th march)'!$A$1:$N$78,3,0)</f>
        <v>78</v>
      </c>
      <c r="F62">
        <f>VLOOKUP($A62,'DeleveryBoy(13th march)'!$A$1:$N$78,4,0)</f>
        <v>87</v>
      </c>
      <c r="G62">
        <f>VLOOKUP($A62,'DeleveryBoy(13th march)'!$A$1:$N$78,5,0)</f>
        <v>82</v>
      </c>
      <c r="H62">
        <f>VLOOKUP($A62,'DeleveryBoy(13th march)'!$A$1:$N$78,6,0)</f>
        <v>78</v>
      </c>
      <c r="I62">
        <f>VLOOKUP($A62,'DeleveryBoy(13th march)'!$A$1:$N$78,7,0)</f>
        <v>81</v>
      </c>
      <c r="J62">
        <f>VLOOKUP($A62,'DeleveryBoy(13th march)'!$A$1:$N$78,8,0)</f>
        <v>78</v>
      </c>
      <c r="K62">
        <f>VLOOKUP($A62,'DeleveryBoy(13th march)'!$A$1:$N$78,9,0)</f>
        <v>83</v>
      </c>
      <c r="L62">
        <f>VLOOKUP($A62,'DeleveryBoy(13th march)'!$A$1:$N$78,10,0)</f>
        <v>81</v>
      </c>
      <c r="M62">
        <f>VLOOKUP($A62,'DeleveryBoy(13th march)'!$A$1:$N$78,11,0)</f>
        <v>79</v>
      </c>
      <c r="N62">
        <f>VLOOKUP($A62,'DeleveryBoy(13th march)'!$A$1:$N$78,12,0)</f>
        <v>82</v>
      </c>
      <c r="O62">
        <f>VLOOKUP($A62,'DeleveryBoy(13th march)'!$A$1:$N$78,13,0)</f>
        <v>79</v>
      </c>
      <c r="P62">
        <f>VLOOKUP($A62,'DeleveryBoy(13th march)'!$A$1:$N$78,14,0)</f>
        <v>87</v>
      </c>
    </row>
    <row r="63" spans="1:16" ht="15.75" thickBot="1" x14ac:dyDescent="0.3">
      <c r="A63" s="24" t="s">
        <v>159</v>
      </c>
      <c r="B63" s="27" t="s">
        <v>233</v>
      </c>
      <c r="D63">
        <f>VLOOKUP($A63,'DeleveryBoy(13th march)'!$A$1:$N$78,2,0)</f>
        <v>70</v>
      </c>
      <c r="E63">
        <f>VLOOKUP($A63,'DeleveryBoy(13th march)'!$A$1:$N$78,3,0)</f>
        <v>56</v>
      </c>
      <c r="F63">
        <f>VLOOKUP($A63,'DeleveryBoy(13th march)'!$A$1:$N$78,4,0)</f>
        <v>68</v>
      </c>
      <c r="G63">
        <f>VLOOKUP($A63,'DeleveryBoy(13th march)'!$A$1:$N$78,5,0)</f>
        <v>64</v>
      </c>
      <c r="H63">
        <f>VLOOKUP($A63,'DeleveryBoy(13th march)'!$A$1:$N$78,6,0)</f>
        <v>72</v>
      </c>
      <c r="I63">
        <f>VLOOKUP($A63,'DeleveryBoy(13th march)'!$A$1:$N$78,7,0)</f>
        <v>63</v>
      </c>
      <c r="J63">
        <f>VLOOKUP($A63,'DeleveryBoy(13th march)'!$A$1:$N$78,8,0)</f>
        <v>71</v>
      </c>
      <c r="K63">
        <f>VLOOKUP($A63,'DeleveryBoy(13th march)'!$A$1:$N$78,9,0)</f>
        <v>69</v>
      </c>
      <c r="L63">
        <f>VLOOKUP($A63,'DeleveryBoy(13th march)'!$A$1:$N$78,10,0)</f>
        <v>63</v>
      </c>
      <c r="M63">
        <f>VLOOKUP($A63,'DeleveryBoy(13th march)'!$A$1:$N$78,11,0)</f>
        <v>66</v>
      </c>
      <c r="N63">
        <f>VLOOKUP($A63,'DeleveryBoy(13th march)'!$A$1:$N$78,12,0)</f>
        <v>67</v>
      </c>
      <c r="O63">
        <f>VLOOKUP($A63,'DeleveryBoy(13th march)'!$A$1:$N$78,13,0)</f>
        <v>60</v>
      </c>
      <c r="P63">
        <f>VLOOKUP($A63,'DeleveryBoy(13th march)'!$A$1:$N$78,14,0)</f>
        <v>69</v>
      </c>
    </row>
    <row r="64" spans="1:16" ht="15.75" thickBot="1" x14ac:dyDescent="0.3">
      <c r="A64" s="24" t="s">
        <v>199</v>
      </c>
      <c r="B64" s="27" t="s">
        <v>233</v>
      </c>
      <c r="D64">
        <f>VLOOKUP($A64,'DeleveryBoy(13th march)'!$A$1:$N$78,2,0)</f>
        <v>57</v>
      </c>
      <c r="E64">
        <f>VLOOKUP($A64,'DeleveryBoy(13th march)'!$A$1:$N$78,3,0)</f>
        <v>60</v>
      </c>
      <c r="F64">
        <f>VLOOKUP($A64,'DeleveryBoy(13th march)'!$A$1:$N$78,4,0)</f>
        <v>61</v>
      </c>
      <c r="G64">
        <f>VLOOKUP($A64,'DeleveryBoy(13th march)'!$A$1:$N$78,5,0)</f>
        <v>58</v>
      </c>
      <c r="H64">
        <f>VLOOKUP($A64,'DeleveryBoy(13th march)'!$A$1:$N$78,6,0)</f>
        <v>58</v>
      </c>
      <c r="I64">
        <f>VLOOKUP($A64,'DeleveryBoy(13th march)'!$A$1:$N$78,7,0)</f>
        <v>67</v>
      </c>
      <c r="J64">
        <f>VLOOKUP($A64,'DeleveryBoy(13th march)'!$A$1:$N$78,8,0)</f>
        <v>61</v>
      </c>
      <c r="K64">
        <f>VLOOKUP($A64,'DeleveryBoy(13th march)'!$A$1:$N$78,9,0)</f>
        <v>69</v>
      </c>
      <c r="L64">
        <f>VLOOKUP($A64,'DeleveryBoy(13th march)'!$A$1:$N$78,10,0)</f>
        <v>55</v>
      </c>
      <c r="M64">
        <f>VLOOKUP($A64,'DeleveryBoy(13th march)'!$A$1:$N$78,11,0)</f>
        <v>55</v>
      </c>
      <c r="N64">
        <f>VLOOKUP($A64,'DeleveryBoy(13th march)'!$A$1:$N$78,12,0)</f>
        <v>62</v>
      </c>
      <c r="O64">
        <f>VLOOKUP($A64,'DeleveryBoy(13th march)'!$A$1:$N$78,13,0)</f>
        <v>73</v>
      </c>
      <c r="P64">
        <f>VLOOKUP($A64,'DeleveryBoy(13th march)'!$A$1:$N$78,14,0)</f>
        <v>59</v>
      </c>
    </row>
    <row r="65" spans="1:16" ht="15.75" thickBot="1" x14ac:dyDescent="0.3">
      <c r="A65" s="24" t="s">
        <v>198</v>
      </c>
      <c r="B65" s="27" t="s">
        <v>233</v>
      </c>
      <c r="D65">
        <f>VLOOKUP($A65,'DeleveryBoy(13th march)'!$A$1:$N$78,2,0)</f>
        <v>62</v>
      </c>
      <c r="E65">
        <f>VLOOKUP($A65,'DeleveryBoy(13th march)'!$A$1:$N$78,3,0)</f>
        <v>64</v>
      </c>
      <c r="F65">
        <f>VLOOKUP($A65,'DeleveryBoy(13th march)'!$A$1:$N$78,4,0)</f>
        <v>62</v>
      </c>
      <c r="G65">
        <f>VLOOKUP($A65,'DeleveryBoy(13th march)'!$A$1:$N$78,5,0)</f>
        <v>67</v>
      </c>
      <c r="H65">
        <f>VLOOKUP($A65,'DeleveryBoy(13th march)'!$A$1:$N$78,6,0)</f>
        <v>64</v>
      </c>
      <c r="I65">
        <f>VLOOKUP($A65,'DeleveryBoy(13th march)'!$A$1:$N$78,7,0)</f>
        <v>69</v>
      </c>
      <c r="J65">
        <f>VLOOKUP($A65,'DeleveryBoy(13th march)'!$A$1:$N$78,8,0)</f>
        <v>63</v>
      </c>
      <c r="K65">
        <f>VLOOKUP($A65,'DeleveryBoy(13th march)'!$A$1:$N$78,9,0)</f>
        <v>66</v>
      </c>
      <c r="L65">
        <f>VLOOKUP($A65,'DeleveryBoy(13th march)'!$A$1:$N$78,10,0)</f>
        <v>65</v>
      </c>
      <c r="M65">
        <f>VLOOKUP($A65,'DeleveryBoy(13th march)'!$A$1:$N$78,11,0)</f>
        <v>63</v>
      </c>
      <c r="N65">
        <f>VLOOKUP($A65,'DeleveryBoy(13th march)'!$A$1:$N$78,12,0)</f>
        <v>69</v>
      </c>
      <c r="O65">
        <f>VLOOKUP($A65,'DeleveryBoy(13th march)'!$A$1:$N$78,13,0)</f>
        <v>72</v>
      </c>
      <c r="P65">
        <f>VLOOKUP($A65,'DeleveryBoy(13th march)'!$A$1:$N$78,14,0)</f>
        <v>69</v>
      </c>
    </row>
    <row r="66" spans="1:16" x14ac:dyDescent="0.25">
      <c r="A66" t="s">
        <v>182</v>
      </c>
      <c r="B66" s="27" t="s">
        <v>233</v>
      </c>
      <c r="D66">
        <f>VLOOKUP($A66,'DeleveryBoy(13th march)'!$A$1:$N$78,2,0)</f>
        <v>83</v>
      </c>
      <c r="E66">
        <f>VLOOKUP($A66,'DeleveryBoy(13th march)'!$A$1:$N$78,3,0)</f>
        <v>80</v>
      </c>
      <c r="F66">
        <f>VLOOKUP($A66,'DeleveryBoy(13th march)'!$A$1:$N$78,4,0)</f>
        <v>83</v>
      </c>
      <c r="G66">
        <f>VLOOKUP($A66,'DeleveryBoy(13th march)'!$A$1:$N$78,5,0)</f>
        <v>79</v>
      </c>
      <c r="H66">
        <f>VLOOKUP($A66,'DeleveryBoy(13th march)'!$A$1:$N$78,6,0)</f>
        <v>78</v>
      </c>
      <c r="I66">
        <f>VLOOKUP($A66,'DeleveryBoy(13th march)'!$A$1:$N$78,7,0)</f>
        <v>82</v>
      </c>
      <c r="J66">
        <f>VLOOKUP($A66,'DeleveryBoy(13th march)'!$A$1:$N$78,8,0)</f>
        <v>82</v>
      </c>
      <c r="K66">
        <f>VLOOKUP($A66,'DeleveryBoy(13th march)'!$A$1:$N$78,9,0)</f>
        <v>78</v>
      </c>
      <c r="L66">
        <f>VLOOKUP($A66,'DeleveryBoy(13th march)'!$A$1:$N$78,10,0)</f>
        <v>80</v>
      </c>
      <c r="M66">
        <f>VLOOKUP($A66,'DeleveryBoy(13th march)'!$A$1:$N$78,11,0)</f>
        <v>79</v>
      </c>
      <c r="N66">
        <f>VLOOKUP($A66,'DeleveryBoy(13th march)'!$A$1:$N$78,12,0)</f>
        <v>78</v>
      </c>
      <c r="O66">
        <f>VLOOKUP($A66,'DeleveryBoy(13th march)'!$A$1:$N$78,13,0)</f>
        <v>78</v>
      </c>
      <c r="P66">
        <f>VLOOKUP($A66,'DeleveryBoy(13th march)'!$A$1:$N$78,14,0)</f>
        <v>80</v>
      </c>
    </row>
    <row r="67" spans="1:16" ht="15.75" thickBot="1" x14ac:dyDescent="0.3">
      <c r="A67" t="s">
        <v>183</v>
      </c>
      <c r="B67" s="27" t="s">
        <v>233</v>
      </c>
      <c r="D67">
        <f>VLOOKUP($A67,'DeleveryBoy(13th march)'!$A$1:$N$78,2,0)</f>
        <v>103</v>
      </c>
      <c r="E67">
        <f>VLOOKUP($A67,'DeleveryBoy(13th march)'!$A$1:$N$78,3,0)</f>
        <v>90</v>
      </c>
      <c r="F67">
        <f>VLOOKUP($A67,'DeleveryBoy(13th march)'!$A$1:$N$78,4,0)</f>
        <v>94</v>
      </c>
      <c r="G67">
        <f>VLOOKUP($A67,'DeleveryBoy(13th march)'!$A$1:$N$78,5,0)</f>
        <v>99</v>
      </c>
      <c r="H67">
        <f>VLOOKUP($A67,'DeleveryBoy(13th march)'!$A$1:$N$78,6,0)</f>
        <v>98</v>
      </c>
      <c r="I67">
        <f>VLOOKUP($A67,'DeleveryBoy(13th march)'!$A$1:$N$78,7,0)</f>
        <v>100</v>
      </c>
      <c r="J67">
        <f>VLOOKUP($A67,'DeleveryBoy(13th march)'!$A$1:$N$78,8,0)</f>
        <v>92</v>
      </c>
      <c r="K67">
        <f>VLOOKUP($A67,'DeleveryBoy(13th march)'!$A$1:$N$78,9,0)</f>
        <v>90</v>
      </c>
      <c r="L67">
        <f>VLOOKUP($A67,'DeleveryBoy(13th march)'!$A$1:$N$78,10,0)</f>
        <v>91</v>
      </c>
      <c r="M67">
        <f>VLOOKUP($A67,'DeleveryBoy(13th march)'!$A$1:$N$78,11,0)</f>
        <v>85</v>
      </c>
      <c r="N67">
        <f>VLOOKUP($A67,'DeleveryBoy(13th march)'!$A$1:$N$78,12,0)</f>
        <v>79</v>
      </c>
      <c r="O67">
        <f>VLOOKUP($A67,'DeleveryBoy(13th march)'!$A$1:$N$78,13,0)</f>
        <v>86</v>
      </c>
      <c r="P67">
        <f>VLOOKUP($A67,'DeleveryBoy(13th march)'!$A$1:$N$78,14,0)</f>
        <v>87</v>
      </c>
    </row>
    <row r="68" spans="1:16" ht="15.75" thickBot="1" x14ac:dyDescent="0.3">
      <c r="A68" s="24" t="s">
        <v>151</v>
      </c>
      <c r="B68" s="27" t="s">
        <v>233</v>
      </c>
      <c r="D68">
        <f>VLOOKUP($A68,'DeleveryBoy(13th march)'!$A$1:$N$78,2,0)</f>
        <v>9</v>
      </c>
      <c r="E68">
        <f>VLOOKUP($A68,'DeleveryBoy(13th march)'!$A$1:$N$78,3,0)</f>
        <v>6</v>
      </c>
      <c r="F68">
        <f>VLOOKUP($A68,'DeleveryBoy(13th march)'!$A$1:$N$78,4,0)</f>
        <v>6</v>
      </c>
      <c r="G68">
        <f>VLOOKUP($A68,'DeleveryBoy(13th march)'!$A$1:$N$78,5,0)</f>
        <v>7</v>
      </c>
      <c r="H68">
        <f>VLOOKUP($A68,'DeleveryBoy(13th march)'!$A$1:$N$78,6,0)</f>
        <v>9</v>
      </c>
      <c r="I68">
        <f>VLOOKUP($A68,'DeleveryBoy(13th march)'!$A$1:$N$78,7,0)</f>
        <v>7</v>
      </c>
      <c r="J68">
        <f>VLOOKUP($A68,'DeleveryBoy(13th march)'!$A$1:$N$78,8,0)</f>
        <v>9</v>
      </c>
      <c r="K68">
        <f>VLOOKUP($A68,'DeleveryBoy(13th march)'!$A$1:$N$78,9,0)</f>
        <v>9</v>
      </c>
      <c r="L68">
        <f>VLOOKUP($A68,'DeleveryBoy(13th march)'!$A$1:$N$78,10,0)</f>
        <v>7</v>
      </c>
      <c r="M68">
        <f>VLOOKUP($A68,'DeleveryBoy(13th march)'!$A$1:$N$78,11,0)</f>
        <v>7</v>
      </c>
      <c r="N68">
        <f>VLOOKUP($A68,'DeleveryBoy(13th march)'!$A$1:$N$78,12,0)</f>
        <v>7</v>
      </c>
      <c r="O68">
        <f>VLOOKUP($A68,'DeleveryBoy(13th march)'!$A$1:$N$78,13,0)</f>
        <v>18</v>
      </c>
      <c r="P68">
        <f>VLOOKUP($A68,'DeleveryBoy(13th march)'!$A$1:$N$78,14,0)</f>
        <v>18</v>
      </c>
    </row>
    <row r="69" spans="1:16" ht="15.75" thickBot="1" x14ac:dyDescent="0.3">
      <c r="A69" s="24" t="s">
        <v>154</v>
      </c>
      <c r="B69" s="27" t="s">
        <v>233</v>
      </c>
      <c r="D69">
        <f>VLOOKUP($A69,'DeleveryBoy(13th march)'!$A$1:$N$78,2,0)</f>
        <v>20</v>
      </c>
      <c r="E69">
        <f>VLOOKUP($A69,'DeleveryBoy(13th march)'!$A$1:$N$78,3,0)</f>
        <v>21</v>
      </c>
      <c r="F69">
        <f>VLOOKUP($A69,'DeleveryBoy(13th march)'!$A$1:$N$78,4,0)</f>
        <v>21</v>
      </c>
      <c r="G69">
        <f>VLOOKUP($A69,'DeleveryBoy(13th march)'!$A$1:$N$78,5,0)</f>
        <v>21</v>
      </c>
      <c r="H69">
        <f>VLOOKUP($A69,'DeleveryBoy(13th march)'!$A$1:$N$78,6,0)</f>
        <v>19</v>
      </c>
      <c r="I69">
        <f>VLOOKUP($A69,'DeleveryBoy(13th march)'!$A$1:$N$78,7,0)</f>
        <v>19</v>
      </c>
      <c r="J69">
        <f>VLOOKUP($A69,'DeleveryBoy(13th march)'!$A$1:$N$78,8,0)</f>
        <v>22</v>
      </c>
      <c r="K69">
        <f>VLOOKUP($A69,'DeleveryBoy(13th march)'!$A$1:$N$78,9,0)</f>
        <v>22</v>
      </c>
      <c r="L69">
        <f>VLOOKUP($A69,'DeleveryBoy(13th march)'!$A$1:$N$78,10,0)</f>
        <v>19</v>
      </c>
      <c r="M69">
        <f>VLOOKUP($A69,'DeleveryBoy(13th march)'!$A$1:$N$78,11,0)</f>
        <v>26</v>
      </c>
      <c r="N69">
        <f>VLOOKUP($A69,'DeleveryBoy(13th march)'!$A$1:$N$78,12,0)</f>
        <v>23</v>
      </c>
      <c r="O69">
        <f>VLOOKUP($A69,'DeleveryBoy(13th march)'!$A$1:$N$78,13,0)</f>
        <v>31</v>
      </c>
      <c r="P69">
        <f>VLOOKUP($A69,'DeleveryBoy(13th march)'!$A$1:$N$78,14,0)</f>
        <v>29</v>
      </c>
    </row>
    <row r="70" spans="1:16" x14ac:dyDescent="0.25">
      <c r="A70" t="s">
        <v>173</v>
      </c>
      <c r="B70" s="27" t="s">
        <v>233</v>
      </c>
      <c r="D70">
        <f>VLOOKUP($A70,'DeleveryBoy(13th march)'!$A$1:$N$78,2,0)</f>
        <v>31</v>
      </c>
      <c r="E70">
        <f>VLOOKUP($A70,'DeleveryBoy(13th march)'!$A$1:$N$78,3,0)</f>
        <v>31</v>
      </c>
      <c r="F70">
        <f>VLOOKUP($A70,'DeleveryBoy(13th march)'!$A$1:$N$78,4,0)</f>
        <v>31</v>
      </c>
      <c r="G70">
        <f>VLOOKUP($A70,'DeleveryBoy(13th march)'!$A$1:$N$78,5,0)</f>
        <v>31</v>
      </c>
      <c r="H70">
        <f>VLOOKUP($A70,'DeleveryBoy(13th march)'!$A$1:$N$78,6,0)</f>
        <v>31</v>
      </c>
      <c r="I70">
        <f>VLOOKUP($A70,'DeleveryBoy(13th march)'!$A$1:$N$78,7,0)</f>
        <v>31</v>
      </c>
      <c r="J70">
        <f>VLOOKUP($A70,'DeleveryBoy(13th march)'!$A$1:$N$78,8,0)</f>
        <v>31</v>
      </c>
      <c r="K70">
        <f>VLOOKUP($A70,'DeleveryBoy(13th march)'!$A$1:$N$78,9,0)</f>
        <v>31</v>
      </c>
      <c r="L70">
        <f>VLOOKUP($A70,'DeleveryBoy(13th march)'!$A$1:$N$78,10,0)</f>
        <v>31</v>
      </c>
      <c r="M70">
        <f>VLOOKUP($A70,'DeleveryBoy(13th march)'!$A$1:$N$78,11,0)</f>
        <v>31</v>
      </c>
      <c r="N70">
        <f>VLOOKUP($A70,'DeleveryBoy(13th march)'!$A$1:$N$78,12,0)</f>
        <v>31</v>
      </c>
      <c r="O70">
        <f>VLOOKUP($A70,'DeleveryBoy(13th march)'!$A$1:$N$78,13,0)</f>
        <v>31</v>
      </c>
      <c r="P70">
        <f>VLOOKUP($A70,'DeleveryBoy(13th march)'!$A$1:$N$78,14,0)</f>
        <v>31</v>
      </c>
    </row>
    <row r="71" spans="1:16" x14ac:dyDescent="0.25">
      <c r="A71" s="50" t="s">
        <v>33</v>
      </c>
      <c r="B71" s="51"/>
      <c r="C71" s="51"/>
      <c r="D71">
        <f>SUM(D58:D70)</f>
        <v>810</v>
      </c>
      <c r="E71">
        <f t="shared" ref="E71:P71" si="3">SUM(E58:E70)</f>
        <v>776</v>
      </c>
      <c r="F71">
        <f t="shared" si="3"/>
        <v>773</v>
      </c>
      <c r="G71">
        <f t="shared" si="3"/>
        <v>790</v>
      </c>
      <c r="H71">
        <f t="shared" si="3"/>
        <v>782</v>
      </c>
      <c r="I71">
        <f t="shared" si="3"/>
        <v>798</v>
      </c>
      <c r="J71">
        <f t="shared" si="3"/>
        <v>779</v>
      </c>
      <c r="K71">
        <f t="shared" si="3"/>
        <v>813</v>
      </c>
      <c r="L71">
        <f t="shared" si="3"/>
        <v>765</v>
      </c>
      <c r="M71">
        <f t="shared" si="3"/>
        <v>784</v>
      </c>
      <c r="N71">
        <f t="shared" si="3"/>
        <v>794</v>
      </c>
      <c r="O71">
        <f t="shared" si="3"/>
        <v>836</v>
      </c>
      <c r="P71">
        <f t="shared" si="3"/>
        <v>862</v>
      </c>
    </row>
    <row r="72" spans="1:16" x14ac:dyDescent="0.25">
      <c r="A72" s="55" t="s">
        <v>243</v>
      </c>
      <c r="B72" s="55"/>
      <c r="C72" s="55"/>
      <c r="G72" s="49">
        <f>SUM(G71:M71)/7</f>
        <v>787.28571428571433</v>
      </c>
      <c r="H72" s="49"/>
      <c r="I72" s="49"/>
      <c r="J72" s="49"/>
      <c r="K72" s="49"/>
      <c r="L72" s="49"/>
      <c r="M72" s="49"/>
    </row>
  </sheetData>
  <mergeCells count="9">
    <mergeCell ref="A5:C5"/>
    <mergeCell ref="A4:C4"/>
    <mergeCell ref="A53:C53"/>
    <mergeCell ref="G72:M72"/>
    <mergeCell ref="G5:M5"/>
    <mergeCell ref="G54:M54"/>
    <mergeCell ref="A72:C72"/>
    <mergeCell ref="A54:C54"/>
    <mergeCell ref="A71:C71"/>
  </mergeCells>
  <conditionalFormatting sqref="P4 P50:P53 P71 O3:O71">
    <cfRule type="cellIs" dxfId="14" priority="4" operator="greaterThan">
      <formula>$N3</formula>
    </cfRule>
    <cfRule type="cellIs" dxfId="13" priority="3" operator="lessThan">
      <formula>$N3</formula>
    </cfRule>
  </conditionalFormatting>
  <conditionalFormatting sqref="P3:P72">
    <cfRule type="cellIs" dxfId="12" priority="2" operator="greaterThan">
      <formula>$O3</formula>
    </cfRule>
    <cfRule type="cellIs" dxfId="11" priority="1" operator="lessThan">
      <formula>$O3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8"/>
  <sheetViews>
    <sheetView topLeftCell="B1" workbookViewId="0">
      <selection activeCell="D1" sqref="D1:F1048576"/>
    </sheetView>
  </sheetViews>
  <sheetFormatPr defaultRowHeight="15" x14ac:dyDescent="0.25"/>
  <cols>
    <col min="1" max="1" width="49.140625" customWidth="1"/>
    <col min="2" max="2" width="11.85546875" customWidth="1"/>
    <col min="4" max="6" width="9.140625" hidden="1" customWidth="1"/>
    <col min="7" max="8" width="9.140625" customWidth="1"/>
    <col min="14" max="14" width="7.5703125" customWidth="1"/>
    <col min="15" max="15" width="9.140625" style="23"/>
  </cols>
  <sheetData>
    <row r="1" spans="1:34" ht="18.75" x14ac:dyDescent="0.3">
      <c r="A1" s="26" t="s">
        <v>231</v>
      </c>
      <c r="B1" s="2"/>
      <c r="C1" s="2" t="s">
        <v>1</v>
      </c>
      <c r="D1" s="22">
        <v>43525</v>
      </c>
      <c r="E1" s="22">
        <v>43526</v>
      </c>
      <c r="F1" s="22">
        <v>43527</v>
      </c>
      <c r="G1" s="22">
        <v>43528</v>
      </c>
      <c r="H1" s="22">
        <v>43529</v>
      </c>
      <c r="I1" s="22">
        <v>43530</v>
      </c>
      <c r="J1" s="22">
        <v>43531</v>
      </c>
      <c r="K1" s="22">
        <v>43532</v>
      </c>
      <c r="L1" s="22">
        <v>43533</v>
      </c>
      <c r="M1" s="22">
        <v>43534</v>
      </c>
      <c r="N1" s="22">
        <v>43535</v>
      </c>
      <c r="O1" s="46">
        <v>43536</v>
      </c>
      <c r="P1" s="22">
        <v>43537</v>
      </c>
      <c r="Q1" s="22">
        <v>43538</v>
      </c>
      <c r="R1" s="22">
        <v>43539</v>
      </c>
      <c r="S1" s="22">
        <v>43540</v>
      </c>
      <c r="T1" s="22">
        <v>43541</v>
      </c>
      <c r="U1" s="22">
        <v>43542</v>
      </c>
      <c r="V1" s="22">
        <v>43543</v>
      </c>
      <c r="W1" s="22">
        <v>43544</v>
      </c>
      <c r="X1" s="22">
        <v>43545</v>
      </c>
      <c r="Y1" s="22">
        <v>43546</v>
      </c>
      <c r="Z1" s="22">
        <v>43547</v>
      </c>
      <c r="AA1" s="22">
        <v>43548</v>
      </c>
      <c r="AB1" s="22">
        <v>43549</v>
      </c>
      <c r="AC1" s="22">
        <v>43550</v>
      </c>
      <c r="AD1" s="22">
        <v>43551</v>
      </c>
      <c r="AE1" s="22">
        <v>43552</v>
      </c>
      <c r="AF1" s="22">
        <v>43553</v>
      </c>
      <c r="AG1" s="22">
        <v>43554</v>
      </c>
      <c r="AH1" s="22">
        <v>43555</v>
      </c>
    </row>
    <row r="2" spans="1:34" x14ac:dyDescent="0.25">
      <c r="A2" s="15" t="s">
        <v>90</v>
      </c>
      <c r="B2" s="15" t="s">
        <v>231</v>
      </c>
      <c r="C2" s="7">
        <v>100062</v>
      </c>
      <c r="D2">
        <f>VLOOKUP($C2,'13th march'!$A$1:$AF$210,2,0)</f>
        <v>91</v>
      </c>
      <c r="E2">
        <f>VLOOKUP($C2,'13th march'!$A$1:$AF$210,3,0)</f>
        <v>93</v>
      </c>
      <c r="F2">
        <f>VLOOKUP($C2,'13th march'!$A$1:$AF$210,4,0)</f>
        <v>90</v>
      </c>
      <c r="G2">
        <f>VLOOKUP($C2,'13th march'!$A$1:$AF$210,5,0)</f>
        <v>100</v>
      </c>
      <c r="H2">
        <f>VLOOKUP($C2,'13th march'!$A$1:$AF$210,6,0)</f>
        <v>92</v>
      </c>
      <c r="I2">
        <f>VLOOKUP($C2,'13th march'!$A$1:$AF$210,7,0)</f>
        <v>85</v>
      </c>
      <c r="J2">
        <f>VLOOKUP($C2,'13th march'!$A$1:$AF$210,8,0)</f>
        <v>60</v>
      </c>
      <c r="K2">
        <f>VLOOKUP($C2,'13th march'!$A$1:$AF$210,9,0)</f>
        <v>53</v>
      </c>
      <c r="L2">
        <f>VLOOKUP($C2,'13th march'!$A$1:$AF$210,10,0)</f>
        <v>58</v>
      </c>
      <c r="M2">
        <f>VLOOKUP($C2,'13th march'!$A$1:$AF$210,11,0)</f>
        <v>51</v>
      </c>
      <c r="N2">
        <f>VLOOKUP($C2,'13th march'!$A$1:$AF$210,12,0)</f>
        <v>53</v>
      </c>
      <c r="O2" s="23">
        <f>VLOOKUP($C2,'13th march'!$A$1:$AF$210,13,0)</f>
        <v>69</v>
      </c>
      <c r="P2">
        <f>VLOOKUP($C2,'13th march'!$A$1:$AF$210,14,0)</f>
        <v>69</v>
      </c>
    </row>
    <row r="3" spans="1:34" x14ac:dyDescent="0.25">
      <c r="A3" s="15" t="s">
        <v>91</v>
      </c>
      <c r="B3" s="15" t="s">
        <v>231</v>
      </c>
      <c r="C3" s="7">
        <v>101067</v>
      </c>
      <c r="D3">
        <f>VLOOKUP($C3,'13th march'!$A$1:$AF$210,2,0)</f>
        <v>70</v>
      </c>
      <c r="E3">
        <f>VLOOKUP($C3,'13th march'!$A$1:$AF$210,3,0)</f>
        <v>65</v>
      </c>
      <c r="F3">
        <f>VLOOKUP($C3,'13th march'!$A$1:$AF$210,4,0)</f>
        <v>55</v>
      </c>
      <c r="G3">
        <f>VLOOKUP($C3,'13th march'!$A$1:$AF$210,5,0)</f>
        <v>55</v>
      </c>
      <c r="H3">
        <f>VLOOKUP($C3,'13th march'!$A$1:$AF$210,6,0)</f>
        <v>49</v>
      </c>
      <c r="I3">
        <f>VLOOKUP($C3,'13th march'!$A$1:$AF$210,7,0)</f>
        <v>60</v>
      </c>
      <c r="J3">
        <f>VLOOKUP($C3,'13th march'!$A$1:$AF$210,8,0)</f>
        <v>60</v>
      </c>
      <c r="K3">
        <f>VLOOKUP($C3,'13th march'!$A$1:$AF$210,9,0)</f>
        <v>70</v>
      </c>
      <c r="L3">
        <f>VLOOKUP($C3,'13th march'!$A$1:$AF$210,10,0)</f>
        <v>55</v>
      </c>
      <c r="M3">
        <f>VLOOKUP($C3,'13th march'!$A$1:$AF$210,11,0)</f>
        <v>55</v>
      </c>
      <c r="N3">
        <f>VLOOKUP($C3,'13th march'!$A$1:$AF$210,12,0)</f>
        <v>60</v>
      </c>
      <c r="O3" s="23">
        <f>VLOOKUP($C3,'13th march'!$A$1:$AF$210,13,0)</f>
        <v>55</v>
      </c>
      <c r="P3">
        <f>VLOOKUP($C3,'13th march'!$A$1:$AF$210,14,0)</f>
        <v>50</v>
      </c>
    </row>
    <row r="4" spans="1:34" x14ac:dyDescent="0.25">
      <c r="A4" s="15" t="s">
        <v>92</v>
      </c>
      <c r="B4" s="15" t="s">
        <v>231</v>
      </c>
      <c r="C4" s="7">
        <v>8006</v>
      </c>
      <c r="D4">
        <f>VLOOKUP($C4,'13th march'!$A$1:$AF$210,2,0)</f>
        <v>178</v>
      </c>
      <c r="E4">
        <f>VLOOKUP($C4,'13th march'!$A$1:$AF$210,3,0)</f>
        <v>199</v>
      </c>
      <c r="F4">
        <f>VLOOKUP($C4,'13th march'!$A$1:$AF$210,4,0)</f>
        <v>186</v>
      </c>
      <c r="G4">
        <f>VLOOKUP($C4,'13th march'!$A$1:$AF$210,5,0)</f>
        <v>151</v>
      </c>
      <c r="H4">
        <f>VLOOKUP($C4,'13th march'!$A$1:$AF$210,6,0)</f>
        <v>231</v>
      </c>
      <c r="I4">
        <f>VLOOKUP($C4,'13th march'!$A$1:$AF$210,7,0)</f>
        <v>213</v>
      </c>
      <c r="J4">
        <f>VLOOKUP($C4,'13th march'!$A$1:$AF$210,8,0)</f>
        <v>190</v>
      </c>
      <c r="K4">
        <f>VLOOKUP($C4,'13th march'!$A$1:$AF$210,9,0)</f>
        <v>230</v>
      </c>
      <c r="L4">
        <f>VLOOKUP($C4,'13th march'!$A$1:$AF$210,10,0)</f>
        <v>218</v>
      </c>
      <c r="M4">
        <f>VLOOKUP($C4,'13th march'!$A$1:$AF$210,11,0)</f>
        <v>217</v>
      </c>
      <c r="N4">
        <f>VLOOKUP($C4,'13th march'!$A$1:$AF$210,12,0)</f>
        <v>190</v>
      </c>
      <c r="O4" s="23">
        <f>VLOOKUP($C4,'13th march'!$A$1:$AF$210,13,0)</f>
        <v>190</v>
      </c>
      <c r="P4">
        <f>VLOOKUP($C4,'13th march'!$A$1:$AF$210,14,0)</f>
        <v>190</v>
      </c>
    </row>
    <row r="5" spans="1:34" x14ac:dyDescent="0.25">
      <c r="A5" s="15" t="s">
        <v>93</v>
      </c>
      <c r="B5" s="15" t="s">
        <v>231</v>
      </c>
      <c r="C5" s="7">
        <v>7668</v>
      </c>
      <c r="D5">
        <f>VLOOKUP($C5,'13th march'!$A$1:$AF$210,2,0)</f>
        <v>44</v>
      </c>
      <c r="E5">
        <f>VLOOKUP($C5,'13th march'!$A$1:$AF$210,3,0)</f>
        <v>44</v>
      </c>
      <c r="F5">
        <f>VLOOKUP($C5,'13th march'!$A$1:$AF$210,4,0)</f>
        <v>44</v>
      </c>
      <c r="G5">
        <f>VLOOKUP($C5,'13th march'!$A$1:$AF$210,5,0)</f>
        <v>44</v>
      </c>
      <c r="H5">
        <f>VLOOKUP($C5,'13th march'!$A$1:$AF$210,6,0)</f>
        <v>44</v>
      </c>
      <c r="I5">
        <f>VLOOKUP($C5,'13th march'!$A$1:$AF$210,7,0)</f>
        <v>39</v>
      </c>
      <c r="J5">
        <f>VLOOKUP($C5,'13th march'!$A$1:$AF$210,8,0)</f>
        <v>44</v>
      </c>
      <c r="K5">
        <f>VLOOKUP($C5,'13th march'!$A$1:$AF$210,9,0)</f>
        <v>44</v>
      </c>
      <c r="L5">
        <f>VLOOKUP($C5,'13th march'!$A$1:$AF$210,10,0)</f>
        <v>44</v>
      </c>
      <c r="M5">
        <f>VLOOKUP($C5,'13th march'!$A$1:$AF$210,11,0)</f>
        <v>44</v>
      </c>
      <c r="N5">
        <f>VLOOKUP($C5,'13th march'!$A$1:$AF$210,12,0)</f>
        <v>42</v>
      </c>
      <c r="O5" s="23">
        <f>VLOOKUP($C5,'13th march'!$A$1:$AF$210,13,0)</f>
        <v>44</v>
      </c>
      <c r="P5">
        <f>VLOOKUP($C5,'13th march'!$A$1:$AF$210,14,0)</f>
        <v>44</v>
      </c>
    </row>
    <row r="6" spans="1:34" x14ac:dyDescent="0.25">
      <c r="A6" s="15" t="s">
        <v>94</v>
      </c>
      <c r="B6" s="15" t="s">
        <v>231</v>
      </c>
      <c r="C6" s="7">
        <v>8003</v>
      </c>
      <c r="D6">
        <f>VLOOKUP($C6,'13th march'!$A$1:$AF$210,2,0)</f>
        <v>82</v>
      </c>
      <c r="E6">
        <f>VLOOKUP($C6,'13th march'!$A$1:$AF$210,3,0)</f>
        <v>82</v>
      </c>
      <c r="F6">
        <f>VLOOKUP($C6,'13th march'!$A$1:$AF$210,4,0)</f>
        <v>72</v>
      </c>
      <c r="G6">
        <f>VLOOKUP($C6,'13th march'!$A$1:$AF$210,5,0)</f>
        <v>85</v>
      </c>
      <c r="H6">
        <f>VLOOKUP($C6,'13th march'!$A$1:$AF$210,6,0)</f>
        <v>70</v>
      </c>
      <c r="I6">
        <f>VLOOKUP($C6,'13th march'!$A$1:$AF$210,7,0)</f>
        <v>70</v>
      </c>
      <c r="J6">
        <f>VLOOKUP($C6,'13th march'!$A$1:$AF$210,8,0)</f>
        <v>81</v>
      </c>
      <c r="K6">
        <f>VLOOKUP($C6,'13th march'!$A$1:$AF$210,9,0)</f>
        <v>81</v>
      </c>
      <c r="L6">
        <f>VLOOKUP($C6,'13th march'!$A$1:$AF$210,10,0)</f>
        <v>81</v>
      </c>
      <c r="M6">
        <f>VLOOKUP($C6,'13th march'!$A$1:$AF$210,11,0)</f>
        <v>69</v>
      </c>
      <c r="N6">
        <f>VLOOKUP($C6,'13th march'!$A$1:$AF$210,12,0)</f>
        <v>69</v>
      </c>
      <c r="O6" s="23">
        <f>VLOOKUP($C6,'13th march'!$A$1:$AF$210,13,0)</f>
        <v>69</v>
      </c>
      <c r="P6">
        <f>VLOOKUP($C6,'13th march'!$A$1:$AF$210,14,0)</f>
        <v>80</v>
      </c>
    </row>
    <row r="7" spans="1:34" x14ac:dyDescent="0.25">
      <c r="A7" s="15" t="s">
        <v>95</v>
      </c>
      <c r="B7" s="15" t="s">
        <v>231</v>
      </c>
      <c r="C7" s="7">
        <v>8004</v>
      </c>
      <c r="D7">
        <f>VLOOKUP($C7,'13th march'!$A$1:$AF$210,2,0)</f>
        <v>56</v>
      </c>
      <c r="E7">
        <f>VLOOKUP($C7,'13th march'!$A$1:$AF$210,3,0)</f>
        <v>49</v>
      </c>
      <c r="F7">
        <f>VLOOKUP($C7,'13th march'!$A$1:$AF$210,4,0)</f>
        <v>56</v>
      </c>
      <c r="G7">
        <f>VLOOKUP($C7,'13th march'!$A$1:$AF$210,5,0)</f>
        <v>55</v>
      </c>
      <c r="H7">
        <f>VLOOKUP($C7,'13th march'!$A$1:$AF$210,6,0)</f>
        <v>62</v>
      </c>
      <c r="I7">
        <f>VLOOKUP($C7,'13th march'!$A$1:$AF$210,7,0)</f>
        <v>60</v>
      </c>
      <c r="J7">
        <f>VLOOKUP($C7,'13th march'!$A$1:$AF$210,8,0)</f>
        <v>48</v>
      </c>
      <c r="K7">
        <f>VLOOKUP($C7,'13th march'!$A$1:$AF$210,9,0)</f>
        <v>45</v>
      </c>
      <c r="L7">
        <f>VLOOKUP($C7,'13th march'!$A$1:$AF$210,10,0)</f>
        <v>58</v>
      </c>
      <c r="M7">
        <f>VLOOKUP($C7,'13th march'!$A$1:$AF$210,11,0)</f>
        <v>60</v>
      </c>
      <c r="N7">
        <f>VLOOKUP($C7,'13th march'!$A$1:$AF$210,12,0)</f>
        <v>61</v>
      </c>
      <c r="O7" s="23">
        <f>VLOOKUP($C7,'13th march'!$A$1:$AF$210,13,0)</f>
        <v>54</v>
      </c>
      <c r="P7">
        <f>VLOOKUP($C7,'13th march'!$A$1:$AF$210,14,0)</f>
        <v>50</v>
      </c>
    </row>
    <row r="8" spans="1:34" x14ac:dyDescent="0.25">
      <c r="A8" s="15" t="s">
        <v>96</v>
      </c>
      <c r="B8" s="15" t="s">
        <v>231</v>
      </c>
      <c r="C8" s="7">
        <v>8002</v>
      </c>
      <c r="D8">
        <f>VLOOKUP($C8,'13th march'!$A$1:$AF$210,2,0)</f>
        <v>150</v>
      </c>
      <c r="E8">
        <f>VLOOKUP($C8,'13th march'!$A$1:$AF$210,3,0)</f>
        <v>156</v>
      </c>
      <c r="F8">
        <f>VLOOKUP($C8,'13th march'!$A$1:$AF$210,4,0)</f>
        <v>156</v>
      </c>
      <c r="G8">
        <f>VLOOKUP($C8,'13th march'!$A$1:$AF$210,5,0)</f>
        <v>156</v>
      </c>
      <c r="H8">
        <f>VLOOKUP($C8,'13th march'!$A$1:$AF$210,6,0)</f>
        <v>158</v>
      </c>
      <c r="I8">
        <f>VLOOKUP($C8,'13th march'!$A$1:$AF$210,7,0)</f>
        <v>160</v>
      </c>
      <c r="J8">
        <f>VLOOKUP($C8,'13th march'!$A$1:$AF$210,8,0)</f>
        <v>158</v>
      </c>
      <c r="K8">
        <f>VLOOKUP($C8,'13th march'!$A$1:$AF$210,9,0)</f>
        <v>156</v>
      </c>
      <c r="L8">
        <f>VLOOKUP($C8,'13th march'!$A$1:$AF$210,10,0)</f>
        <v>156</v>
      </c>
      <c r="M8">
        <f>VLOOKUP($C8,'13th march'!$A$1:$AF$210,11,0)</f>
        <v>156</v>
      </c>
      <c r="N8">
        <f>VLOOKUP($C8,'13th march'!$A$1:$AF$210,12,0)</f>
        <v>156</v>
      </c>
      <c r="O8" s="23">
        <f>VLOOKUP($C8,'13th march'!$A$1:$AF$210,13,0)</f>
        <v>138</v>
      </c>
      <c r="P8">
        <f>VLOOKUP($C8,'13th march'!$A$1:$AF$210,14,0)</f>
        <v>138</v>
      </c>
    </row>
    <row r="9" spans="1:34" x14ac:dyDescent="0.25">
      <c r="A9" s="15" t="s">
        <v>97</v>
      </c>
      <c r="B9" s="15" t="s">
        <v>231</v>
      </c>
      <c r="C9" s="7">
        <v>8000</v>
      </c>
      <c r="D9">
        <f>VLOOKUP($C9,'13th march'!$A$1:$AF$210,2,0)</f>
        <v>250</v>
      </c>
      <c r="E9">
        <f>VLOOKUP($C9,'13th march'!$A$1:$AF$210,3,0)</f>
        <v>239</v>
      </c>
      <c r="F9">
        <f>VLOOKUP($C9,'13th march'!$A$1:$AF$210,4,0)</f>
        <v>220</v>
      </c>
      <c r="G9">
        <f>VLOOKUP($C9,'13th march'!$A$1:$AF$210,5,0)</f>
        <v>220</v>
      </c>
      <c r="H9">
        <f>VLOOKUP($C9,'13th march'!$A$1:$AF$210,6,0)</f>
        <v>220</v>
      </c>
      <c r="I9">
        <f>VLOOKUP($C9,'13th march'!$A$1:$AF$210,7,0)</f>
        <v>231</v>
      </c>
      <c r="J9">
        <f>VLOOKUP($C9,'13th march'!$A$1:$AF$210,8,0)</f>
        <v>239</v>
      </c>
      <c r="K9">
        <f>VLOOKUP($C9,'13th march'!$A$1:$AF$210,9,0)</f>
        <v>239</v>
      </c>
      <c r="L9">
        <f>VLOOKUP($C9,'13th march'!$A$1:$AF$210,10,0)</f>
        <v>224</v>
      </c>
      <c r="M9">
        <f>VLOOKUP($C9,'13th march'!$A$1:$AF$210,11,0)</f>
        <v>303</v>
      </c>
      <c r="N9">
        <f>VLOOKUP($C9,'13th march'!$A$1:$AF$210,12,0)</f>
        <v>238</v>
      </c>
      <c r="O9" s="23">
        <f>VLOOKUP($C9,'13th march'!$A$1:$AF$210,13,0)</f>
        <v>241</v>
      </c>
      <c r="P9">
        <f>VLOOKUP($C9,'13th march'!$A$1:$AF$210,14,0)</f>
        <v>241</v>
      </c>
    </row>
    <row r="10" spans="1:34" x14ac:dyDescent="0.25">
      <c r="A10" s="15" t="s">
        <v>98</v>
      </c>
      <c r="B10" s="15" t="s">
        <v>231</v>
      </c>
      <c r="C10" s="7">
        <v>8010</v>
      </c>
      <c r="D10">
        <f>VLOOKUP($C10,'13th march'!$A$1:$AF$210,2,0)</f>
        <v>85</v>
      </c>
      <c r="E10">
        <f>VLOOKUP($C10,'13th march'!$A$1:$AF$210,3,0)</f>
        <v>85</v>
      </c>
      <c r="F10">
        <f>VLOOKUP($C10,'13th march'!$A$1:$AF$210,4,0)</f>
        <v>110</v>
      </c>
      <c r="G10">
        <f>VLOOKUP($C10,'13th march'!$A$1:$AF$210,5,0)</f>
        <v>105</v>
      </c>
      <c r="H10">
        <f>VLOOKUP($C10,'13th march'!$A$1:$AF$210,6,0)</f>
        <v>85</v>
      </c>
      <c r="I10">
        <f>VLOOKUP($C10,'13th march'!$A$1:$AF$210,7,0)</f>
        <v>102</v>
      </c>
      <c r="J10">
        <f>VLOOKUP($C10,'13th march'!$A$1:$AF$210,8,0)</f>
        <v>95</v>
      </c>
      <c r="K10">
        <f>VLOOKUP($C10,'13th march'!$A$1:$AF$210,9,0)</f>
        <v>97</v>
      </c>
      <c r="L10">
        <f>VLOOKUP($C10,'13th march'!$A$1:$AF$210,10,0)</f>
        <v>72</v>
      </c>
      <c r="M10">
        <f>VLOOKUP($C10,'13th march'!$A$1:$AF$210,11,0)</f>
        <v>97</v>
      </c>
      <c r="N10">
        <f>VLOOKUP($C10,'13th march'!$A$1:$AF$210,12,0)</f>
        <v>95</v>
      </c>
      <c r="O10" s="23">
        <f>VLOOKUP($C10,'13th march'!$A$1:$AF$210,13,0)</f>
        <v>97</v>
      </c>
      <c r="P10">
        <f>VLOOKUP($C10,'13th march'!$A$1:$AF$210,14,0)</f>
        <v>67</v>
      </c>
    </row>
    <row r="11" spans="1:34" x14ac:dyDescent="0.25">
      <c r="A11" s="56" t="s">
        <v>33</v>
      </c>
      <c r="B11" s="56"/>
      <c r="C11" s="56"/>
      <c r="D11">
        <f>SUM(D2:D10)</f>
        <v>1006</v>
      </c>
      <c r="E11">
        <f t="shared" ref="E11:P11" si="0">SUM(E2:E10)</f>
        <v>1012</v>
      </c>
      <c r="F11">
        <f t="shared" si="0"/>
        <v>989</v>
      </c>
      <c r="G11">
        <f t="shared" si="0"/>
        <v>971</v>
      </c>
      <c r="H11">
        <f t="shared" si="0"/>
        <v>1011</v>
      </c>
      <c r="I11">
        <f t="shared" si="0"/>
        <v>1020</v>
      </c>
      <c r="J11">
        <f t="shared" si="0"/>
        <v>975</v>
      </c>
      <c r="K11">
        <f t="shared" si="0"/>
        <v>1015</v>
      </c>
      <c r="L11">
        <f t="shared" si="0"/>
        <v>966</v>
      </c>
      <c r="M11">
        <f t="shared" si="0"/>
        <v>1052</v>
      </c>
      <c r="N11">
        <f t="shared" si="0"/>
        <v>964</v>
      </c>
      <c r="O11">
        <f t="shared" si="0"/>
        <v>957</v>
      </c>
      <c r="P11">
        <f t="shared" si="0"/>
        <v>929</v>
      </c>
    </row>
    <row r="12" spans="1:34" x14ac:dyDescent="0.25">
      <c r="A12" s="55" t="s">
        <v>243</v>
      </c>
      <c r="B12" s="55"/>
      <c r="C12" s="55"/>
      <c r="G12" s="49">
        <f>SUM(G11:M11)/7</f>
        <v>1001.4285714285714</v>
      </c>
      <c r="H12" s="49"/>
      <c r="I12" s="49"/>
      <c r="J12" s="49"/>
      <c r="K12" s="49"/>
      <c r="L12" s="49"/>
      <c r="M12" s="49"/>
    </row>
    <row r="14" spans="1:34" ht="18.75" x14ac:dyDescent="0.3">
      <c r="A14" s="29" t="s">
        <v>234</v>
      </c>
    </row>
    <row r="15" spans="1:34" ht="12" customHeight="1" x14ac:dyDescent="0.25">
      <c r="A15" s="8" t="s">
        <v>99</v>
      </c>
      <c r="B15" s="8" t="s">
        <v>232</v>
      </c>
      <c r="C15" s="9">
        <v>141910</v>
      </c>
      <c r="D15">
        <f>VLOOKUP($C15,'13th march'!$A$1:$AF$210,2,0)</f>
        <v>7</v>
      </c>
      <c r="E15">
        <f>VLOOKUP($C15,'13th march'!$A$1:$AF$210,3,0)</f>
        <v>0</v>
      </c>
      <c r="F15">
        <f>VLOOKUP($C15,'13th march'!$A$1:$AF$210,4,0)</f>
        <v>7</v>
      </c>
      <c r="G15">
        <f>VLOOKUP($C15,'13th march'!$A$1:$AF$210,5,0)</f>
        <v>7</v>
      </c>
      <c r="H15">
        <f>VLOOKUP($C15,'13th march'!$A$1:$AF$210,6,0)</f>
        <v>7</v>
      </c>
      <c r="I15">
        <f>VLOOKUP($C15,'13th march'!$A$1:$AF$210,7,0)</f>
        <v>7</v>
      </c>
      <c r="J15">
        <f>VLOOKUP($C15,'13th march'!$A$1:$AF$210,8,0)</f>
        <v>7</v>
      </c>
      <c r="K15">
        <f>VLOOKUP($C15,'13th march'!$A$1:$AF$210,9,0)</f>
        <v>7</v>
      </c>
      <c r="L15">
        <f>VLOOKUP($C15,'13th march'!$A$1:$AF$210,10,0)</f>
        <v>7</v>
      </c>
      <c r="M15">
        <f>VLOOKUP($C15,'13th march'!$A$1:$AF$210,11,0)</f>
        <v>7</v>
      </c>
      <c r="N15">
        <f>VLOOKUP($C15,'13th march'!$A$1:$AF$210,12,0)</f>
        <v>7</v>
      </c>
      <c r="O15" s="23">
        <f>VLOOKUP($C15,'13th march'!$A$1:$AF$210,13,0)</f>
        <v>7</v>
      </c>
      <c r="P15">
        <f>VLOOKUP($C15,'13th march'!$A$1:$AF$210,14,0)</f>
        <v>7</v>
      </c>
    </row>
    <row r="16" spans="1:34" ht="11.25" customHeight="1" x14ac:dyDescent="0.25">
      <c r="A16" s="8" t="s">
        <v>100</v>
      </c>
      <c r="B16" s="8" t="s">
        <v>232</v>
      </c>
      <c r="C16" s="9">
        <v>141305</v>
      </c>
      <c r="D16">
        <f>VLOOKUP($C16,'13th march'!$A$1:$AF$210,2,0)</f>
        <v>14</v>
      </c>
      <c r="E16">
        <f>VLOOKUP($C16,'13th march'!$A$1:$AF$210,3,0)</f>
        <v>30</v>
      </c>
      <c r="F16">
        <f>VLOOKUP($C16,'13th march'!$A$1:$AF$210,4,0)</f>
        <v>20</v>
      </c>
      <c r="G16">
        <f>VLOOKUP($C16,'13th march'!$A$1:$AF$210,5,0)</f>
        <v>24</v>
      </c>
      <c r="H16">
        <f>VLOOKUP($C16,'13th march'!$A$1:$AF$210,6,0)</f>
        <v>28</v>
      </c>
      <c r="I16">
        <f>VLOOKUP($C16,'13th march'!$A$1:$AF$210,7,0)</f>
        <v>20</v>
      </c>
      <c r="J16">
        <f>VLOOKUP($C16,'13th march'!$A$1:$AF$210,8,0)</f>
        <v>0</v>
      </c>
      <c r="K16">
        <f>VLOOKUP($C16,'13th march'!$A$1:$AF$210,9,0)</f>
        <v>45</v>
      </c>
      <c r="L16">
        <f>VLOOKUP($C16,'13th march'!$A$1:$AF$210,10,0)</f>
        <v>26</v>
      </c>
      <c r="M16">
        <f>VLOOKUP($C16,'13th march'!$A$1:$AF$210,11,0)</f>
        <v>0</v>
      </c>
      <c r="N16">
        <f>VLOOKUP($C16,'13th march'!$A$1:$AF$210,12,0)</f>
        <v>36</v>
      </c>
      <c r="O16" s="23">
        <f>VLOOKUP($C16,'13th march'!$A$1:$AF$210,13,0)</f>
        <v>22</v>
      </c>
      <c r="P16">
        <f>VLOOKUP($C16,'13th march'!$A$1:$AF$210,14,0)</f>
        <v>0</v>
      </c>
    </row>
    <row r="17" spans="1:16" ht="28.5" customHeight="1" x14ac:dyDescent="0.25">
      <c r="A17" s="8" t="s">
        <v>111</v>
      </c>
      <c r="B17" s="8" t="s">
        <v>232</v>
      </c>
      <c r="C17" s="9">
        <v>138717</v>
      </c>
      <c r="D17">
        <f>VLOOKUP($C17,'13th march'!$A$1:$AF$210,2,0)</f>
        <v>0</v>
      </c>
      <c r="E17">
        <f>VLOOKUP($C17,'13th march'!$A$1:$AF$210,3,0)</f>
        <v>0</v>
      </c>
      <c r="F17">
        <f>VLOOKUP($C17,'13th march'!$A$1:$AF$210,4,0)</f>
        <v>14</v>
      </c>
      <c r="G17">
        <f>VLOOKUP($C17,'13th march'!$A$1:$AF$210,5,0)</f>
        <v>8</v>
      </c>
      <c r="H17">
        <f>VLOOKUP($C17,'13th march'!$A$1:$AF$210,6,0)</f>
        <v>8</v>
      </c>
      <c r="I17">
        <f>VLOOKUP($C17,'13th march'!$A$1:$AF$210,7,0)</f>
        <v>8</v>
      </c>
      <c r="J17">
        <f>VLOOKUP($C17,'13th march'!$A$1:$AF$210,8,0)</f>
        <v>8</v>
      </c>
      <c r="K17">
        <f>VLOOKUP($C17,'13th march'!$A$1:$AF$210,9,0)</f>
        <v>10</v>
      </c>
      <c r="L17">
        <f>VLOOKUP($C17,'13th march'!$A$1:$AF$210,10,0)</f>
        <v>10</v>
      </c>
      <c r="M17">
        <f>VLOOKUP($C17,'13th march'!$A$1:$AF$210,11,0)</f>
        <v>10</v>
      </c>
      <c r="N17">
        <f>VLOOKUP($C17,'13th march'!$A$1:$AF$210,12,0)</f>
        <v>0</v>
      </c>
      <c r="O17" s="23">
        <f>VLOOKUP($C17,'13th march'!$A$1:$AF$210,13,0)</f>
        <v>10</v>
      </c>
      <c r="P17">
        <f>VLOOKUP($C17,'13th march'!$A$1:$AF$210,14,0)</f>
        <v>8</v>
      </c>
    </row>
    <row r="18" spans="1:16" ht="18" customHeight="1" x14ac:dyDescent="0.25">
      <c r="A18" s="8" t="s">
        <v>101</v>
      </c>
      <c r="B18" s="8" t="s">
        <v>232</v>
      </c>
      <c r="C18" s="9">
        <v>138718</v>
      </c>
      <c r="D18">
        <f>VLOOKUP($C18,'13th march'!$A$1:$AF$210,2,0)</f>
        <v>0</v>
      </c>
      <c r="E18">
        <f>VLOOKUP($C18,'13th march'!$A$1:$AF$210,3,0)</f>
        <v>37</v>
      </c>
      <c r="F18">
        <f>VLOOKUP($C18,'13th march'!$A$1:$AF$210,4,0)</f>
        <v>16</v>
      </c>
      <c r="G18">
        <f>VLOOKUP($C18,'13th march'!$A$1:$AF$210,5,0)</f>
        <v>12</v>
      </c>
      <c r="H18">
        <f>VLOOKUP($C18,'13th march'!$A$1:$AF$210,6,0)</f>
        <v>4</v>
      </c>
      <c r="I18">
        <f>VLOOKUP($C18,'13th march'!$A$1:$AF$210,7,0)</f>
        <v>6</v>
      </c>
      <c r="J18">
        <f>VLOOKUP($C18,'13th march'!$A$1:$AF$210,8,0)</f>
        <v>9</v>
      </c>
      <c r="K18">
        <f>VLOOKUP($C18,'13th march'!$A$1:$AF$210,9,0)</f>
        <v>8</v>
      </c>
      <c r="L18">
        <f>VLOOKUP($C18,'13th march'!$A$1:$AF$210,10,0)</f>
        <v>38</v>
      </c>
      <c r="M18">
        <f>VLOOKUP($C18,'13th march'!$A$1:$AF$210,11,0)</f>
        <v>10</v>
      </c>
      <c r="N18">
        <f>VLOOKUP($C18,'13th march'!$A$1:$AF$210,12,0)</f>
        <v>16</v>
      </c>
      <c r="O18" s="23">
        <f>VLOOKUP($C18,'13th march'!$A$1:$AF$210,13,0)</f>
        <v>4</v>
      </c>
      <c r="P18">
        <f>VLOOKUP($C18,'13th march'!$A$1:$AF$210,14,0)</f>
        <v>8</v>
      </c>
    </row>
    <row r="19" spans="1:16" ht="15" customHeight="1" x14ac:dyDescent="0.25">
      <c r="A19" s="8" t="s">
        <v>102</v>
      </c>
      <c r="B19" s="8" t="s">
        <v>232</v>
      </c>
      <c r="C19" s="9">
        <v>138821</v>
      </c>
      <c r="D19">
        <f>VLOOKUP($C19,'13th march'!$A$1:$AF$210,2,0)</f>
        <v>14</v>
      </c>
      <c r="E19">
        <f>VLOOKUP($C19,'13th march'!$A$1:$AF$210,3,0)</f>
        <v>0</v>
      </c>
      <c r="F19">
        <f>VLOOKUP($C19,'13th march'!$A$1:$AF$210,4,0)</f>
        <v>19</v>
      </c>
      <c r="G19">
        <f>VLOOKUP($C19,'13th march'!$A$1:$AF$210,5,0)</f>
        <v>10</v>
      </c>
      <c r="H19">
        <f>VLOOKUP($C19,'13th march'!$A$1:$AF$210,6,0)</f>
        <v>7</v>
      </c>
      <c r="I19">
        <f>VLOOKUP($C19,'13th march'!$A$1:$AF$210,7,0)</f>
        <v>24</v>
      </c>
      <c r="J19">
        <f>VLOOKUP($C19,'13th march'!$A$1:$AF$210,8,0)</f>
        <v>17</v>
      </c>
      <c r="K19">
        <f>VLOOKUP($C19,'13th march'!$A$1:$AF$210,9,0)</f>
        <v>12</v>
      </c>
      <c r="L19">
        <f>VLOOKUP($C19,'13th march'!$A$1:$AF$210,10,0)</f>
        <v>22</v>
      </c>
      <c r="M19">
        <f>VLOOKUP($C19,'13th march'!$A$1:$AF$210,11,0)</f>
        <v>10</v>
      </c>
      <c r="N19">
        <f>VLOOKUP($C19,'13th march'!$A$1:$AF$210,12,0)</f>
        <v>17</v>
      </c>
      <c r="O19" s="23">
        <f>VLOOKUP($C19,'13th march'!$A$1:$AF$210,13,0)</f>
        <v>8</v>
      </c>
      <c r="P19">
        <f>VLOOKUP($C19,'13th march'!$A$1:$AF$210,14,0)</f>
        <v>12</v>
      </c>
    </row>
    <row r="20" spans="1:16" ht="15" customHeight="1" x14ac:dyDescent="0.25">
      <c r="A20" s="8" t="s">
        <v>103</v>
      </c>
      <c r="B20" s="8" t="s">
        <v>232</v>
      </c>
      <c r="C20" s="9">
        <v>138822</v>
      </c>
      <c r="D20">
        <f>VLOOKUP($C20,'13th march'!$A$1:$AF$210,2,0)</f>
        <v>11</v>
      </c>
      <c r="E20">
        <f>VLOOKUP($C20,'13th march'!$A$1:$AF$210,3,0)</f>
        <v>6</v>
      </c>
      <c r="F20">
        <f>VLOOKUP($C20,'13th march'!$A$1:$AF$210,4,0)</f>
        <v>26</v>
      </c>
      <c r="G20">
        <f>VLOOKUP($C20,'13th march'!$A$1:$AF$210,5,0)</f>
        <v>20</v>
      </c>
      <c r="H20">
        <f>VLOOKUP($C20,'13th march'!$A$1:$AF$210,6,0)</f>
        <v>8</v>
      </c>
      <c r="I20">
        <f>VLOOKUP($C20,'13th march'!$A$1:$AF$210,7,0)</f>
        <v>25</v>
      </c>
      <c r="J20">
        <f>VLOOKUP($C20,'13th march'!$A$1:$AF$210,8,0)</f>
        <v>18</v>
      </c>
      <c r="K20">
        <f>VLOOKUP($C20,'13th march'!$A$1:$AF$210,9,0)</f>
        <v>12</v>
      </c>
      <c r="L20">
        <f>VLOOKUP($C20,'13th march'!$A$1:$AF$210,10,0)</f>
        <v>43</v>
      </c>
      <c r="M20">
        <f>VLOOKUP($C20,'13th march'!$A$1:$AF$210,11,0)</f>
        <v>6</v>
      </c>
      <c r="N20">
        <f>VLOOKUP($C20,'13th march'!$A$1:$AF$210,12,0)</f>
        <v>25</v>
      </c>
      <c r="O20" s="23">
        <f>VLOOKUP($C20,'13th march'!$A$1:$AF$210,13,0)</f>
        <v>18</v>
      </c>
      <c r="P20">
        <f>VLOOKUP($C20,'13th march'!$A$1:$AF$210,14,0)</f>
        <v>14</v>
      </c>
    </row>
    <row r="21" spans="1:16" ht="12.75" customHeight="1" x14ac:dyDescent="0.25">
      <c r="A21" s="8" t="s">
        <v>104</v>
      </c>
      <c r="B21" s="8" t="s">
        <v>232</v>
      </c>
      <c r="C21" s="9">
        <v>8040</v>
      </c>
      <c r="D21">
        <f>VLOOKUP($C21,'13th march'!$A$1:$AF$210,2,0)</f>
        <v>32</v>
      </c>
      <c r="E21">
        <f>VLOOKUP($C21,'13th march'!$A$1:$AF$210,3,0)</f>
        <v>32</v>
      </c>
      <c r="F21">
        <f>VLOOKUP($C21,'13th march'!$A$1:$AF$210,4,0)</f>
        <v>74</v>
      </c>
      <c r="G21">
        <f>VLOOKUP($C21,'13th march'!$A$1:$AF$210,5,0)</f>
        <v>32</v>
      </c>
      <c r="H21">
        <f>VLOOKUP($C21,'13th march'!$A$1:$AF$210,6,0)</f>
        <v>0</v>
      </c>
      <c r="I21">
        <f>VLOOKUP($C21,'13th march'!$A$1:$AF$210,7,0)</f>
        <v>32</v>
      </c>
      <c r="J21">
        <f>VLOOKUP($C21,'13th march'!$A$1:$AF$210,8,0)</f>
        <v>32</v>
      </c>
      <c r="K21">
        <f>VLOOKUP($C21,'13th march'!$A$1:$AF$210,9,0)</f>
        <v>32</v>
      </c>
      <c r="L21">
        <f>VLOOKUP($C21,'13th march'!$A$1:$AF$210,10,0)</f>
        <v>32</v>
      </c>
      <c r="M21">
        <f>VLOOKUP($C21,'13th march'!$A$1:$AF$210,11,0)</f>
        <v>32</v>
      </c>
      <c r="N21">
        <f>VLOOKUP($C21,'13th march'!$A$1:$AF$210,12,0)</f>
        <v>32</v>
      </c>
      <c r="O21" s="23">
        <f>VLOOKUP($C21,'13th march'!$A$1:$AF$210,13,0)</f>
        <v>32</v>
      </c>
      <c r="P21">
        <f>VLOOKUP($C21,'13th march'!$A$1:$AF$210,14,0)</f>
        <v>32</v>
      </c>
    </row>
    <row r="22" spans="1:16" ht="15.75" customHeight="1" x14ac:dyDescent="0.25">
      <c r="A22" s="19" t="s">
        <v>106</v>
      </c>
      <c r="B22" s="8" t="s">
        <v>232</v>
      </c>
      <c r="C22" s="20">
        <v>110001</v>
      </c>
      <c r="D22">
        <f>VLOOKUP($C22,'13th march'!$A$1:$AF$210,2,0)</f>
        <v>30</v>
      </c>
      <c r="E22">
        <f>VLOOKUP($C22,'13th march'!$A$1:$AF$210,3,0)</f>
        <v>24</v>
      </c>
      <c r="F22">
        <f>VLOOKUP($C22,'13th march'!$A$1:$AF$210,4,0)</f>
        <v>30</v>
      </c>
      <c r="G22">
        <f>VLOOKUP($C22,'13th march'!$A$1:$AF$210,5,0)</f>
        <v>30</v>
      </c>
      <c r="H22">
        <f>VLOOKUP($C22,'13th march'!$A$1:$AF$210,6,0)</f>
        <v>30</v>
      </c>
      <c r="I22">
        <f>VLOOKUP($C22,'13th march'!$A$1:$AF$210,7,0)</f>
        <v>33</v>
      </c>
      <c r="J22">
        <f>VLOOKUP($C22,'13th march'!$A$1:$AF$210,8,0)</f>
        <v>30</v>
      </c>
      <c r="K22">
        <f>VLOOKUP($C22,'13th march'!$A$1:$AF$210,9,0)</f>
        <v>30</v>
      </c>
      <c r="L22">
        <f>VLOOKUP($C22,'13th march'!$A$1:$AF$210,10,0)</f>
        <v>30</v>
      </c>
      <c r="M22">
        <f>VLOOKUP($C22,'13th march'!$A$1:$AF$210,11,0)</f>
        <v>0</v>
      </c>
      <c r="N22">
        <f>VLOOKUP($C22,'13th march'!$A$1:$AF$210,12,0)</f>
        <v>20</v>
      </c>
      <c r="O22" s="23">
        <f>VLOOKUP($C22,'13th march'!$A$1:$AF$210,13,0)</f>
        <v>20</v>
      </c>
      <c r="P22">
        <f>VLOOKUP($C22,'13th march'!$A$1:$AF$210,14,0)</f>
        <v>20</v>
      </c>
    </row>
    <row r="23" spans="1:16" ht="17.25" customHeight="1" x14ac:dyDescent="0.25">
      <c r="A23" s="19" t="s">
        <v>107</v>
      </c>
      <c r="B23" s="8" t="s">
        <v>232</v>
      </c>
      <c r="C23" s="20">
        <v>140291</v>
      </c>
      <c r="D23">
        <f>VLOOKUP($C23,'13th march'!$A$1:$AF$210,2,0)</f>
        <v>0</v>
      </c>
      <c r="E23">
        <f>VLOOKUP($C23,'13th march'!$A$1:$AF$210,3,0)</f>
        <v>0</v>
      </c>
      <c r="F23">
        <f>VLOOKUP($C23,'13th march'!$A$1:$AF$210,4,0)</f>
        <v>0</v>
      </c>
      <c r="G23">
        <f>VLOOKUP($C23,'13th march'!$A$1:$AF$210,5,0)</f>
        <v>0</v>
      </c>
      <c r="H23">
        <f>VLOOKUP($C23,'13th march'!$A$1:$AF$210,6,0)</f>
        <v>0</v>
      </c>
      <c r="I23">
        <f>VLOOKUP($C23,'13th march'!$A$1:$AF$210,7,0)</f>
        <v>0</v>
      </c>
      <c r="J23">
        <f>VLOOKUP($C23,'13th march'!$A$1:$AF$210,8,0)</f>
        <v>0</v>
      </c>
      <c r="K23">
        <f>VLOOKUP($C23,'13th march'!$A$1:$AF$210,9,0)</f>
        <v>0</v>
      </c>
      <c r="L23">
        <f>VLOOKUP($C23,'13th march'!$A$1:$AF$210,10,0)</f>
        <v>20</v>
      </c>
      <c r="M23">
        <f>VLOOKUP($C23,'13th march'!$A$1:$AF$210,11,0)</f>
        <v>10</v>
      </c>
      <c r="N23">
        <f>VLOOKUP($C23,'13th march'!$A$1:$AF$210,12,0)</f>
        <v>10</v>
      </c>
      <c r="O23" s="23">
        <f>VLOOKUP($C23,'13th march'!$A$1:$AF$210,13,0)</f>
        <v>0</v>
      </c>
      <c r="P23">
        <f>VLOOKUP($C23,'13th march'!$A$1:$AF$210,14,0)</f>
        <v>10</v>
      </c>
    </row>
    <row r="24" spans="1:16" ht="15.75" customHeight="1" x14ac:dyDescent="0.25">
      <c r="A24" s="19" t="s">
        <v>108</v>
      </c>
      <c r="B24" s="8" t="s">
        <v>232</v>
      </c>
      <c r="C24" s="20">
        <v>142556</v>
      </c>
      <c r="D24">
        <f>VLOOKUP($C24,'13th march'!$A$1:$AF$210,2,0)</f>
        <v>0</v>
      </c>
      <c r="E24">
        <f>VLOOKUP($C24,'13th march'!$A$1:$AF$210,3,0)</f>
        <v>0</v>
      </c>
      <c r="F24">
        <f>VLOOKUP($C24,'13th march'!$A$1:$AF$210,4,0)</f>
        <v>0</v>
      </c>
      <c r="G24">
        <f>VLOOKUP($C24,'13th march'!$A$1:$AF$210,5,0)</f>
        <v>0</v>
      </c>
      <c r="H24">
        <f>VLOOKUP($C24,'13th march'!$A$1:$AF$210,6,0)</f>
        <v>0</v>
      </c>
      <c r="I24">
        <f>VLOOKUP($C24,'13th march'!$A$1:$AF$210,7,0)</f>
        <v>0</v>
      </c>
      <c r="J24">
        <f>VLOOKUP($C24,'13th march'!$A$1:$AF$210,8,0)</f>
        <v>35</v>
      </c>
      <c r="K24">
        <f>VLOOKUP($C24,'13th march'!$A$1:$AF$210,9,0)</f>
        <v>100</v>
      </c>
      <c r="L24">
        <f>VLOOKUP($C24,'13th march'!$A$1:$AF$210,10,0)</f>
        <v>30</v>
      </c>
      <c r="M24">
        <f>VLOOKUP($C24,'13th march'!$A$1:$AF$210,11,0)</f>
        <v>50</v>
      </c>
      <c r="N24">
        <f>VLOOKUP($C24,'13th march'!$A$1:$AF$210,12,0)</f>
        <v>60</v>
      </c>
      <c r="O24" s="23">
        <f>VLOOKUP($C24,'13th march'!$A$1:$AF$210,13,0)</f>
        <v>250</v>
      </c>
      <c r="P24">
        <f>VLOOKUP($C24,'13th march'!$A$1:$AF$210,14,0)</f>
        <v>150</v>
      </c>
    </row>
    <row r="25" spans="1:16" x14ac:dyDescent="0.25">
      <c r="A25" s="19" t="s">
        <v>129</v>
      </c>
      <c r="B25" s="8" t="s">
        <v>232</v>
      </c>
      <c r="C25">
        <v>142573</v>
      </c>
      <c r="D25">
        <f>VLOOKUP($C25,'13th march'!$A$1:$AF$210,2,0)</f>
        <v>1</v>
      </c>
      <c r="E25">
        <f>VLOOKUP($C25,'13th march'!$A$1:$AF$210,3,0)</f>
        <v>1</v>
      </c>
      <c r="F25">
        <f>VLOOKUP($C25,'13th march'!$A$1:$AF$210,4,0)</f>
        <v>1</v>
      </c>
      <c r="G25">
        <f>VLOOKUP($C25,'13th march'!$A$1:$AF$210,5,0)</f>
        <v>1</v>
      </c>
      <c r="H25">
        <f>VLOOKUP($C25,'13th march'!$A$1:$AF$210,6,0)</f>
        <v>1</v>
      </c>
      <c r="I25">
        <f>VLOOKUP($C25,'13th march'!$A$1:$AF$210,7,0)</f>
        <v>0</v>
      </c>
      <c r="J25">
        <f>VLOOKUP($C25,'13th march'!$A$1:$AF$210,8,0)</f>
        <v>0</v>
      </c>
      <c r="K25">
        <f>VLOOKUP($C25,'13th march'!$A$1:$AF$210,9,0)</f>
        <v>0</v>
      </c>
      <c r="L25">
        <f>VLOOKUP($C25,'13th march'!$A$1:$AF$210,10,0)</f>
        <v>6</v>
      </c>
      <c r="M25">
        <f>VLOOKUP($C25,'13th march'!$A$1:$AF$210,11,0)</f>
        <v>2</v>
      </c>
      <c r="N25">
        <f>VLOOKUP($C25,'13th march'!$A$1:$AF$210,12,0)</f>
        <v>0</v>
      </c>
      <c r="O25" s="23">
        <f>VLOOKUP($C25,'13th march'!$A$1:$AF$210,13,0)</f>
        <v>0</v>
      </c>
      <c r="P25">
        <f>VLOOKUP($C25,'13th march'!$A$1:$AF$210,14,0)</f>
        <v>0</v>
      </c>
    </row>
    <row r="26" spans="1:16" x14ac:dyDescent="0.25">
      <c r="A26" s="13" t="s">
        <v>130</v>
      </c>
      <c r="B26" s="8" t="s">
        <v>232</v>
      </c>
      <c r="C26">
        <v>142918</v>
      </c>
      <c r="D26">
        <f>VLOOKUP($C26,'13th march'!$A$1:$AF$210,2,0)</f>
        <v>0</v>
      </c>
      <c r="E26">
        <f>VLOOKUP($C26,'13th march'!$A$1:$AF$210,3,0)</f>
        <v>0</v>
      </c>
      <c r="F26">
        <f>VLOOKUP($C26,'13th march'!$A$1:$AF$210,4,0)</f>
        <v>0</v>
      </c>
      <c r="G26">
        <f>VLOOKUP($C26,'13th march'!$A$1:$AF$210,5,0)</f>
        <v>0</v>
      </c>
      <c r="H26">
        <f>VLOOKUP($C26,'13th march'!$A$1:$AF$210,6,0)</f>
        <v>0</v>
      </c>
      <c r="I26">
        <f>VLOOKUP($C26,'13th march'!$A$1:$AF$210,7,0)</f>
        <v>0</v>
      </c>
      <c r="J26">
        <f>VLOOKUP($C26,'13th march'!$A$1:$AF$210,8,0)</f>
        <v>0</v>
      </c>
      <c r="K26">
        <f>VLOOKUP($C26,'13th march'!$A$1:$AF$210,9,0)</f>
        <v>0</v>
      </c>
      <c r="L26">
        <f>VLOOKUP($C26,'13th march'!$A$1:$AF$210,10,0)</f>
        <v>0</v>
      </c>
      <c r="M26">
        <f>VLOOKUP($C26,'13th march'!$A$1:$AF$210,11,0)</f>
        <v>0</v>
      </c>
      <c r="N26">
        <f>VLOOKUP($C26,'13th march'!$A$1:$AF$210,12,0)</f>
        <v>0</v>
      </c>
      <c r="O26" s="23">
        <f>VLOOKUP($C26,'13th march'!$A$1:$AF$210,13,0)</f>
        <v>0</v>
      </c>
      <c r="P26">
        <f>VLOOKUP($C26,'13th march'!$A$1:$AF$210,14,0)</f>
        <v>0</v>
      </c>
    </row>
    <row r="27" spans="1:16" x14ac:dyDescent="0.25">
      <c r="A27" s="13" t="s">
        <v>131</v>
      </c>
      <c r="B27" s="8" t="s">
        <v>232</v>
      </c>
      <c r="C27">
        <v>141302</v>
      </c>
      <c r="D27">
        <f>VLOOKUP($C27,'13th march'!$A$1:$AF$210,2,0)</f>
        <v>0</v>
      </c>
      <c r="E27">
        <f>VLOOKUP($C27,'13th march'!$A$1:$AF$210,3,0)</f>
        <v>11</v>
      </c>
      <c r="F27">
        <f>VLOOKUP($C27,'13th march'!$A$1:$AF$210,4,0)</f>
        <v>0</v>
      </c>
      <c r="G27">
        <f>VLOOKUP($C27,'13th march'!$A$1:$AF$210,5,0)</f>
        <v>0</v>
      </c>
      <c r="H27">
        <f>VLOOKUP($C27,'13th march'!$A$1:$AF$210,6,0)</f>
        <v>0</v>
      </c>
      <c r="I27">
        <f>VLOOKUP($C27,'13th march'!$A$1:$AF$210,7,0)</f>
        <v>6</v>
      </c>
      <c r="J27">
        <f>VLOOKUP($C27,'13th march'!$A$1:$AF$210,8,0)</f>
        <v>0</v>
      </c>
      <c r="K27">
        <f>VLOOKUP($C27,'13th march'!$A$1:$AF$210,9,0)</f>
        <v>0</v>
      </c>
      <c r="L27">
        <f>VLOOKUP($C27,'13th march'!$A$1:$AF$210,10,0)</f>
        <v>6</v>
      </c>
      <c r="M27">
        <f>VLOOKUP($C27,'13th march'!$A$1:$AF$210,11,0)</f>
        <v>0</v>
      </c>
      <c r="N27">
        <f>VLOOKUP($C27,'13th march'!$A$1:$AF$210,12,0)</f>
        <v>0</v>
      </c>
      <c r="O27" s="23">
        <f>VLOOKUP($C27,'13th march'!$A$1:$AF$210,13,0)</f>
        <v>0</v>
      </c>
      <c r="P27">
        <f>VLOOKUP($C27,'13th march'!$A$1:$AF$210,14,0)</f>
        <v>8</v>
      </c>
    </row>
    <row r="28" spans="1:16" x14ac:dyDescent="0.25">
      <c r="A28" s="13" t="s">
        <v>132</v>
      </c>
      <c r="B28" s="8" t="s">
        <v>232</v>
      </c>
      <c r="C28">
        <v>143181</v>
      </c>
      <c r="D28">
        <f>VLOOKUP($C28,'13th march'!$A$1:$AF$210,2,0)</f>
        <v>0</v>
      </c>
      <c r="E28">
        <f>VLOOKUP($C28,'13th march'!$A$1:$AF$210,3,0)</f>
        <v>0</v>
      </c>
      <c r="F28">
        <f>VLOOKUP($C28,'13th march'!$A$1:$AF$210,4,0)</f>
        <v>0</v>
      </c>
      <c r="G28">
        <f>VLOOKUP($C28,'13th march'!$A$1:$AF$210,5,0)</f>
        <v>0</v>
      </c>
      <c r="H28">
        <f>VLOOKUP($C28,'13th march'!$A$1:$AF$210,6,0)</f>
        <v>0</v>
      </c>
      <c r="I28">
        <f>VLOOKUP($C28,'13th march'!$A$1:$AF$210,7,0)</f>
        <v>0</v>
      </c>
      <c r="J28">
        <f>VLOOKUP($C28,'13th march'!$A$1:$AF$210,8,0)</f>
        <v>0</v>
      </c>
      <c r="K28">
        <f>VLOOKUP($C28,'13th march'!$A$1:$AF$210,9,0)</f>
        <v>20</v>
      </c>
      <c r="L28">
        <f>VLOOKUP($C28,'13th march'!$A$1:$AF$210,10,0)</f>
        <v>30</v>
      </c>
      <c r="M28">
        <f>VLOOKUP($C28,'13th march'!$A$1:$AF$210,11,0)</f>
        <v>40</v>
      </c>
      <c r="N28">
        <f>VLOOKUP($C28,'13th march'!$A$1:$AF$210,12,0)</f>
        <v>60</v>
      </c>
      <c r="O28" s="23">
        <f>VLOOKUP($C28,'13th march'!$A$1:$AF$210,13,0)</f>
        <v>30</v>
      </c>
      <c r="P28">
        <f>VLOOKUP($C28,'13th march'!$A$1:$AF$210,14,0)</f>
        <v>50</v>
      </c>
    </row>
    <row r="29" spans="1:16" x14ac:dyDescent="0.25">
      <c r="A29" s="15" t="s">
        <v>247</v>
      </c>
      <c r="B29" s="8" t="s">
        <v>232</v>
      </c>
      <c r="C29" s="15">
        <v>142963</v>
      </c>
      <c r="D29">
        <f>VLOOKUP($C29,'13th march'!$A$1:$AF$210,2,0)</f>
        <v>0</v>
      </c>
      <c r="E29">
        <f>VLOOKUP($C29,'13th march'!$A$1:$AF$210,3,0)</f>
        <v>0</v>
      </c>
      <c r="F29">
        <f>VLOOKUP($C29,'13th march'!$A$1:$AF$210,4,0)</f>
        <v>0</v>
      </c>
      <c r="G29">
        <f>VLOOKUP($C29,'13th march'!$A$1:$AF$210,5,0)</f>
        <v>0</v>
      </c>
      <c r="H29">
        <f>VLOOKUP($C29,'13th march'!$A$1:$AF$210,6,0)</f>
        <v>0</v>
      </c>
      <c r="I29">
        <f>VLOOKUP($C29,'13th march'!$A$1:$AF$210,7,0)</f>
        <v>0</v>
      </c>
      <c r="J29">
        <f>VLOOKUP($C29,'13th march'!$A$1:$AF$210,8,0)</f>
        <v>0</v>
      </c>
      <c r="K29">
        <f>VLOOKUP($C29,'13th march'!$A$1:$AF$210,9,0)</f>
        <v>0</v>
      </c>
      <c r="L29">
        <f>VLOOKUP($C29,'13th march'!$A$1:$AF$210,10,0)</f>
        <v>40</v>
      </c>
      <c r="M29">
        <f>VLOOKUP($C29,'13th march'!$A$1:$AF$210,11,0)</f>
        <v>0</v>
      </c>
      <c r="N29">
        <f>VLOOKUP($C29,'13th march'!$A$1:$AF$210,12,0)</f>
        <v>0</v>
      </c>
      <c r="O29" s="23">
        <f>VLOOKUP($C29,'13th march'!$A$1:$AF$210,13,0)</f>
        <v>0</v>
      </c>
      <c r="P29">
        <f>VLOOKUP($C29,'13th march'!$A$1:$AF$210,14,0)</f>
        <v>0</v>
      </c>
    </row>
    <row r="30" spans="1:16" x14ac:dyDescent="0.25">
      <c r="A30" s="57" t="s">
        <v>33</v>
      </c>
      <c r="B30" s="58"/>
      <c r="C30" s="58"/>
      <c r="D30" s="7">
        <f>SUM(D15:D29)</f>
        <v>109</v>
      </c>
      <c r="E30" s="7">
        <f t="shared" ref="E30:P30" si="1">SUM(E15:E29)</f>
        <v>141</v>
      </c>
      <c r="F30" s="7">
        <f t="shared" si="1"/>
        <v>207</v>
      </c>
      <c r="G30" s="7">
        <f t="shared" si="1"/>
        <v>144</v>
      </c>
      <c r="H30" s="7">
        <f t="shared" si="1"/>
        <v>93</v>
      </c>
      <c r="I30" s="7">
        <f t="shared" si="1"/>
        <v>161</v>
      </c>
      <c r="J30" s="7">
        <f t="shared" si="1"/>
        <v>156</v>
      </c>
      <c r="K30" s="7">
        <f t="shared" si="1"/>
        <v>276</v>
      </c>
      <c r="L30" s="7">
        <f t="shared" si="1"/>
        <v>340</v>
      </c>
      <c r="M30" s="7">
        <f t="shared" si="1"/>
        <v>177</v>
      </c>
      <c r="N30" s="7">
        <f t="shared" si="1"/>
        <v>283</v>
      </c>
      <c r="O30" s="23">
        <f t="shared" si="1"/>
        <v>401</v>
      </c>
      <c r="P30">
        <f t="shared" si="1"/>
        <v>319</v>
      </c>
    </row>
    <row r="31" spans="1:16" x14ac:dyDescent="0.25">
      <c r="A31" s="55" t="s">
        <v>243</v>
      </c>
      <c r="B31" s="55"/>
      <c r="C31" s="55"/>
      <c r="G31" s="49">
        <f>SUM(G30:M30)/7</f>
        <v>192.42857142857142</v>
      </c>
      <c r="H31" s="49"/>
      <c r="I31" s="49"/>
      <c r="J31" s="49"/>
      <c r="K31" s="49"/>
      <c r="L31" s="49"/>
      <c r="M31" s="49"/>
    </row>
    <row r="33" spans="1:16" ht="19.5" thickBot="1" x14ac:dyDescent="0.35">
      <c r="A33" s="25" t="s">
        <v>134</v>
      </c>
      <c r="B33" s="25"/>
    </row>
    <row r="34" spans="1:16" ht="15.75" thickBot="1" x14ac:dyDescent="0.3">
      <c r="A34" s="24" t="s">
        <v>172</v>
      </c>
      <c r="B34" s="27" t="s">
        <v>233</v>
      </c>
      <c r="D34">
        <f>VLOOKUP($A34,'DeleveryBoy(13th march)'!$A$1:$N$78,2,0)</f>
        <v>70</v>
      </c>
      <c r="E34">
        <f>VLOOKUP($A34,'DeleveryBoy(13th march)'!$A$1:$N$78,3,0)</f>
        <v>69</v>
      </c>
      <c r="F34">
        <f>VLOOKUP($A34,'DeleveryBoy(13th march)'!$A$1:$N$78,4,0)</f>
        <v>68</v>
      </c>
      <c r="G34">
        <f>VLOOKUP($A34,'DeleveryBoy(13th march)'!$A$1:$N$78,5,0)</f>
        <v>68</v>
      </c>
      <c r="H34">
        <f>VLOOKUP($A34,'DeleveryBoy(13th march)'!$A$1:$N$78,6,0)</f>
        <v>68</v>
      </c>
      <c r="I34">
        <f>VLOOKUP($A34,'DeleveryBoy(13th march)'!$A$1:$N$78,7,0)</f>
        <v>72</v>
      </c>
      <c r="J34">
        <f>VLOOKUP($A34,'DeleveryBoy(13th march)'!$A$1:$N$78,8,0)</f>
        <v>69</v>
      </c>
      <c r="K34">
        <f>VLOOKUP($A34,'DeleveryBoy(13th march)'!$A$1:$N$78,9,0)</f>
        <v>72</v>
      </c>
      <c r="L34">
        <f>VLOOKUP($A34,'DeleveryBoy(13th march)'!$A$1:$N$78,10,0)</f>
        <v>60</v>
      </c>
      <c r="M34">
        <f>VLOOKUP($A34,'DeleveryBoy(13th march)'!$A$1:$N$78,11,0)</f>
        <v>54</v>
      </c>
      <c r="N34">
        <f>VLOOKUP($A34,'DeleveryBoy(13th march)'!$A$1:$N$78,12,0)</f>
        <v>55</v>
      </c>
      <c r="O34" s="23">
        <f>VLOOKUP($A34,'DeleveryBoy(13th march)'!$A$1:$N$78,13,0)</f>
        <v>62</v>
      </c>
      <c r="P34">
        <f>VLOOKUP($A34,'DeleveryBoy(13th march)'!$A$1:$N$78,14,0)</f>
        <v>57</v>
      </c>
    </row>
    <row r="35" spans="1:16" ht="15.75" thickBot="1" x14ac:dyDescent="0.3">
      <c r="A35" s="24" t="s">
        <v>223</v>
      </c>
      <c r="B35" s="27" t="s">
        <v>233</v>
      </c>
      <c r="D35">
        <f>VLOOKUP($A35,'DeleveryBoy(13th march)'!$A$1:$N$78,2,0)</f>
        <v>71</v>
      </c>
      <c r="E35">
        <f>VLOOKUP($A35,'DeleveryBoy(13th march)'!$A$1:$N$78,3,0)</f>
        <v>68</v>
      </c>
      <c r="F35">
        <f>VLOOKUP($A35,'DeleveryBoy(13th march)'!$A$1:$N$78,4,0)</f>
        <v>66</v>
      </c>
      <c r="G35">
        <f>VLOOKUP($A35,'DeleveryBoy(13th march)'!$A$1:$N$78,5,0)</f>
        <v>72</v>
      </c>
      <c r="H35">
        <f>VLOOKUP($A35,'DeleveryBoy(13th march)'!$A$1:$N$78,6,0)</f>
        <v>71</v>
      </c>
      <c r="I35">
        <f>VLOOKUP($A35,'DeleveryBoy(13th march)'!$A$1:$N$78,7,0)</f>
        <v>70</v>
      </c>
      <c r="J35">
        <f>VLOOKUP($A35,'DeleveryBoy(13th march)'!$A$1:$N$78,8,0)</f>
        <v>68</v>
      </c>
      <c r="K35">
        <f>VLOOKUP($A35,'DeleveryBoy(13th march)'!$A$1:$N$78,9,0)</f>
        <v>60</v>
      </c>
      <c r="L35">
        <f>VLOOKUP($A35,'DeleveryBoy(13th march)'!$A$1:$N$78,10,0)</f>
        <v>62</v>
      </c>
      <c r="M35">
        <f>VLOOKUP($A35,'DeleveryBoy(13th march)'!$A$1:$N$78,11,0)</f>
        <v>60</v>
      </c>
      <c r="N35">
        <f>VLOOKUP($A35,'DeleveryBoy(13th march)'!$A$1:$N$78,12,0)</f>
        <v>65</v>
      </c>
      <c r="O35" s="23">
        <f>VLOOKUP($A35,'DeleveryBoy(13th march)'!$A$1:$N$78,13,0)</f>
        <v>66</v>
      </c>
      <c r="P35">
        <f>VLOOKUP($A35,'DeleveryBoy(13th march)'!$A$1:$N$78,14,0)</f>
        <v>65</v>
      </c>
    </row>
    <row r="36" spans="1:16" ht="15.75" thickBot="1" x14ac:dyDescent="0.3">
      <c r="A36" s="24" t="s">
        <v>170</v>
      </c>
      <c r="B36" s="27" t="s">
        <v>233</v>
      </c>
      <c r="D36">
        <f>VLOOKUP($A36,'DeleveryBoy(13th march)'!$A$1:$N$78,2,0)</f>
        <v>71</v>
      </c>
      <c r="E36">
        <f>VLOOKUP($A36,'DeleveryBoy(13th march)'!$A$1:$N$78,3,0)</f>
        <v>68</v>
      </c>
      <c r="F36">
        <f>VLOOKUP($A36,'DeleveryBoy(13th march)'!$A$1:$N$78,4,0)</f>
        <v>60</v>
      </c>
      <c r="G36">
        <f>VLOOKUP($A36,'DeleveryBoy(13th march)'!$A$1:$N$78,5,0)</f>
        <v>64</v>
      </c>
      <c r="H36">
        <f>VLOOKUP($A36,'DeleveryBoy(13th march)'!$A$1:$N$78,6,0)</f>
        <v>59</v>
      </c>
      <c r="I36">
        <f>VLOOKUP($A36,'DeleveryBoy(13th march)'!$A$1:$N$78,7,0)</f>
        <v>69</v>
      </c>
      <c r="J36">
        <f>VLOOKUP($A36,'DeleveryBoy(13th march)'!$A$1:$N$78,8,0)</f>
        <v>64</v>
      </c>
      <c r="K36">
        <f>VLOOKUP($A36,'DeleveryBoy(13th march)'!$A$1:$N$78,9,0)</f>
        <v>73</v>
      </c>
      <c r="L36">
        <f>VLOOKUP($A36,'DeleveryBoy(13th march)'!$A$1:$N$78,10,0)</f>
        <v>67</v>
      </c>
      <c r="M36">
        <f>VLOOKUP($A36,'DeleveryBoy(13th march)'!$A$1:$N$78,11,0)</f>
        <v>76</v>
      </c>
      <c r="N36">
        <f>VLOOKUP($A36,'DeleveryBoy(13th march)'!$A$1:$N$78,12,0)</f>
        <v>69</v>
      </c>
      <c r="O36" s="23">
        <f>VLOOKUP($A36,'DeleveryBoy(13th march)'!$A$1:$N$78,13,0)</f>
        <v>73</v>
      </c>
      <c r="P36">
        <f>VLOOKUP($A36,'DeleveryBoy(13th march)'!$A$1:$N$78,14,0)</f>
        <v>79</v>
      </c>
    </row>
    <row r="37" spans="1:16" ht="15.75" thickBot="1" x14ac:dyDescent="0.3">
      <c r="A37" s="24" t="s">
        <v>167</v>
      </c>
      <c r="B37" s="27" t="s">
        <v>233</v>
      </c>
      <c r="D37">
        <f>VLOOKUP($A37,'DeleveryBoy(13th march)'!$A$1:$N$78,2,0)</f>
        <v>84</v>
      </c>
      <c r="E37">
        <f>VLOOKUP($A37,'DeleveryBoy(13th march)'!$A$1:$N$78,3,0)</f>
        <v>56</v>
      </c>
      <c r="F37">
        <f>VLOOKUP($A37,'DeleveryBoy(13th march)'!$A$1:$N$78,4,0)</f>
        <v>60</v>
      </c>
      <c r="G37">
        <f>VLOOKUP($A37,'DeleveryBoy(13th march)'!$A$1:$N$78,5,0)</f>
        <v>49</v>
      </c>
      <c r="H37">
        <f>VLOOKUP($A37,'DeleveryBoy(13th march)'!$A$1:$N$78,6,0)</f>
        <v>55</v>
      </c>
      <c r="I37">
        <f>VLOOKUP($A37,'DeleveryBoy(13th march)'!$A$1:$N$78,7,0)</f>
        <v>56</v>
      </c>
      <c r="J37">
        <f>VLOOKUP($A37,'DeleveryBoy(13th march)'!$A$1:$N$78,8,0)</f>
        <v>51</v>
      </c>
      <c r="K37">
        <f>VLOOKUP($A37,'DeleveryBoy(13th march)'!$A$1:$N$78,9,0)</f>
        <v>53</v>
      </c>
      <c r="L37">
        <f>VLOOKUP($A37,'DeleveryBoy(13th march)'!$A$1:$N$78,10,0)</f>
        <v>56</v>
      </c>
      <c r="M37">
        <f>VLOOKUP($A37,'DeleveryBoy(13th march)'!$A$1:$N$78,11,0)</f>
        <v>81</v>
      </c>
      <c r="N37">
        <f>VLOOKUP($A37,'DeleveryBoy(13th march)'!$A$1:$N$78,12,0)</f>
        <v>71</v>
      </c>
      <c r="O37" s="23">
        <f>VLOOKUP($A37,'DeleveryBoy(13th march)'!$A$1:$N$78,13,0)</f>
        <v>52</v>
      </c>
      <c r="P37">
        <f>VLOOKUP($A37,'DeleveryBoy(13th march)'!$A$1:$N$78,14,0)</f>
        <v>82</v>
      </c>
    </row>
    <row r="38" spans="1:16" x14ac:dyDescent="0.25">
      <c r="A38" t="s">
        <v>168</v>
      </c>
      <c r="B38" s="27" t="s">
        <v>233</v>
      </c>
      <c r="D38">
        <f>VLOOKUP($A38,'DeleveryBoy(13th march)'!$A$1:$N$78,2,0)</f>
        <v>1</v>
      </c>
      <c r="E38">
        <f>VLOOKUP($A38,'DeleveryBoy(13th march)'!$A$1:$N$78,3,0)</f>
        <v>1</v>
      </c>
      <c r="F38">
        <f>VLOOKUP($A38,'DeleveryBoy(13th march)'!$A$1:$N$78,4,0)</f>
        <v>1</v>
      </c>
      <c r="G38">
        <f>VLOOKUP($A38,'DeleveryBoy(13th march)'!$A$1:$N$78,5,0)</f>
        <v>1</v>
      </c>
      <c r="H38">
        <f>VLOOKUP($A38,'DeleveryBoy(13th march)'!$A$1:$N$78,6,0)</f>
        <v>1</v>
      </c>
      <c r="I38">
        <f>VLOOKUP($A38,'DeleveryBoy(13th march)'!$A$1:$N$78,7,0)</f>
        <v>1</v>
      </c>
      <c r="J38">
        <f>VLOOKUP($A38,'DeleveryBoy(13th march)'!$A$1:$N$78,8,0)</f>
        <v>1</v>
      </c>
      <c r="K38">
        <f>VLOOKUP($A38,'DeleveryBoy(13th march)'!$A$1:$N$78,9,0)</f>
        <v>1</v>
      </c>
      <c r="L38">
        <f>VLOOKUP($A38,'DeleveryBoy(13th march)'!$A$1:$N$78,10,0)</f>
        <v>1</v>
      </c>
      <c r="M38">
        <f>VLOOKUP($A38,'DeleveryBoy(13th march)'!$A$1:$N$78,11,0)</f>
        <v>1</v>
      </c>
      <c r="N38">
        <f>VLOOKUP($A38,'DeleveryBoy(13th march)'!$A$1:$N$78,12,0)</f>
        <v>1</v>
      </c>
      <c r="O38" s="23">
        <f>VLOOKUP($A38,'DeleveryBoy(13th march)'!$A$1:$N$78,13,0)</f>
        <v>1</v>
      </c>
      <c r="P38">
        <f>VLOOKUP($A38,'DeleveryBoy(13th march)'!$A$1:$N$78,14,0)</f>
        <v>1</v>
      </c>
    </row>
    <row r="39" spans="1:16" ht="15.75" thickBot="1" x14ac:dyDescent="0.3">
      <c r="A39" t="s">
        <v>169</v>
      </c>
      <c r="B39" s="27" t="s">
        <v>233</v>
      </c>
      <c r="D39">
        <f>VLOOKUP($A39,'DeleveryBoy(13th march)'!$A$1:$N$78,2,0)</f>
        <v>90</v>
      </c>
      <c r="E39">
        <f>VLOOKUP($A39,'DeleveryBoy(13th march)'!$A$1:$N$78,3,0)</f>
        <v>85</v>
      </c>
      <c r="F39">
        <f>VLOOKUP($A39,'DeleveryBoy(13th march)'!$A$1:$N$78,4,0)</f>
        <v>92</v>
      </c>
      <c r="G39">
        <f>VLOOKUP($A39,'DeleveryBoy(13th march)'!$A$1:$N$78,5,0)</f>
        <v>91</v>
      </c>
      <c r="H39">
        <f>VLOOKUP($A39,'DeleveryBoy(13th march)'!$A$1:$N$78,6,0)</f>
        <v>92</v>
      </c>
      <c r="I39">
        <f>VLOOKUP($A39,'DeleveryBoy(13th march)'!$A$1:$N$78,7,0)</f>
        <v>94</v>
      </c>
      <c r="J39">
        <f>VLOOKUP($A39,'DeleveryBoy(13th march)'!$A$1:$N$78,8,0)</f>
        <v>98</v>
      </c>
      <c r="K39">
        <f>VLOOKUP($A39,'DeleveryBoy(13th march)'!$A$1:$N$78,9,0)</f>
        <v>91</v>
      </c>
      <c r="L39">
        <f>VLOOKUP($A39,'DeleveryBoy(13th march)'!$A$1:$N$78,10,0)</f>
        <v>93</v>
      </c>
      <c r="M39">
        <f>VLOOKUP($A39,'DeleveryBoy(13th march)'!$A$1:$N$78,11,0)</f>
        <v>84</v>
      </c>
      <c r="N39">
        <f>VLOOKUP($A39,'DeleveryBoy(13th march)'!$A$1:$N$78,12,0)</f>
        <v>91</v>
      </c>
      <c r="O39" s="23">
        <f>VLOOKUP($A39,'DeleveryBoy(13th march)'!$A$1:$N$78,13,0)</f>
        <v>99</v>
      </c>
      <c r="P39">
        <f>VLOOKUP($A39,'DeleveryBoy(13th march)'!$A$1:$N$78,14,0)</f>
        <v>104</v>
      </c>
    </row>
    <row r="40" spans="1:16" ht="15.75" thickBot="1" x14ac:dyDescent="0.3">
      <c r="A40" s="24" t="s">
        <v>188</v>
      </c>
      <c r="B40" s="27" t="s">
        <v>233</v>
      </c>
      <c r="D40">
        <f>VLOOKUP($A40,'DeleveryBoy(13th march)'!$A$1:$N$78,2,0)</f>
        <v>85</v>
      </c>
      <c r="E40">
        <f>VLOOKUP($A40,'DeleveryBoy(13th march)'!$A$1:$N$78,3,0)</f>
        <v>87</v>
      </c>
      <c r="F40">
        <f>VLOOKUP($A40,'DeleveryBoy(13th march)'!$A$1:$N$78,4,0)</f>
        <v>80</v>
      </c>
      <c r="G40">
        <f>VLOOKUP($A40,'DeleveryBoy(13th march)'!$A$1:$N$78,5,0)</f>
        <v>94</v>
      </c>
      <c r="H40">
        <f>VLOOKUP($A40,'DeleveryBoy(13th march)'!$A$1:$N$78,6,0)</f>
        <v>79</v>
      </c>
      <c r="I40">
        <f>VLOOKUP($A40,'DeleveryBoy(13th march)'!$A$1:$N$78,7,0)</f>
        <v>89</v>
      </c>
      <c r="J40">
        <f>VLOOKUP($A40,'DeleveryBoy(13th march)'!$A$1:$N$78,8,0)</f>
        <v>83</v>
      </c>
      <c r="K40">
        <f>VLOOKUP($A40,'DeleveryBoy(13th march)'!$A$1:$N$78,9,0)</f>
        <v>87</v>
      </c>
      <c r="L40">
        <f>VLOOKUP($A40,'DeleveryBoy(13th march)'!$A$1:$N$78,10,0)</f>
        <v>88</v>
      </c>
      <c r="M40">
        <f>VLOOKUP($A40,'DeleveryBoy(13th march)'!$A$1:$N$78,11,0)</f>
        <v>102</v>
      </c>
      <c r="N40">
        <f>VLOOKUP($A40,'DeleveryBoy(13th march)'!$A$1:$N$78,12,0)</f>
        <v>94</v>
      </c>
      <c r="O40" s="23">
        <f>VLOOKUP($A40,'DeleveryBoy(13th march)'!$A$1:$N$78,13,0)</f>
        <v>96</v>
      </c>
      <c r="P40">
        <f>VLOOKUP($A40,'DeleveryBoy(13th march)'!$A$1:$N$78,14,0)</f>
        <v>89</v>
      </c>
    </row>
    <row r="41" spans="1:16" ht="15.75" thickBot="1" x14ac:dyDescent="0.3">
      <c r="A41" s="24" t="s">
        <v>189</v>
      </c>
      <c r="B41" s="27" t="s">
        <v>233</v>
      </c>
      <c r="D41">
        <f>VLOOKUP($A41,'DeleveryBoy(13th march)'!$A$1:$N$78,2,0)</f>
        <v>80</v>
      </c>
      <c r="E41">
        <f>VLOOKUP($A41,'DeleveryBoy(13th march)'!$A$1:$N$78,3,0)</f>
        <v>61</v>
      </c>
      <c r="F41">
        <f>VLOOKUP($A41,'DeleveryBoy(13th march)'!$A$1:$N$78,4,0)</f>
        <v>78</v>
      </c>
      <c r="G41">
        <f>VLOOKUP($A41,'DeleveryBoy(13th march)'!$A$1:$N$78,5,0)</f>
        <v>71</v>
      </c>
      <c r="H41">
        <f>VLOOKUP($A41,'DeleveryBoy(13th march)'!$A$1:$N$78,6,0)</f>
        <v>70</v>
      </c>
      <c r="I41">
        <f>VLOOKUP($A41,'DeleveryBoy(13th march)'!$A$1:$N$78,7,0)</f>
        <v>61</v>
      </c>
      <c r="J41">
        <f>VLOOKUP($A41,'DeleveryBoy(13th march)'!$A$1:$N$78,8,0)</f>
        <v>68</v>
      </c>
      <c r="K41">
        <f>VLOOKUP($A41,'DeleveryBoy(13th march)'!$A$1:$N$78,9,0)</f>
        <v>66</v>
      </c>
      <c r="L41">
        <f>VLOOKUP($A41,'DeleveryBoy(13th march)'!$A$1:$N$78,10,0)</f>
        <v>75</v>
      </c>
      <c r="M41">
        <f>VLOOKUP($A41,'DeleveryBoy(13th march)'!$A$1:$N$78,11,0)</f>
        <v>75</v>
      </c>
      <c r="N41">
        <f>VLOOKUP($A41,'DeleveryBoy(13th march)'!$A$1:$N$78,12,0)</f>
        <v>72</v>
      </c>
      <c r="O41" s="23">
        <f>VLOOKUP($A41,'DeleveryBoy(13th march)'!$A$1:$N$78,13,0)</f>
        <v>72</v>
      </c>
      <c r="P41">
        <f>VLOOKUP($A41,'DeleveryBoy(13th march)'!$A$1:$N$78,14,0)</f>
        <v>68</v>
      </c>
    </row>
    <row r="42" spans="1:16" ht="15.75" thickBot="1" x14ac:dyDescent="0.3">
      <c r="A42" s="24" t="s">
        <v>192</v>
      </c>
      <c r="B42" s="27" t="s">
        <v>233</v>
      </c>
      <c r="D42">
        <f>VLOOKUP($A42,'DeleveryBoy(13th march)'!$A$1:$N$78,2,0)</f>
        <v>110</v>
      </c>
      <c r="E42">
        <f>VLOOKUP($A42,'DeleveryBoy(13th march)'!$A$1:$N$78,3,0)</f>
        <v>99</v>
      </c>
      <c r="F42">
        <f>VLOOKUP($A42,'DeleveryBoy(13th march)'!$A$1:$N$78,4,0)</f>
        <v>89</v>
      </c>
      <c r="G42">
        <f>VLOOKUP($A42,'DeleveryBoy(13th march)'!$A$1:$N$78,5,0)</f>
        <v>97</v>
      </c>
      <c r="H42">
        <f>VLOOKUP($A42,'DeleveryBoy(13th march)'!$A$1:$N$78,6,0)</f>
        <v>99</v>
      </c>
      <c r="I42">
        <f>VLOOKUP($A42,'DeleveryBoy(13th march)'!$A$1:$N$78,7,0)</f>
        <v>102</v>
      </c>
      <c r="J42">
        <f>VLOOKUP($A42,'DeleveryBoy(13th march)'!$A$1:$N$78,8,0)</f>
        <v>100</v>
      </c>
      <c r="K42">
        <f>VLOOKUP($A42,'DeleveryBoy(13th march)'!$A$1:$N$78,9,0)</f>
        <v>104</v>
      </c>
      <c r="L42">
        <f>VLOOKUP($A42,'DeleveryBoy(13th march)'!$A$1:$N$78,10,0)</f>
        <v>98</v>
      </c>
      <c r="M42">
        <f>VLOOKUP($A42,'DeleveryBoy(13th march)'!$A$1:$N$78,11,0)</f>
        <v>103</v>
      </c>
      <c r="N42">
        <f>VLOOKUP($A42,'DeleveryBoy(13th march)'!$A$1:$N$78,12,0)</f>
        <v>112</v>
      </c>
      <c r="O42" s="23">
        <f>VLOOKUP($A42,'DeleveryBoy(13th march)'!$A$1:$N$78,13,0)</f>
        <v>106</v>
      </c>
      <c r="P42">
        <f>VLOOKUP($A42,'DeleveryBoy(13th march)'!$A$1:$N$78,14,0)</f>
        <v>111</v>
      </c>
    </row>
    <row r="43" spans="1:16" ht="15.75" thickBot="1" x14ac:dyDescent="0.3">
      <c r="A43" s="24" t="s">
        <v>212</v>
      </c>
      <c r="B43" s="27" t="s">
        <v>233</v>
      </c>
      <c r="D43">
        <f>VLOOKUP($A43,'DeleveryBoy(13th march)'!$A$1:$N$78,2,0)</f>
        <v>83</v>
      </c>
      <c r="E43">
        <f>VLOOKUP($A43,'DeleveryBoy(13th march)'!$A$1:$N$78,3,0)</f>
        <v>73</v>
      </c>
      <c r="F43">
        <f>VLOOKUP($A43,'DeleveryBoy(13th march)'!$A$1:$N$78,4,0)</f>
        <v>73</v>
      </c>
      <c r="G43">
        <f>VLOOKUP($A43,'DeleveryBoy(13th march)'!$A$1:$N$78,5,0)</f>
        <v>73</v>
      </c>
      <c r="H43">
        <f>VLOOKUP($A43,'DeleveryBoy(13th march)'!$A$1:$N$78,6,0)</f>
        <v>74</v>
      </c>
      <c r="I43">
        <f>VLOOKUP($A43,'DeleveryBoy(13th march)'!$A$1:$N$78,7,0)</f>
        <v>75</v>
      </c>
      <c r="J43">
        <f>VLOOKUP($A43,'DeleveryBoy(13th march)'!$A$1:$N$78,8,0)</f>
        <v>73</v>
      </c>
      <c r="K43">
        <f>VLOOKUP($A43,'DeleveryBoy(13th march)'!$A$1:$N$78,9,0)</f>
        <v>78</v>
      </c>
      <c r="L43">
        <f>VLOOKUP($A43,'DeleveryBoy(13th march)'!$A$1:$N$78,10,0)</f>
        <v>72</v>
      </c>
      <c r="M43">
        <f>VLOOKUP($A43,'DeleveryBoy(13th march)'!$A$1:$N$78,11,0)</f>
        <v>76</v>
      </c>
      <c r="N43">
        <f>VLOOKUP($A43,'DeleveryBoy(13th march)'!$A$1:$N$78,12,0)</f>
        <v>73</v>
      </c>
      <c r="O43" s="23">
        <f>VLOOKUP($A43,'DeleveryBoy(13th march)'!$A$1:$N$78,13,0)</f>
        <v>83</v>
      </c>
      <c r="P43">
        <f>VLOOKUP($A43,'DeleveryBoy(13th march)'!$A$1:$N$78,14,0)</f>
        <v>76</v>
      </c>
    </row>
    <row r="44" spans="1:16" ht="15.75" thickBot="1" x14ac:dyDescent="0.3">
      <c r="A44" s="24" t="s">
        <v>211</v>
      </c>
      <c r="B44" s="27" t="s">
        <v>233</v>
      </c>
      <c r="D44">
        <f>VLOOKUP($A44,'DeleveryBoy(13th march)'!$A$1:$N$78,2,0)</f>
        <v>92</v>
      </c>
      <c r="E44">
        <f>VLOOKUP($A44,'DeleveryBoy(13th march)'!$A$1:$N$78,3,0)</f>
        <v>87</v>
      </c>
      <c r="F44">
        <f>VLOOKUP($A44,'DeleveryBoy(13th march)'!$A$1:$N$78,4,0)</f>
        <v>89</v>
      </c>
      <c r="G44">
        <f>VLOOKUP($A44,'DeleveryBoy(13th march)'!$A$1:$N$78,5,0)</f>
        <v>91</v>
      </c>
      <c r="H44">
        <f>VLOOKUP($A44,'DeleveryBoy(13th march)'!$A$1:$N$78,6,0)</f>
        <v>100</v>
      </c>
      <c r="I44">
        <f>VLOOKUP($A44,'DeleveryBoy(13th march)'!$A$1:$N$78,7,0)</f>
        <v>94</v>
      </c>
      <c r="J44">
        <f>VLOOKUP($A44,'DeleveryBoy(13th march)'!$A$1:$N$78,8,0)</f>
        <v>94</v>
      </c>
      <c r="K44">
        <f>VLOOKUP($A44,'DeleveryBoy(13th march)'!$A$1:$N$78,9,0)</f>
        <v>92</v>
      </c>
      <c r="L44">
        <f>VLOOKUP($A44,'DeleveryBoy(13th march)'!$A$1:$N$78,10,0)</f>
        <v>80</v>
      </c>
      <c r="M44">
        <f>VLOOKUP($A44,'DeleveryBoy(13th march)'!$A$1:$N$78,11,0)</f>
        <v>95</v>
      </c>
      <c r="N44">
        <f>VLOOKUP($A44,'DeleveryBoy(13th march)'!$A$1:$N$78,12,0)</f>
        <v>89</v>
      </c>
      <c r="O44" s="23">
        <f>VLOOKUP($A44,'DeleveryBoy(13th march)'!$A$1:$N$78,13,0)</f>
        <v>90</v>
      </c>
      <c r="P44">
        <f>VLOOKUP($A44,'DeleveryBoy(13th march)'!$A$1:$N$78,14,0)</f>
        <v>89</v>
      </c>
    </row>
    <row r="45" spans="1:16" ht="15.75" thickBot="1" x14ac:dyDescent="0.3">
      <c r="A45" s="24" t="s">
        <v>178</v>
      </c>
      <c r="B45" s="27" t="s">
        <v>233</v>
      </c>
      <c r="D45">
        <f>VLOOKUP($A45,'DeleveryBoy(13th march)'!$A$1:$N$78,2,0)</f>
        <v>99</v>
      </c>
      <c r="E45">
        <f>VLOOKUP($A45,'DeleveryBoy(13th march)'!$A$1:$N$78,3,0)</f>
        <v>121</v>
      </c>
      <c r="F45">
        <f>VLOOKUP($A45,'DeleveryBoy(13th march)'!$A$1:$N$78,4,0)</f>
        <v>100</v>
      </c>
      <c r="G45">
        <f>VLOOKUP($A45,'DeleveryBoy(13th march)'!$A$1:$N$78,5,0)</f>
        <v>98</v>
      </c>
      <c r="H45">
        <f>VLOOKUP($A45,'DeleveryBoy(13th march)'!$A$1:$N$78,6,0)</f>
        <v>95</v>
      </c>
      <c r="I45">
        <f>VLOOKUP($A45,'DeleveryBoy(13th march)'!$A$1:$N$78,7,0)</f>
        <v>100</v>
      </c>
      <c r="J45">
        <f>VLOOKUP($A45,'DeleveryBoy(13th march)'!$A$1:$N$78,8,0)</f>
        <v>125</v>
      </c>
      <c r="K45">
        <f>VLOOKUP($A45,'DeleveryBoy(13th march)'!$A$1:$N$78,9,0)</f>
        <v>90</v>
      </c>
      <c r="L45">
        <f>VLOOKUP($A45,'DeleveryBoy(13th march)'!$A$1:$N$78,10,0)</f>
        <v>95</v>
      </c>
      <c r="M45">
        <f>VLOOKUP($A45,'DeleveryBoy(13th march)'!$A$1:$N$78,11,0)</f>
        <v>96</v>
      </c>
      <c r="N45">
        <f>VLOOKUP($A45,'DeleveryBoy(13th march)'!$A$1:$N$78,12,0)</f>
        <v>105</v>
      </c>
      <c r="O45" s="23">
        <f>VLOOKUP($A45,'DeleveryBoy(13th march)'!$A$1:$N$78,13,0)</f>
        <v>104</v>
      </c>
      <c r="P45">
        <f>VLOOKUP($A45,'DeleveryBoy(13th march)'!$A$1:$N$78,14,0)</f>
        <v>112</v>
      </c>
    </row>
    <row r="46" spans="1:16" ht="15.75" thickBot="1" x14ac:dyDescent="0.3">
      <c r="A46" s="24" t="s">
        <v>200</v>
      </c>
      <c r="B46" s="27" t="s">
        <v>233</v>
      </c>
      <c r="D46">
        <f>VLOOKUP($A46,'DeleveryBoy(13th march)'!$A$1:$N$78,2,0)</f>
        <v>66</v>
      </c>
      <c r="E46">
        <f>VLOOKUP($A46,'DeleveryBoy(13th march)'!$A$1:$N$78,3,0)</f>
        <v>66</v>
      </c>
      <c r="F46">
        <f>VLOOKUP($A46,'DeleveryBoy(13th march)'!$A$1:$N$78,4,0)</f>
        <v>62</v>
      </c>
      <c r="G46">
        <f>VLOOKUP($A46,'DeleveryBoy(13th march)'!$A$1:$N$78,5,0)</f>
        <v>58</v>
      </c>
      <c r="H46">
        <f>VLOOKUP($A46,'DeleveryBoy(13th march)'!$A$1:$N$78,6,0)</f>
        <v>62</v>
      </c>
      <c r="I46">
        <f>VLOOKUP($A46,'DeleveryBoy(13th march)'!$A$1:$N$78,7,0)</f>
        <v>65</v>
      </c>
      <c r="J46">
        <f>VLOOKUP($A46,'DeleveryBoy(13th march)'!$A$1:$N$78,8,0)</f>
        <v>61</v>
      </c>
      <c r="K46">
        <f>VLOOKUP($A46,'DeleveryBoy(13th march)'!$A$1:$N$78,9,0)</f>
        <v>66</v>
      </c>
      <c r="L46">
        <f>VLOOKUP($A46,'DeleveryBoy(13th march)'!$A$1:$N$78,10,0)</f>
        <v>62</v>
      </c>
      <c r="M46">
        <f>VLOOKUP($A46,'DeleveryBoy(13th march)'!$A$1:$N$78,11,0)</f>
        <v>60</v>
      </c>
      <c r="N46">
        <f>VLOOKUP($A46,'DeleveryBoy(13th march)'!$A$1:$N$78,12,0)</f>
        <v>70</v>
      </c>
      <c r="O46" s="23">
        <f>VLOOKUP($A46,'DeleveryBoy(13th march)'!$A$1:$N$78,13,0)</f>
        <v>68</v>
      </c>
      <c r="P46">
        <f>VLOOKUP($A46,'DeleveryBoy(13th march)'!$A$1:$N$78,14,0)</f>
        <v>68</v>
      </c>
    </row>
    <row r="47" spans="1:16" ht="15.75" thickBot="1" x14ac:dyDescent="0.3">
      <c r="A47" s="24" t="s">
        <v>161</v>
      </c>
      <c r="B47" s="27" t="s">
        <v>233</v>
      </c>
      <c r="D47">
        <f>VLOOKUP($A47,'DeleveryBoy(13th march)'!$A$1:$N$78,2,0)</f>
        <v>82</v>
      </c>
      <c r="E47">
        <f>VLOOKUP($A47,'DeleveryBoy(13th march)'!$A$1:$N$78,3,0)</f>
        <v>71</v>
      </c>
      <c r="F47">
        <f>VLOOKUP($A47,'DeleveryBoy(13th march)'!$A$1:$N$78,4,0)</f>
        <v>90</v>
      </c>
      <c r="G47">
        <f>VLOOKUP($A47,'DeleveryBoy(13th march)'!$A$1:$N$78,5,0)</f>
        <v>77</v>
      </c>
      <c r="H47">
        <f>VLOOKUP($A47,'DeleveryBoy(13th march)'!$A$1:$N$78,6,0)</f>
        <v>86</v>
      </c>
      <c r="I47">
        <f>VLOOKUP($A47,'DeleveryBoy(13th march)'!$A$1:$N$78,7,0)</f>
        <v>71</v>
      </c>
      <c r="J47">
        <f>VLOOKUP($A47,'DeleveryBoy(13th march)'!$A$1:$N$78,8,0)</f>
        <v>88</v>
      </c>
      <c r="K47">
        <f>VLOOKUP($A47,'DeleveryBoy(13th march)'!$A$1:$N$78,9,0)</f>
        <v>72</v>
      </c>
      <c r="L47">
        <f>VLOOKUP($A47,'DeleveryBoy(13th march)'!$A$1:$N$78,10,0)</f>
        <v>81</v>
      </c>
      <c r="M47">
        <f>VLOOKUP($A47,'DeleveryBoy(13th march)'!$A$1:$N$78,11,0)</f>
        <v>73</v>
      </c>
      <c r="N47">
        <f>VLOOKUP($A47,'DeleveryBoy(13th march)'!$A$1:$N$78,12,0)</f>
        <v>90</v>
      </c>
      <c r="O47" s="23">
        <f>VLOOKUP($A47,'DeleveryBoy(13th march)'!$A$1:$N$78,13,0)</f>
        <v>70</v>
      </c>
      <c r="P47">
        <f>VLOOKUP($A47,'DeleveryBoy(13th march)'!$A$1:$N$78,14,0)</f>
        <v>87</v>
      </c>
    </row>
    <row r="48" spans="1:16" ht="15.75" thickBot="1" x14ac:dyDescent="0.3">
      <c r="A48" s="24" t="s">
        <v>224</v>
      </c>
      <c r="B48" s="27" t="s">
        <v>233</v>
      </c>
      <c r="D48">
        <f>VLOOKUP($A48,'DeleveryBoy(13th march)'!$A$1:$N$78,2,0)</f>
        <v>63</v>
      </c>
      <c r="E48">
        <f>VLOOKUP($A48,'DeleveryBoy(13th march)'!$A$1:$N$78,3,0)</f>
        <v>61</v>
      </c>
      <c r="F48">
        <f>VLOOKUP($A48,'DeleveryBoy(13th march)'!$A$1:$N$78,4,0)</f>
        <v>55</v>
      </c>
      <c r="G48">
        <f>VLOOKUP($A48,'DeleveryBoy(13th march)'!$A$1:$N$78,5,0)</f>
        <v>49</v>
      </c>
      <c r="H48">
        <f>VLOOKUP($A48,'DeleveryBoy(13th march)'!$A$1:$N$78,6,0)</f>
        <v>57</v>
      </c>
      <c r="I48">
        <f>VLOOKUP($A48,'DeleveryBoy(13th march)'!$A$1:$N$78,7,0)</f>
        <v>67</v>
      </c>
      <c r="J48">
        <f>VLOOKUP($A48,'DeleveryBoy(13th march)'!$A$1:$N$78,8,0)</f>
        <v>55</v>
      </c>
      <c r="K48">
        <f>VLOOKUP($A48,'DeleveryBoy(13th march)'!$A$1:$N$78,9,0)</f>
        <v>54</v>
      </c>
      <c r="L48">
        <f>VLOOKUP($A48,'DeleveryBoy(13th march)'!$A$1:$N$78,10,0)</f>
        <v>59</v>
      </c>
      <c r="M48">
        <f>VLOOKUP($A48,'DeleveryBoy(13th march)'!$A$1:$N$78,11,0)</f>
        <v>58</v>
      </c>
      <c r="N48">
        <f>VLOOKUP($A48,'DeleveryBoy(13th march)'!$A$1:$N$78,12,0)</f>
        <v>59</v>
      </c>
      <c r="O48" s="23">
        <f>VLOOKUP($A48,'DeleveryBoy(13th march)'!$A$1:$N$78,13,0)</f>
        <v>61</v>
      </c>
      <c r="P48">
        <f>VLOOKUP($A48,'DeleveryBoy(13th march)'!$A$1:$N$78,14,0)</f>
        <v>63</v>
      </c>
    </row>
    <row r="49" spans="1:16" ht="15.75" thickBot="1" x14ac:dyDescent="0.3">
      <c r="A49" s="24" t="s">
        <v>181</v>
      </c>
      <c r="B49" s="27" t="s">
        <v>233</v>
      </c>
      <c r="D49">
        <f>VLOOKUP($A49,'DeleveryBoy(13th march)'!$A$1:$N$78,2,0)</f>
        <v>71</v>
      </c>
      <c r="E49">
        <f>VLOOKUP($A49,'DeleveryBoy(13th march)'!$A$1:$N$78,3,0)</f>
        <v>69</v>
      </c>
      <c r="F49">
        <f>VLOOKUP($A49,'DeleveryBoy(13th march)'!$A$1:$N$78,4,0)</f>
        <v>71</v>
      </c>
      <c r="G49">
        <f>VLOOKUP($A49,'DeleveryBoy(13th march)'!$A$1:$N$78,5,0)</f>
        <v>74</v>
      </c>
      <c r="H49">
        <f>VLOOKUP($A49,'DeleveryBoy(13th march)'!$A$1:$N$78,6,0)</f>
        <v>70</v>
      </c>
      <c r="I49">
        <f>VLOOKUP($A49,'DeleveryBoy(13th march)'!$A$1:$N$78,7,0)</f>
        <v>72</v>
      </c>
      <c r="J49">
        <f>VLOOKUP($A49,'DeleveryBoy(13th march)'!$A$1:$N$78,8,0)</f>
        <v>74</v>
      </c>
      <c r="K49">
        <f>VLOOKUP($A49,'DeleveryBoy(13th march)'!$A$1:$N$78,9,0)</f>
        <v>76</v>
      </c>
      <c r="L49">
        <f>VLOOKUP($A49,'DeleveryBoy(13th march)'!$A$1:$N$78,10,0)</f>
        <v>69</v>
      </c>
      <c r="M49">
        <f>VLOOKUP($A49,'DeleveryBoy(13th march)'!$A$1:$N$78,11,0)</f>
        <v>72</v>
      </c>
      <c r="N49">
        <f>VLOOKUP($A49,'DeleveryBoy(13th march)'!$A$1:$N$78,12,0)</f>
        <v>76</v>
      </c>
      <c r="O49" s="23">
        <f>VLOOKUP($A49,'DeleveryBoy(13th march)'!$A$1:$N$78,13,0)</f>
        <v>72</v>
      </c>
      <c r="P49">
        <f>VLOOKUP($A49,'DeleveryBoy(13th march)'!$A$1:$N$78,14,0)</f>
        <v>81</v>
      </c>
    </row>
    <row r="50" spans="1:16" ht="15.75" thickBot="1" x14ac:dyDescent="0.3">
      <c r="A50" s="24" t="s">
        <v>206</v>
      </c>
      <c r="B50" s="27" t="s">
        <v>233</v>
      </c>
      <c r="D50">
        <f>VLOOKUP($A50,'DeleveryBoy(13th march)'!$A$1:$N$78,2,0)</f>
        <v>158</v>
      </c>
      <c r="E50">
        <f>VLOOKUP($A50,'DeleveryBoy(13th march)'!$A$1:$N$78,3,0)</f>
        <v>157</v>
      </c>
      <c r="F50">
        <f>VLOOKUP($A50,'DeleveryBoy(13th march)'!$A$1:$N$78,4,0)</f>
        <v>157</v>
      </c>
      <c r="G50">
        <f>VLOOKUP($A50,'DeleveryBoy(13th march)'!$A$1:$N$78,5,0)</f>
        <v>169</v>
      </c>
      <c r="H50">
        <f>VLOOKUP($A50,'DeleveryBoy(13th march)'!$A$1:$N$78,6,0)</f>
        <v>162</v>
      </c>
      <c r="I50">
        <f>VLOOKUP($A50,'DeleveryBoy(13th march)'!$A$1:$N$78,7,0)</f>
        <v>158</v>
      </c>
      <c r="J50">
        <f>VLOOKUP($A50,'DeleveryBoy(13th march)'!$A$1:$N$78,8,0)</f>
        <v>165</v>
      </c>
      <c r="K50">
        <f>VLOOKUP($A50,'DeleveryBoy(13th march)'!$A$1:$N$78,9,0)</f>
        <v>147</v>
      </c>
      <c r="L50">
        <f>VLOOKUP($A50,'DeleveryBoy(13th march)'!$A$1:$N$78,10,0)</f>
        <v>152</v>
      </c>
      <c r="M50">
        <f>VLOOKUP($A50,'DeleveryBoy(13th march)'!$A$1:$N$78,11,0)</f>
        <v>159</v>
      </c>
      <c r="N50">
        <f>VLOOKUP($A50,'DeleveryBoy(13th march)'!$A$1:$N$78,12,0)</f>
        <v>157</v>
      </c>
      <c r="O50" s="23">
        <f>VLOOKUP($A50,'DeleveryBoy(13th march)'!$A$1:$N$78,13,0)</f>
        <v>159</v>
      </c>
      <c r="P50">
        <f>VLOOKUP($A50,'DeleveryBoy(13th march)'!$A$1:$N$78,14,0)</f>
        <v>173</v>
      </c>
    </row>
    <row r="51" spans="1:16" ht="15.75" thickBot="1" x14ac:dyDescent="0.3">
      <c r="A51" s="24" t="s">
        <v>207</v>
      </c>
      <c r="B51" s="27" t="s">
        <v>233</v>
      </c>
      <c r="D51">
        <f>VLOOKUP($A51,'DeleveryBoy(13th march)'!$A$1:$N$78,2,0)</f>
        <v>150</v>
      </c>
      <c r="E51">
        <f>VLOOKUP($A51,'DeleveryBoy(13th march)'!$A$1:$N$78,3,0)</f>
        <v>144</v>
      </c>
      <c r="F51">
        <f>VLOOKUP($A51,'DeleveryBoy(13th march)'!$A$1:$N$78,4,0)</f>
        <v>149</v>
      </c>
      <c r="G51">
        <f>VLOOKUP($A51,'DeleveryBoy(13th march)'!$A$1:$N$78,5,0)</f>
        <v>139</v>
      </c>
      <c r="H51">
        <f>VLOOKUP($A51,'DeleveryBoy(13th march)'!$A$1:$N$78,6,0)</f>
        <v>137</v>
      </c>
      <c r="I51">
        <f>VLOOKUP($A51,'DeleveryBoy(13th march)'!$A$1:$N$78,7,0)</f>
        <v>147</v>
      </c>
      <c r="J51">
        <f>VLOOKUP($A51,'DeleveryBoy(13th march)'!$A$1:$N$78,8,0)</f>
        <v>150</v>
      </c>
      <c r="K51">
        <f>VLOOKUP($A51,'DeleveryBoy(13th march)'!$A$1:$N$78,9,0)</f>
        <v>148</v>
      </c>
      <c r="L51">
        <f>VLOOKUP($A51,'DeleveryBoy(13th march)'!$A$1:$N$78,10,0)</f>
        <v>149</v>
      </c>
      <c r="M51">
        <f>VLOOKUP($A51,'DeleveryBoy(13th march)'!$A$1:$N$78,11,0)</f>
        <v>155</v>
      </c>
      <c r="N51">
        <f>VLOOKUP($A51,'DeleveryBoy(13th march)'!$A$1:$N$78,12,0)</f>
        <v>138</v>
      </c>
      <c r="O51" s="23">
        <f>VLOOKUP($A51,'DeleveryBoy(13th march)'!$A$1:$N$78,13,0)</f>
        <v>146</v>
      </c>
      <c r="P51">
        <f>VLOOKUP($A51,'DeleveryBoy(13th march)'!$A$1:$N$78,14,0)</f>
        <v>144</v>
      </c>
    </row>
    <row r="52" spans="1:16" ht="15.75" thickBot="1" x14ac:dyDescent="0.3">
      <c r="A52" s="24" t="s">
        <v>208</v>
      </c>
      <c r="B52" s="27" t="s">
        <v>233</v>
      </c>
      <c r="D52">
        <f>VLOOKUP($A52,'DeleveryBoy(13th march)'!$A$1:$N$78,2,0)</f>
        <v>137</v>
      </c>
      <c r="E52">
        <f>VLOOKUP($A52,'DeleveryBoy(13th march)'!$A$1:$N$78,3,0)</f>
        <v>138</v>
      </c>
      <c r="F52">
        <f>VLOOKUP($A52,'DeleveryBoy(13th march)'!$A$1:$N$78,4,0)</f>
        <v>143</v>
      </c>
      <c r="G52">
        <f>VLOOKUP($A52,'DeleveryBoy(13th march)'!$A$1:$N$78,5,0)</f>
        <v>149</v>
      </c>
      <c r="H52">
        <f>VLOOKUP($A52,'DeleveryBoy(13th march)'!$A$1:$N$78,6,0)</f>
        <v>152</v>
      </c>
      <c r="I52">
        <f>VLOOKUP($A52,'DeleveryBoy(13th march)'!$A$1:$N$78,7,0)</f>
        <v>150</v>
      </c>
      <c r="J52">
        <f>VLOOKUP($A52,'DeleveryBoy(13th march)'!$A$1:$N$78,8,0)</f>
        <v>144</v>
      </c>
      <c r="K52">
        <f>VLOOKUP($A52,'DeleveryBoy(13th march)'!$A$1:$N$78,9,0)</f>
        <v>152</v>
      </c>
      <c r="L52">
        <f>VLOOKUP($A52,'DeleveryBoy(13th march)'!$A$1:$N$78,10,0)</f>
        <v>158</v>
      </c>
      <c r="M52">
        <f>VLOOKUP($A52,'DeleveryBoy(13th march)'!$A$1:$N$78,11,0)</f>
        <v>151</v>
      </c>
      <c r="N52">
        <f>VLOOKUP($A52,'DeleveryBoy(13th march)'!$A$1:$N$78,12,0)</f>
        <v>160</v>
      </c>
      <c r="O52" s="23">
        <f>VLOOKUP($A52,'DeleveryBoy(13th march)'!$A$1:$N$78,13,0)</f>
        <v>155</v>
      </c>
      <c r="P52">
        <f>VLOOKUP($A52,'DeleveryBoy(13th march)'!$A$1:$N$78,14,0)</f>
        <v>153</v>
      </c>
    </row>
    <row r="53" spans="1:16" x14ac:dyDescent="0.25">
      <c r="A53" s="32" t="s">
        <v>147</v>
      </c>
      <c r="B53" s="27" t="s">
        <v>233</v>
      </c>
      <c r="D53">
        <f>VLOOKUP($A53,'DeleveryBoy(13th march)'!$A$1:$N$78,2,0)</f>
        <v>51</v>
      </c>
      <c r="E53">
        <f>VLOOKUP($A53,'DeleveryBoy(13th march)'!$A$1:$N$78,3,0)</f>
        <v>57</v>
      </c>
      <c r="F53">
        <f>VLOOKUP($A53,'DeleveryBoy(13th march)'!$A$1:$N$78,4,0)</f>
        <v>48</v>
      </c>
      <c r="G53">
        <f>VLOOKUP($A53,'DeleveryBoy(13th march)'!$A$1:$N$78,5,0)</f>
        <v>60</v>
      </c>
      <c r="H53">
        <f>VLOOKUP($A53,'DeleveryBoy(13th march)'!$A$1:$N$78,6,0)</f>
        <v>51</v>
      </c>
      <c r="I53">
        <f>VLOOKUP($A53,'DeleveryBoy(13th march)'!$A$1:$N$78,7,0)</f>
        <v>58</v>
      </c>
      <c r="J53">
        <f>VLOOKUP($A53,'DeleveryBoy(13th march)'!$A$1:$N$78,8,0)</f>
        <v>47</v>
      </c>
      <c r="K53">
        <f>VLOOKUP($A53,'DeleveryBoy(13th march)'!$A$1:$N$78,9,0)</f>
        <v>61</v>
      </c>
      <c r="L53">
        <f>VLOOKUP($A53,'DeleveryBoy(13th march)'!$A$1:$N$78,10,0)</f>
        <v>45</v>
      </c>
      <c r="M53">
        <f>VLOOKUP($A53,'DeleveryBoy(13th march)'!$A$1:$N$78,11,0)</f>
        <v>61</v>
      </c>
      <c r="N53">
        <f>VLOOKUP($A53,'DeleveryBoy(13th march)'!$A$1:$N$78,12,0)</f>
        <v>50</v>
      </c>
      <c r="O53" s="23">
        <f>VLOOKUP($A53,'DeleveryBoy(13th march)'!$A$1:$N$78,13,0)</f>
        <v>54</v>
      </c>
      <c r="P53">
        <f>VLOOKUP($A53,'DeleveryBoy(13th march)'!$A$1:$N$78,14,0)</f>
        <v>49</v>
      </c>
    </row>
    <row r="54" spans="1:16" x14ac:dyDescent="0.25">
      <c r="A54" s="32" t="s">
        <v>152</v>
      </c>
      <c r="B54" s="27" t="s">
        <v>233</v>
      </c>
      <c r="D54">
        <f>VLOOKUP($A54,'DeleveryBoy(13th march)'!$A$1:$N$78,2,0)</f>
        <v>41</v>
      </c>
      <c r="E54">
        <f>VLOOKUP($A54,'DeleveryBoy(13th march)'!$A$1:$N$78,3,0)</f>
        <v>40</v>
      </c>
      <c r="F54">
        <f>VLOOKUP($A54,'DeleveryBoy(13th march)'!$A$1:$N$78,4,0)</f>
        <v>47</v>
      </c>
      <c r="G54">
        <f>VLOOKUP($A54,'DeleveryBoy(13th march)'!$A$1:$N$78,5,0)</f>
        <v>43</v>
      </c>
      <c r="H54">
        <f>VLOOKUP($A54,'DeleveryBoy(13th march)'!$A$1:$N$78,6,0)</f>
        <v>50</v>
      </c>
      <c r="I54">
        <f>VLOOKUP($A54,'DeleveryBoy(13th march)'!$A$1:$N$78,7,0)</f>
        <v>43</v>
      </c>
      <c r="J54">
        <f>VLOOKUP($A54,'DeleveryBoy(13th march)'!$A$1:$N$78,8,0)</f>
        <v>45</v>
      </c>
      <c r="K54">
        <f>VLOOKUP($A54,'DeleveryBoy(13th march)'!$A$1:$N$78,9,0)</f>
        <v>41</v>
      </c>
      <c r="L54">
        <f>VLOOKUP($A54,'DeleveryBoy(13th march)'!$A$1:$N$78,10,0)</f>
        <v>51</v>
      </c>
      <c r="M54">
        <f>VLOOKUP($A54,'DeleveryBoy(13th march)'!$A$1:$N$78,11,0)</f>
        <v>54</v>
      </c>
      <c r="N54">
        <f>VLOOKUP($A54,'DeleveryBoy(13th march)'!$A$1:$N$78,12,0)</f>
        <v>46</v>
      </c>
      <c r="O54" s="23">
        <f>VLOOKUP($A54,'DeleveryBoy(13th march)'!$A$1:$N$78,13,0)</f>
        <v>46</v>
      </c>
      <c r="P54">
        <f>VLOOKUP($A54,'DeleveryBoy(13th march)'!$A$1:$N$78,14,0)</f>
        <v>54</v>
      </c>
    </row>
    <row r="55" spans="1:16" x14ac:dyDescent="0.25">
      <c r="A55" t="s">
        <v>143</v>
      </c>
      <c r="B55" s="27" t="s">
        <v>233</v>
      </c>
      <c r="D55">
        <f>VLOOKUP($A55,'DeleveryBoy(13th march)'!$A$1:$N$78,2,0)</f>
        <v>155</v>
      </c>
      <c r="E55">
        <f>VLOOKUP($A55,'DeleveryBoy(13th march)'!$A$1:$N$78,3,0)</f>
        <v>160</v>
      </c>
      <c r="F55">
        <f>VLOOKUP($A55,'DeleveryBoy(13th march)'!$A$1:$N$78,4,0)</f>
        <v>166</v>
      </c>
      <c r="G55">
        <f>VLOOKUP($A55,'DeleveryBoy(13th march)'!$A$1:$N$78,5,0)</f>
        <v>162</v>
      </c>
      <c r="H55">
        <f>VLOOKUP($A55,'DeleveryBoy(13th march)'!$A$1:$N$78,6,0)</f>
        <v>174</v>
      </c>
      <c r="I55">
        <f>VLOOKUP($A55,'DeleveryBoy(13th march)'!$A$1:$N$78,7,0)</f>
        <v>167</v>
      </c>
      <c r="J55">
        <f>VLOOKUP($A55,'DeleveryBoy(13th march)'!$A$1:$N$78,8,0)</f>
        <v>155</v>
      </c>
      <c r="K55">
        <f>VLOOKUP($A55,'DeleveryBoy(13th march)'!$A$1:$N$78,9,0)</f>
        <v>152</v>
      </c>
      <c r="L55">
        <f>VLOOKUP($A55,'DeleveryBoy(13th march)'!$A$1:$N$78,10,0)</f>
        <v>167</v>
      </c>
      <c r="M55">
        <f>VLOOKUP($A55,'DeleveryBoy(13th march)'!$A$1:$N$78,11,0)</f>
        <v>151</v>
      </c>
      <c r="N55">
        <f>VLOOKUP($A55,'DeleveryBoy(13th march)'!$A$1:$N$78,12,0)</f>
        <v>170</v>
      </c>
      <c r="O55" s="23">
        <f>VLOOKUP($A55,'DeleveryBoy(13th march)'!$A$1:$N$78,13,0)</f>
        <v>173</v>
      </c>
      <c r="P55">
        <f>VLOOKUP($A55,'DeleveryBoy(13th march)'!$A$1:$N$78,14,0)</f>
        <v>177</v>
      </c>
    </row>
    <row r="56" spans="1:16" x14ac:dyDescent="0.25">
      <c r="A56" t="s">
        <v>145</v>
      </c>
      <c r="B56" s="27" t="s">
        <v>233</v>
      </c>
      <c r="D56">
        <f>VLOOKUP($A56,'DeleveryBoy(13th march)'!$A$1:$N$78,2,0)</f>
        <v>26</v>
      </c>
      <c r="E56">
        <f>VLOOKUP($A56,'DeleveryBoy(13th march)'!$A$1:$N$78,3,0)</f>
        <v>29</v>
      </c>
      <c r="F56">
        <f>VLOOKUP($A56,'DeleveryBoy(13th march)'!$A$1:$N$78,4,0)</f>
        <v>28</v>
      </c>
      <c r="G56">
        <f>VLOOKUP($A56,'DeleveryBoy(13th march)'!$A$1:$N$78,5,0)</f>
        <v>27</v>
      </c>
      <c r="H56">
        <f>VLOOKUP($A56,'DeleveryBoy(13th march)'!$A$1:$N$78,6,0)</f>
        <v>26</v>
      </c>
      <c r="I56">
        <f>VLOOKUP($A56,'DeleveryBoy(13th march)'!$A$1:$N$78,7,0)</f>
        <v>29</v>
      </c>
      <c r="J56">
        <f>VLOOKUP($A56,'DeleveryBoy(13th march)'!$A$1:$N$78,8,0)</f>
        <v>26</v>
      </c>
      <c r="K56">
        <f>VLOOKUP($A56,'DeleveryBoy(13th march)'!$A$1:$N$78,9,0)</f>
        <v>32</v>
      </c>
      <c r="L56">
        <f>VLOOKUP($A56,'DeleveryBoy(13th march)'!$A$1:$N$78,10,0)</f>
        <v>27</v>
      </c>
      <c r="M56">
        <f>VLOOKUP($A56,'DeleveryBoy(13th march)'!$A$1:$N$78,11,0)</f>
        <v>28</v>
      </c>
      <c r="N56">
        <f>VLOOKUP($A56,'DeleveryBoy(13th march)'!$A$1:$N$78,12,0)</f>
        <v>28</v>
      </c>
      <c r="O56" s="23">
        <f>VLOOKUP($A56,'DeleveryBoy(13th march)'!$A$1:$N$78,13,0)</f>
        <v>31</v>
      </c>
      <c r="P56">
        <f>VLOOKUP($A56,'DeleveryBoy(13th march)'!$A$1:$N$78,14,0)</f>
        <v>34</v>
      </c>
    </row>
    <row r="57" spans="1:16" x14ac:dyDescent="0.25">
      <c r="A57" s="50" t="s">
        <v>33</v>
      </c>
      <c r="B57" s="51"/>
      <c r="C57" s="51"/>
      <c r="D57">
        <f>SUM(D34:D56)</f>
        <v>1936</v>
      </c>
      <c r="E57">
        <f t="shared" ref="E57:P57" si="2">SUM(E34:E56)</f>
        <v>1867</v>
      </c>
      <c r="F57">
        <f t="shared" si="2"/>
        <v>1872</v>
      </c>
      <c r="G57">
        <f t="shared" si="2"/>
        <v>1876</v>
      </c>
      <c r="H57">
        <f t="shared" si="2"/>
        <v>1890</v>
      </c>
      <c r="I57">
        <f t="shared" si="2"/>
        <v>1910</v>
      </c>
      <c r="J57">
        <f t="shared" si="2"/>
        <v>1904</v>
      </c>
      <c r="K57">
        <f t="shared" si="2"/>
        <v>1868</v>
      </c>
      <c r="L57">
        <f t="shared" si="2"/>
        <v>1867</v>
      </c>
      <c r="M57">
        <f t="shared" si="2"/>
        <v>1925</v>
      </c>
      <c r="N57">
        <f t="shared" si="2"/>
        <v>1941</v>
      </c>
      <c r="O57" s="23">
        <f t="shared" si="2"/>
        <v>1939</v>
      </c>
      <c r="P57">
        <f t="shared" si="2"/>
        <v>2016</v>
      </c>
    </row>
    <row r="58" spans="1:16" x14ac:dyDescent="0.25">
      <c r="A58" s="55" t="s">
        <v>243</v>
      </c>
      <c r="B58" s="55"/>
      <c r="C58" s="55"/>
      <c r="G58" s="49">
        <f>SUM(G57:M57)/7</f>
        <v>1891.4285714285713</v>
      </c>
      <c r="H58" s="49"/>
      <c r="I58" s="49"/>
      <c r="J58" s="49"/>
      <c r="K58" s="49"/>
      <c r="L58" s="49"/>
      <c r="M58" s="49"/>
    </row>
  </sheetData>
  <mergeCells count="9">
    <mergeCell ref="A30:C30"/>
    <mergeCell ref="A11:C11"/>
    <mergeCell ref="G58:M58"/>
    <mergeCell ref="G12:M12"/>
    <mergeCell ref="G31:M31"/>
    <mergeCell ref="A31:C31"/>
    <mergeCell ref="A12:C12"/>
    <mergeCell ref="A58:C58"/>
    <mergeCell ref="A57:C57"/>
  </mergeCells>
  <conditionalFormatting sqref="O2:O10">
    <cfRule type="cellIs" dxfId="10" priority="7" operator="greaterThan">
      <formula>$N2</formula>
    </cfRule>
    <cfRule type="cellIs" dxfId="9" priority="6" operator="lessThan">
      <formula>$N2</formula>
    </cfRule>
    <cfRule type="cellIs" dxfId="8" priority="3" operator="greaterThan">
      <formula>$N2</formula>
    </cfRule>
  </conditionalFormatting>
  <conditionalFormatting sqref="P30 P57 O12:O57">
    <cfRule type="cellIs" dxfId="7" priority="4" operator="lessThan">
      <formula>$N12</formula>
    </cfRule>
    <cfRule type="cellIs" dxfId="6" priority="5" operator="greaterThan">
      <formula>$N12</formula>
    </cfRule>
  </conditionalFormatting>
  <conditionalFormatting sqref="P2:P10 P12:P57">
    <cfRule type="cellIs" dxfId="5" priority="2" operator="greaterThan">
      <formula>$O2</formula>
    </cfRule>
    <cfRule type="cellIs" dxfId="4" priority="1" operator="lessThan">
      <formula>$O2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3"/>
  <sheetViews>
    <sheetView tabSelected="1" topLeftCell="B1" workbookViewId="0">
      <selection activeCell="C1" sqref="C1:E1048576"/>
    </sheetView>
  </sheetViews>
  <sheetFormatPr defaultRowHeight="15" x14ac:dyDescent="0.25"/>
  <cols>
    <col min="1" max="1" width="50.5703125" customWidth="1"/>
    <col min="3" max="5" width="0" hidden="1" customWidth="1"/>
  </cols>
  <sheetData>
    <row r="1" spans="1:33" x14ac:dyDescent="0.25">
      <c r="A1" s="2" t="s">
        <v>114</v>
      </c>
      <c r="B1" s="3" t="s">
        <v>1</v>
      </c>
      <c r="C1" s="4">
        <v>43525</v>
      </c>
      <c r="D1" s="4">
        <v>43526</v>
      </c>
      <c r="E1" s="4">
        <v>43527</v>
      </c>
      <c r="F1" s="4">
        <v>43528</v>
      </c>
      <c r="G1" s="4">
        <v>43529</v>
      </c>
      <c r="H1" s="4">
        <v>43530</v>
      </c>
      <c r="I1" s="4">
        <v>43531</v>
      </c>
      <c r="J1" s="4">
        <v>43532</v>
      </c>
      <c r="K1" s="4">
        <v>43533</v>
      </c>
      <c r="L1" s="4">
        <v>43534</v>
      </c>
      <c r="M1" s="4">
        <v>43535</v>
      </c>
      <c r="N1" s="4">
        <v>43536</v>
      </c>
      <c r="O1" s="4">
        <v>43537</v>
      </c>
      <c r="P1" s="4">
        <v>43538</v>
      </c>
      <c r="Q1" s="4">
        <v>43539</v>
      </c>
      <c r="R1" s="4">
        <v>43540</v>
      </c>
      <c r="S1" s="4">
        <v>43541</v>
      </c>
      <c r="T1" s="4">
        <v>43542</v>
      </c>
      <c r="U1" s="4">
        <v>43543</v>
      </c>
      <c r="V1" s="4">
        <v>43544</v>
      </c>
      <c r="W1" s="4">
        <v>43545</v>
      </c>
      <c r="X1" s="4">
        <v>43546</v>
      </c>
      <c r="Y1" s="4">
        <v>43547</v>
      </c>
      <c r="Z1" s="4">
        <v>43548</v>
      </c>
      <c r="AA1" s="4">
        <v>43549</v>
      </c>
      <c r="AB1" s="4">
        <v>43550</v>
      </c>
      <c r="AC1" s="4">
        <v>43551</v>
      </c>
      <c r="AD1" s="4">
        <v>43552</v>
      </c>
      <c r="AE1" s="4">
        <v>43553</v>
      </c>
      <c r="AF1" s="4">
        <v>43554</v>
      </c>
      <c r="AG1" s="4">
        <v>43555</v>
      </c>
    </row>
    <row r="2" spans="1:33" x14ac:dyDescent="0.25">
      <c r="A2" t="s">
        <v>115</v>
      </c>
      <c r="B2">
        <v>142127</v>
      </c>
      <c r="C2">
        <f>VLOOKUP($B2,'13th march'!$A$1:$AF$210,2,0)</f>
        <v>2</v>
      </c>
      <c r="D2">
        <f>VLOOKUP($B2,'13th march'!$A$1:$AF$210,3,0)</f>
        <v>2</v>
      </c>
      <c r="E2">
        <f>VLOOKUP($B2,'13th march'!$A$1:$AF$210,4,0)</f>
        <v>2</v>
      </c>
      <c r="F2">
        <f>VLOOKUP($B2,'13th march'!$A$1:$AF$210,5,0)</f>
        <v>2</v>
      </c>
      <c r="G2">
        <f>VLOOKUP($B2,'13th march'!$A$1:$AF$210,6,0)</f>
        <v>4</v>
      </c>
      <c r="H2">
        <f>VLOOKUP($B2,'13th march'!$A$1:$AF$210,7,0)</f>
        <v>4</v>
      </c>
      <c r="I2">
        <f>VLOOKUP($B2,'13th march'!$A$1:$AF$210,8,0)</f>
        <v>0</v>
      </c>
      <c r="J2">
        <f>VLOOKUP($B2,'13th march'!$A$1:$AF$210,9,0)</f>
        <v>3</v>
      </c>
      <c r="K2">
        <f>VLOOKUP($B2,'13th march'!$A$1:$AF$210,10,0)</f>
        <v>2</v>
      </c>
      <c r="L2">
        <f>VLOOKUP($B2,'13th march'!$A$1:$AF$210,11,0)</f>
        <v>2</v>
      </c>
      <c r="M2">
        <f>VLOOKUP($B2,'13th march'!$A$1:$AF$210,12,0)</f>
        <v>2</v>
      </c>
      <c r="N2">
        <f>VLOOKUP($B2,'13th march'!$A$1:$AF$210,13,0)</f>
        <v>2</v>
      </c>
      <c r="O2">
        <f>VLOOKUP($B2,'13th march'!$A$1:$AF$210,14,0)</f>
        <v>2</v>
      </c>
    </row>
    <row r="3" spans="1:33" x14ac:dyDescent="0.25">
      <c r="A3" t="s">
        <v>117</v>
      </c>
      <c r="B3">
        <v>142929</v>
      </c>
      <c r="C3">
        <f>VLOOKUP($B3,'13th march'!$A$1:$AF$210,2,0)</f>
        <v>0</v>
      </c>
      <c r="D3">
        <f>VLOOKUP($B3,'13th march'!$A$1:$AF$210,3,0)</f>
        <v>0</v>
      </c>
      <c r="E3">
        <f>VLOOKUP($B3,'13th march'!$A$1:$AF$210,4,0)</f>
        <v>0</v>
      </c>
      <c r="F3">
        <f>VLOOKUP($B3,'13th march'!$A$1:$AF$210,5,0)</f>
        <v>2</v>
      </c>
      <c r="G3">
        <f>VLOOKUP($B3,'13th march'!$A$1:$AF$210,6,0)</f>
        <v>0</v>
      </c>
      <c r="H3">
        <f>VLOOKUP($B3,'13th march'!$A$1:$AF$210,7,0)</f>
        <v>0</v>
      </c>
      <c r="I3">
        <f>VLOOKUP($B3,'13th march'!$A$1:$AF$210,8,0)</f>
        <v>0</v>
      </c>
      <c r="J3">
        <f>VLOOKUP($B3,'13th march'!$A$1:$AF$210,9,0)</f>
        <v>0</v>
      </c>
      <c r="K3">
        <f>VLOOKUP($B3,'13th march'!$A$1:$AF$210,10,0)</f>
        <v>0</v>
      </c>
      <c r="L3">
        <f>VLOOKUP($B3,'13th march'!$A$1:$AF$210,11,0)</f>
        <v>0</v>
      </c>
      <c r="M3">
        <f>VLOOKUP($B3,'13th march'!$A$1:$AF$210,12,0)</f>
        <v>0</v>
      </c>
      <c r="N3">
        <f>VLOOKUP($B3,'13th march'!$A$1:$AF$210,13,0)</f>
        <v>0</v>
      </c>
      <c r="O3">
        <f>VLOOKUP($B3,'13th march'!$A$1:$AF$210,14,0)</f>
        <v>0</v>
      </c>
    </row>
    <row r="4" spans="1:33" x14ac:dyDescent="0.25">
      <c r="A4" t="s">
        <v>118</v>
      </c>
      <c r="B4">
        <v>142130</v>
      </c>
      <c r="C4">
        <f>VLOOKUP($B4,'13th march'!$A$1:$AF$210,2,0)</f>
        <v>33</v>
      </c>
      <c r="D4">
        <f>VLOOKUP($B4,'13th march'!$A$1:$AF$210,3,0)</f>
        <v>26</v>
      </c>
      <c r="E4">
        <f>VLOOKUP($B4,'13th march'!$A$1:$AF$210,4,0)</f>
        <v>28</v>
      </c>
      <c r="F4">
        <f>VLOOKUP($B4,'13th march'!$A$1:$AF$210,5,0)</f>
        <v>38</v>
      </c>
      <c r="G4">
        <f>VLOOKUP($B4,'13th march'!$A$1:$AF$210,6,0)</f>
        <v>40</v>
      </c>
      <c r="H4">
        <f>VLOOKUP($B4,'13th march'!$A$1:$AF$210,7,0)</f>
        <v>41</v>
      </c>
      <c r="I4">
        <f>VLOOKUP($B4,'13th march'!$A$1:$AF$210,8,0)</f>
        <v>40</v>
      </c>
      <c r="J4">
        <f>VLOOKUP($B4,'13th march'!$A$1:$AF$210,9,0)</f>
        <v>36</v>
      </c>
      <c r="K4">
        <f>VLOOKUP($B4,'13th march'!$A$1:$AF$210,10,0)</f>
        <v>44</v>
      </c>
      <c r="L4">
        <f>VLOOKUP($B4,'13th march'!$A$1:$AF$210,11,0)</f>
        <v>58</v>
      </c>
      <c r="M4">
        <f>VLOOKUP($B4,'13th march'!$A$1:$AF$210,12,0)</f>
        <v>64</v>
      </c>
      <c r="N4">
        <f>VLOOKUP($B4,'13th march'!$A$1:$AF$210,13,0)</f>
        <v>78</v>
      </c>
      <c r="O4">
        <f>VLOOKUP($B4,'13th march'!$A$1:$AF$210,14,0)</f>
        <v>74</v>
      </c>
    </row>
    <row r="5" spans="1:33" x14ac:dyDescent="0.25">
      <c r="A5" t="s">
        <v>119</v>
      </c>
      <c r="B5">
        <v>142175</v>
      </c>
      <c r="C5">
        <f>VLOOKUP($B5,'13th march'!$A$1:$AF$210,2,0)</f>
        <v>10</v>
      </c>
      <c r="D5">
        <f>VLOOKUP($B5,'13th march'!$A$1:$AF$210,3,0)</f>
        <v>6</v>
      </c>
      <c r="E5">
        <f>VLOOKUP($B5,'13th march'!$A$1:$AF$210,4,0)</f>
        <v>10</v>
      </c>
      <c r="F5">
        <f>VLOOKUP($B5,'13th march'!$A$1:$AF$210,5,0)</f>
        <v>12</v>
      </c>
      <c r="G5">
        <f>VLOOKUP($B5,'13th march'!$A$1:$AF$210,6,0)</f>
        <v>18</v>
      </c>
      <c r="H5">
        <f>VLOOKUP($B5,'13th march'!$A$1:$AF$210,7,0)</f>
        <v>16</v>
      </c>
      <c r="I5">
        <f>VLOOKUP($B5,'13th march'!$A$1:$AF$210,8,0)</f>
        <v>16</v>
      </c>
      <c r="J5">
        <f>VLOOKUP($B5,'13th march'!$A$1:$AF$210,9,0)</f>
        <v>12</v>
      </c>
      <c r="K5">
        <f>VLOOKUP($B5,'13th march'!$A$1:$AF$210,10,0)</f>
        <v>12</v>
      </c>
      <c r="L5">
        <f>VLOOKUP($B5,'13th march'!$A$1:$AF$210,11,0)</f>
        <v>16</v>
      </c>
      <c r="M5">
        <f>VLOOKUP($B5,'13th march'!$A$1:$AF$210,12,0)</f>
        <v>16</v>
      </c>
      <c r="N5">
        <f>VLOOKUP($B5,'13th march'!$A$1:$AF$210,13,0)</f>
        <v>12</v>
      </c>
      <c r="O5">
        <f>VLOOKUP($B5,'13th march'!$A$1:$AF$210,14,0)</f>
        <v>10</v>
      </c>
    </row>
    <row r="6" spans="1:33" x14ac:dyDescent="0.25">
      <c r="A6" t="s">
        <v>120</v>
      </c>
      <c r="B6">
        <v>143071</v>
      </c>
      <c r="C6">
        <f>VLOOKUP($B6,'13th march'!$A$1:$AF$210,2,0)</f>
        <v>0</v>
      </c>
      <c r="D6">
        <f>VLOOKUP($B6,'13th march'!$A$1:$AF$210,3,0)</f>
        <v>0</v>
      </c>
      <c r="E6">
        <f>VLOOKUP($B6,'13th march'!$A$1:$AF$210,4,0)</f>
        <v>0</v>
      </c>
      <c r="F6">
        <f>VLOOKUP($B6,'13th march'!$A$1:$AF$210,5,0)</f>
        <v>0</v>
      </c>
      <c r="G6">
        <f>VLOOKUP($B6,'13th march'!$A$1:$AF$210,6,0)</f>
        <v>2</v>
      </c>
      <c r="H6">
        <f>VLOOKUP($B6,'13th march'!$A$1:$AF$210,7,0)</f>
        <v>7</v>
      </c>
      <c r="I6">
        <f>VLOOKUP($B6,'13th march'!$A$1:$AF$210,8,0)</f>
        <v>14</v>
      </c>
      <c r="J6">
        <f>VLOOKUP($B6,'13th march'!$A$1:$AF$210,9,0)</f>
        <v>10</v>
      </c>
      <c r="K6">
        <f>VLOOKUP($B6,'13th march'!$A$1:$AF$210,10,0)</f>
        <v>13</v>
      </c>
      <c r="L6">
        <f>VLOOKUP($B6,'13th march'!$A$1:$AF$210,11,0)</f>
        <v>15</v>
      </c>
      <c r="M6">
        <f>VLOOKUP($B6,'13th march'!$A$1:$AF$210,12,0)</f>
        <v>26</v>
      </c>
      <c r="N6">
        <f>VLOOKUP($B6,'13th march'!$A$1:$AF$210,13,0)</f>
        <v>21</v>
      </c>
      <c r="O6">
        <f>VLOOKUP($B6,'13th march'!$A$1:$AF$210,14,0)</f>
        <v>35</v>
      </c>
    </row>
    <row r="7" spans="1:33" x14ac:dyDescent="0.25">
      <c r="A7" t="s">
        <v>121</v>
      </c>
      <c r="B7">
        <v>143091</v>
      </c>
      <c r="C7">
        <f>VLOOKUP($B7,'13th march'!$A$1:$AF$210,2,0)</f>
        <v>0</v>
      </c>
      <c r="D7">
        <f>VLOOKUP($B7,'13th march'!$A$1:$AF$210,3,0)</f>
        <v>0</v>
      </c>
      <c r="E7">
        <f>VLOOKUP($B7,'13th march'!$A$1:$AF$210,4,0)</f>
        <v>0</v>
      </c>
      <c r="F7">
        <f>VLOOKUP($B7,'13th march'!$A$1:$AF$210,5,0)</f>
        <v>0</v>
      </c>
      <c r="G7">
        <f>VLOOKUP($B7,'13th march'!$A$1:$AF$210,6,0)</f>
        <v>0</v>
      </c>
      <c r="H7">
        <f>VLOOKUP($B7,'13th march'!$A$1:$AF$210,7,0)</f>
        <v>0</v>
      </c>
      <c r="I7">
        <f>VLOOKUP($B7,'13th march'!$A$1:$AF$210,8,0)</f>
        <v>1</v>
      </c>
      <c r="J7">
        <f>VLOOKUP($B7,'13th march'!$A$1:$AF$210,9,0)</f>
        <v>1</v>
      </c>
      <c r="K7">
        <f>VLOOKUP($B7,'13th march'!$A$1:$AF$210,10,0)</f>
        <v>2</v>
      </c>
      <c r="L7">
        <f>VLOOKUP($B7,'13th march'!$A$1:$AF$210,11,0)</f>
        <v>5</v>
      </c>
      <c r="M7">
        <f>VLOOKUP($B7,'13th march'!$A$1:$AF$210,12,0)</f>
        <v>3</v>
      </c>
      <c r="N7">
        <f>VLOOKUP($B7,'13th march'!$A$1:$AF$210,13,0)</f>
        <v>7</v>
      </c>
      <c r="O7">
        <f>VLOOKUP($B7,'13th march'!$A$1:$AF$210,14,0)</f>
        <v>2</v>
      </c>
    </row>
    <row r="8" spans="1:33" x14ac:dyDescent="0.25">
      <c r="A8" t="s">
        <v>122</v>
      </c>
      <c r="B8">
        <v>143092</v>
      </c>
      <c r="C8">
        <f>VLOOKUP($B8,'13th march'!$A$1:$AF$210,2,0)</f>
        <v>0</v>
      </c>
      <c r="D8">
        <f>VLOOKUP($B8,'13th march'!$A$1:$AF$210,3,0)</f>
        <v>0</v>
      </c>
      <c r="E8">
        <f>VLOOKUP($B8,'13th march'!$A$1:$AF$210,4,0)</f>
        <v>0</v>
      </c>
      <c r="F8">
        <f>VLOOKUP($B8,'13th march'!$A$1:$AF$210,5,0)</f>
        <v>0</v>
      </c>
      <c r="G8">
        <f>VLOOKUP($B8,'13th march'!$A$1:$AF$210,6,0)</f>
        <v>0</v>
      </c>
      <c r="H8">
        <f>VLOOKUP($B8,'13th march'!$A$1:$AF$210,7,0)</f>
        <v>0</v>
      </c>
      <c r="I8">
        <f>VLOOKUP($B8,'13th march'!$A$1:$AF$210,8,0)</f>
        <v>1</v>
      </c>
      <c r="J8">
        <f>VLOOKUP($B8,'13th march'!$A$1:$AF$210,9,0)</f>
        <v>1</v>
      </c>
      <c r="K8">
        <f>VLOOKUP($B8,'13th march'!$A$1:$AF$210,10,0)</f>
        <v>1</v>
      </c>
      <c r="L8">
        <f>VLOOKUP($B8,'13th march'!$A$1:$AF$210,11,0)</f>
        <v>1</v>
      </c>
      <c r="M8">
        <f>VLOOKUP($B8,'13th march'!$A$1:$AF$210,12,0)</f>
        <v>1</v>
      </c>
      <c r="N8">
        <f>VLOOKUP($B8,'13th march'!$A$1:$AF$210,13,0)</f>
        <v>1</v>
      </c>
      <c r="O8">
        <f>VLOOKUP($B8,'13th march'!$A$1:$AF$210,14,0)</f>
        <v>2</v>
      </c>
    </row>
    <row r="9" spans="1:33" x14ac:dyDescent="0.25">
      <c r="A9" t="s">
        <v>123</v>
      </c>
      <c r="B9">
        <v>143093</v>
      </c>
      <c r="C9">
        <f>VLOOKUP($B9,'13th march'!$A$1:$AF$210,2,0)</f>
        <v>0</v>
      </c>
      <c r="D9">
        <f>VLOOKUP($B9,'13th march'!$A$1:$AF$210,3,0)</f>
        <v>0</v>
      </c>
      <c r="E9">
        <f>VLOOKUP($B9,'13th march'!$A$1:$AF$210,4,0)</f>
        <v>0</v>
      </c>
      <c r="F9">
        <f>VLOOKUP($B9,'13th march'!$A$1:$AF$210,5,0)</f>
        <v>0</v>
      </c>
      <c r="G9">
        <f>VLOOKUP($B9,'13th march'!$A$1:$AF$210,6,0)</f>
        <v>1</v>
      </c>
      <c r="H9">
        <f>VLOOKUP($B9,'13th march'!$A$1:$AF$210,7,0)</f>
        <v>4</v>
      </c>
      <c r="I9">
        <f>VLOOKUP($B9,'13th march'!$A$1:$AF$210,8,0)</f>
        <v>2</v>
      </c>
      <c r="J9">
        <f>VLOOKUP($B9,'13th march'!$A$1:$AF$210,9,0)</f>
        <v>2</v>
      </c>
      <c r="K9">
        <f>VLOOKUP($B9,'13th march'!$A$1:$AF$210,10,0)</f>
        <v>4</v>
      </c>
      <c r="L9">
        <f>VLOOKUP($B9,'13th march'!$A$1:$AF$210,11,0)</f>
        <v>8</v>
      </c>
      <c r="M9">
        <f>VLOOKUP($B9,'13th march'!$A$1:$AF$210,12,0)</f>
        <v>10</v>
      </c>
      <c r="N9">
        <f>VLOOKUP($B9,'13th march'!$A$1:$AF$210,13,0)</f>
        <v>2</v>
      </c>
      <c r="O9">
        <f>VLOOKUP($B9,'13th march'!$A$1:$AF$210,14,0)</f>
        <v>10</v>
      </c>
    </row>
    <row r="10" spans="1:33" x14ac:dyDescent="0.25">
      <c r="A10" t="s">
        <v>124</v>
      </c>
      <c r="B10">
        <v>143096</v>
      </c>
      <c r="C10">
        <f>VLOOKUP($B10,'13th march'!$A$1:$AF$210,2,0)</f>
        <v>0</v>
      </c>
      <c r="D10">
        <f>VLOOKUP($B10,'13th march'!$A$1:$AF$210,3,0)</f>
        <v>0</v>
      </c>
      <c r="E10">
        <f>VLOOKUP($B10,'13th march'!$A$1:$AF$210,4,0)</f>
        <v>0</v>
      </c>
      <c r="F10">
        <f>VLOOKUP($B10,'13th march'!$A$1:$AF$210,5,0)</f>
        <v>0</v>
      </c>
      <c r="G10">
        <f>VLOOKUP($B10,'13th march'!$A$1:$AF$210,6,0)</f>
        <v>3</v>
      </c>
      <c r="H10">
        <f>VLOOKUP($B10,'13th march'!$A$1:$AF$210,7,0)</f>
        <v>14</v>
      </c>
      <c r="I10">
        <f>VLOOKUP($B10,'13th march'!$A$1:$AF$210,8,0)</f>
        <v>11</v>
      </c>
      <c r="J10">
        <f>VLOOKUP($B10,'13th march'!$A$1:$AF$210,9,0)</f>
        <v>10</v>
      </c>
      <c r="K10">
        <f>VLOOKUP($B10,'13th march'!$A$1:$AF$210,10,0)</f>
        <v>13</v>
      </c>
      <c r="L10">
        <f>VLOOKUP($B10,'13th march'!$A$1:$AF$210,11,0)</f>
        <v>16</v>
      </c>
      <c r="M10">
        <f>VLOOKUP($B10,'13th march'!$A$1:$AF$210,12,0)</f>
        <v>19</v>
      </c>
      <c r="N10">
        <f>VLOOKUP($B10,'13th march'!$A$1:$AF$210,13,0)</f>
        <v>25</v>
      </c>
      <c r="O10">
        <f>VLOOKUP($B10,'13th march'!$A$1:$AF$210,14,0)</f>
        <v>32</v>
      </c>
    </row>
    <row r="11" spans="1:33" x14ac:dyDescent="0.25">
      <c r="A11" t="s">
        <v>116</v>
      </c>
      <c r="B11">
        <v>142201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</row>
    <row r="12" spans="1:33" x14ac:dyDescent="0.25">
      <c r="A12" s="38" t="s">
        <v>33</v>
      </c>
      <c r="B12" s="38"/>
      <c r="C12">
        <f>SUM(C2:C11)</f>
        <v>45</v>
      </c>
      <c r="D12">
        <f t="shared" ref="D12:O12" si="0">SUM(D2:D11)</f>
        <v>34</v>
      </c>
      <c r="E12">
        <f t="shared" si="0"/>
        <v>40</v>
      </c>
      <c r="F12">
        <f t="shared" si="0"/>
        <v>54</v>
      </c>
      <c r="G12">
        <f t="shared" si="0"/>
        <v>68</v>
      </c>
      <c r="H12">
        <f t="shared" si="0"/>
        <v>86</v>
      </c>
      <c r="I12">
        <f t="shared" si="0"/>
        <v>85</v>
      </c>
      <c r="J12">
        <f t="shared" si="0"/>
        <v>75</v>
      </c>
      <c r="K12">
        <f t="shared" si="0"/>
        <v>91</v>
      </c>
      <c r="L12">
        <f t="shared" si="0"/>
        <v>121</v>
      </c>
      <c r="M12">
        <f t="shared" si="0"/>
        <v>141</v>
      </c>
      <c r="N12">
        <f t="shared" si="0"/>
        <v>148</v>
      </c>
      <c r="O12">
        <f t="shared" si="0"/>
        <v>167</v>
      </c>
    </row>
    <row r="13" spans="1:33" x14ac:dyDescent="0.25">
      <c r="A13" s="38" t="s">
        <v>34</v>
      </c>
      <c r="B13" s="38"/>
      <c r="F13" s="49">
        <f>SUM(F12:L12)/7</f>
        <v>82.857142857142861</v>
      </c>
      <c r="G13" s="49"/>
      <c r="H13" s="49"/>
      <c r="I13" s="49"/>
      <c r="J13" s="49"/>
      <c r="K13" s="49"/>
      <c r="L13" s="49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  <c r="AA13" s="38"/>
      <c r="AB13" s="38"/>
      <c r="AC13" s="38"/>
      <c r="AD13" s="38"/>
      <c r="AE13" s="38"/>
      <c r="AF13" s="38"/>
      <c r="AG13" s="38"/>
    </row>
  </sheetData>
  <mergeCells count="1">
    <mergeCell ref="F13:L13"/>
  </mergeCells>
  <conditionalFormatting sqref="O11:O12 N2:N12">
    <cfRule type="cellIs" dxfId="3" priority="4" operator="greaterThan">
      <formula>$M2</formula>
    </cfRule>
    <cfRule type="cellIs" dxfId="2" priority="3" operator="lessThan">
      <formula>$M2</formula>
    </cfRule>
  </conditionalFormatting>
  <conditionalFormatting sqref="O2:O12">
    <cfRule type="cellIs" dxfId="1" priority="2" operator="greaterThan">
      <formula>$N2</formula>
    </cfRule>
    <cfRule type="cellIs" dxfId="0" priority="1" operator="lessThan">
      <formula>$N2</formula>
    </cfRule>
  </conditionalFormatting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zoomScaleNormal="100" workbookViewId="0">
      <selection activeCell="P20" sqref="P20"/>
    </sheetView>
  </sheetViews>
  <sheetFormatPr defaultRowHeight="15" x14ac:dyDescent="0.25"/>
  <cols>
    <col min="1" max="1" width="27.7109375" customWidth="1"/>
    <col min="3" max="3" width="14.5703125" customWidth="1"/>
    <col min="4" max="4" width="13" customWidth="1"/>
    <col min="5" max="5" width="12.85546875" customWidth="1"/>
    <col min="6" max="6" width="9.5703125" bestFit="1" customWidth="1"/>
    <col min="7" max="7" width="12.5703125" customWidth="1"/>
    <col min="8" max="8" width="12.7109375" customWidth="1"/>
    <col min="9" max="9" width="12.5703125" customWidth="1"/>
    <col min="10" max="10" width="13.7109375" customWidth="1"/>
    <col min="12" max="12" width="12.28515625" customWidth="1"/>
    <col min="13" max="13" width="13.140625" customWidth="1"/>
    <col min="16" max="16" width="12.42578125" customWidth="1"/>
  </cols>
  <sheetData>
    <row r="1" spans="1:19" x14ac:dyDescent="0.25">
      <c r="A1" s="7"/>
      <c r="B1" s="60" t="s">
        <v>238</v>
      </c>
      <c r="C1" s="60"/>
      <c r="D1" s="60"/>
      <c r="E1" s="60"/>
      <c r="F1" s="60" t="s">
        <v>239</v>
      </c>
      <c r="G1" s="60"/>
      <c r="H1" s="60"/>
      <c r="I1" s="60"/>
      <c r="J1" s="60" t="s">
        <v>240</v>
      </c>
      <c r="K1" s="60"/>
      <c r="L1" s="60"/>
      <c r="M1" s="60"/>
      <c r="N1" s="60" t="s">
        <v>241</v>
      </c>
      <c r="O1" s="60"/>
      <c r="P1" s="60"/>
      <c r="Q1" s="60"/>
      <c r="R1" s="60" t="s">
        <v>125</v>
      </c>
      <c r="S1" s="60"/>
    </row>
    <row r="2" spans="1:19" x14ac:dyDescent="0.25">
      <c r="B2" s="3" t="s">
        <v>230</v>
      </c>
      <c r="C2" s="3" t="s">
        <v>237</v>
      </c>
      <c r="D2" s="3" t="s">
        <v>229</v>
      </c>
      <c r="E2" s="3" t="s">
        <v>264</v>
      </c>
      <c r="F2" s="3" t="s">
        <v>230</v>
      </c>
      <c r="G2" s="3" t="s">
        <v>237</v>
      </c>
      <c r="H2" t="s">
        <v>229</v>
      </c>
      <c r="I2" s="3" t="s">
        <v>264</v>
      </c>
      <c r="J2" s="3" t="s">
        <v>230</v>
      </c>
      <c r="K2" s="3" t="s">
        <v>237</v>
      </c>
      <c r="L2" t="s">
        <v>229</v>
      </c>
      <c r="M2" s="3" t="s">
        <v>264</v>
      </c>
      <c r="N2" s="3" t="s">
        <v>230</v>
      </c>
      <c r="O2" s="3" t="s">
        <v>237</v>
      </c>
      <c r="P2" t="s">
        <v>229</v>
      </c>
      <c r="Q2" s="3" t="s">
        <v>264</v>
      </c>
    </row>
    <row r="3" spans="1:19" s="23" customFormat="1" x14ac:dyDescent="0.25">
      <c r="A3" s="41" t="s">
        <v>225</v>
      </c>
      <c r="B3" s="42">
        <f>SUM('[1]REGION 1 sudarshan'!D18:J18)/7</f>
        <v>1313.2857142857142</v>
      </c>
      <c r="C3" s="23">
        <f>SUM('[1]REGION 1 sudarshan'!D41:J41)/7</f>
        <v>699</v>
      </c>
      <c r="D3" s="43">
        <f>SUM('[1]REGION 1 sudarshan'!D59:J59)/7</f>
        <v>1599.8571428571429</v>
      </c>
      <c r="E3" s="43">
        <f>SUM(B3:D3)</f>
        <v>3612.1428571428569</v>
      </c>
      <c r="F3" s="44">
        <f>SUM('[1]REGION 2 tharun'!D17:J17)/7</f>
        <v>1417.8571428571429</v>
      </c>
      <c r="G3" s="43">
        <f>SUM('[1]REGION 2 tharun'!D50:J50)/7</f>
        <v>888.71428571428567</v>
      </c>
      <c r="H3" s="43">
        <f>SUM('[1]REGION 2 tharun'!D67:J67)/7</f>
        <v>1283.8571428571429</v>
      </c>
      <c r="I3" s="43">
        <f>SUM(F3:H3)</f>
        <v>3590.4285714285716</v>
      </c>
      <c r="J3" s="42">
        <f>SUM('[1]REGION 3 srinu'!D4:J4)/7</f>
        <v>415.71428571428572</v>
      </c>
      <c r="K3" s="43">
        <f>SUM('[1]REGION 3 srinu'!D39:J39)/7</f>
        <v>27.857142857142858</v>
      </c>
      <c r="L3" s="43">
        <f>SUM('[1]REGION 3 srinu'!D58:J58)/7</f>
        <v>781.42857142857144</v>
      </c>
      <c r="M3" s="43">
        <f>SUM(J3:L3)</f>
        <v>1225</v>
      </c>
      <c r="N3" s="42">
        <f>SUM('[1]REGION 4 kranthi'!D11:J11)/7</f>
        <v>905</v>
      </c>
      <c r="O3" s="43">
        <f>SUM('[1]REGION 4 kranthi'!D31:J31)/7</f>
        <v>72.142857142857139</v>
      </c>
      <c r="P3" s="43">
        <f>SUM('[1]REGION 4 kranthi'!D59:J59)/7</f>
        <v>1682.4285714285713</v>
      </c>
      <c r="Q3" s="43">
        <f>SUM(N3:P3)</f>
        <v>2659.5714285714284</v>
      </c>
      <c r="R3" s="42"/>
    </row>
    <row r="4" spans="1:19" s="23" customFormat="1" x14ac:dyDescent="0.25">
      <c r="A4" s="41" t="s">
        <v>226</v>
      </c>
      <c r="B4" s="42">
        <f>SUM('[1]REGION 1 sudarshan'!K18:Q18)/7</f>
        <v>1329.1428571428571</v>
      </c>
      <c r="C4" s="43">
        <f>SUM('[1]REGION 1 sudarshan'!K41:Q41)/7</f>
        <v>696.85714285714289</v>
      </c>
      <c r="D4" s="43">
        <f>SUM('[1]REGION 1 sudarshan'!K59:Q59)/7</f>
        <v>1591.4285714285713</v>
      </c>
      <c r="E4" s="43">
        <f t="shared" ref="E4:E7" si="0">SUM(B4:D4)</f>
        <v>3617.4285714285716</v>
      </c>
      <c r="F4" s="44">
        <f>SUM('[1]REGION 2 tharun'!K17:Q17)/7</f>
        <v>1387.4285714285713</v>
      </c>
      <c r="G4" s="43">
        <f>SUM('[1]REGION 2 tharun'!K50:Q50)/7</f>
        <v>917.57142857142856</v>
      </c>
      <c r="H4" s="23">
        <f>SUM('[1]REGION 2 tharun'!K67:Q67)/7</f>
        <v>1303</v>
      </c>
      <c r="I4" s="43">
        <f t="shared" ref="I4:I7" si="1">SUM(F4:H4)</f>
        <v>3608</v>
      </c>
      <c r="J4" s="42">
        <f>SUM('[1]REGION 3 srinu'!K4:Q4)/7</f>
        <v>424.85714285714283</v>
      </c>
      <c r="K4" s="43">
        <f>SUM('[1]REGION 3 srinu'!K39:Q39)/7</f>
        <v>46.428571428571431</v>
      </c>
      <c r="L4" s="43">
        <f>SUM('[1]REGION 3 srinu'!K58:Q58)/7</f>
        <v>921.14285714285711</v>
      </c>
      <c r="M4" s="43">
        <f t="shared" ref="M4:M7" si="2">SUM(J4:L4)</f>
        <v>1392.4285714285713</v>
      </c>
      <c r="N4" s="42">
        <f>SUM('[1]REGION 4 kranthi'!K11:Q11)/7</f>
        <v>920.71428571428567</v>
      </c>
      <c r="O4" s="43">
        <f>SUM('[1]REGION 4 kranthi'!K31:Q31)/7</f>
        <v>74.571428571428569</v>
      </c>
      <c r="P4" s="23">
        <f>SUM('[1]REGION 4 kranthi'!K59:Q59)/7</f>
        <v>1743</v>
      </c>
      <c r="Q4" s="43">
        <f t="shared" ref="Q4:Q7" si="3">SUM(N4:P4)</f>
        <v>2738.2857142857142</v>
      </c>
      <c r="R4" s="42"/>
    </row>
    <row r="5" spans="1:19" s="23" customFormat="1" x14ac:dyDescent="0.25">
      <c r="A5" s="41" t="s">
        <v>227</v>
      </c>
      <c r="B5" s="42">
        <f>SUM('[1]REGION 1 sudarshan'!R18:X18)/7</f>
        <v>1335.1428571428571</v>
      </c>
      <c r="C5" s="43">
        <f>SUM('[1]REGION 1 sudarshan'!R41:X41)/7</f>
        <v>724.57142857142856</v>
      </c>
      <c r="D5" s="43">
        <f>SUM('[1]REGION 1 sudarshan'!R59:Y59)/7</f>
        <v>1844.7142857142858</v>
      </c>
      <c r="E5" s="43">
        <f t="shared" si="0"/>
        <v>3904.4285714285716</v>
      </c>
      <c r="F5" s="44">
        <f>SUM('[1]REGION 2 tharun'!R17:X17)/7</f>
        <v>1345.5714285714287</v>
      </c>
      <c r="G5" s="23">
        <f>SUM('[1]REGION 2 tharun'!R50:X50)/7</f>
        <v>994</v>
      </c>
      <c r="H5" s="43">
        <f>SUM('[1]REGION 2 tharun'!R67:X67)/7</f>
        <v>1313.7142857142858</v>
      </c>
      <c r="I5" s="43">
        <f t="shared" si="1"/>
        <v>3653.2857142857142</v>
      </c>
      <c r="J5" s="42">
        <f>SUM('[1]REGION 3 srinu'!R4:X4)/7</f>
        <v>438.42857142857144</v>
      </c>
      <c r="K5" s="43">
        <f>SUM('[1]REGION 3 srinu'!R39:X39)/7</f>
        <v>71.571428571428569</v>
      </c>
      <c r="L5" s="23">
        <f>SUM('[1]REGION 3 srinu'!R58:X58)/7</f>
        <v>837</v>
      </c>
      <c r="M5" s="43">
        <f t="shared" si="2"/>
        <v>1347</v>
      </c>
      <c r="N5" s="42">
        <f>SUM('[1]REGION 4 kranthi'!R11:X11)/7</f>
        <v>955.71428571428567</v>
      </c>
      <c r="O5" s="43">
        <f>SUM('[1]REGION 4 kranthi'!R31:X31)/7</f>
        <v>116.71428571428571</v>
      </c>
      <c r="P5" s="43">
        <f>SUM('[1]REGION 4 kranthi'!R59:X59)/7</f>
        <v>1778.4285714285713</v>
      </c>
      <c r="Q5" s="43">
        <f t="shared" si="3"/>
        <v>2850.8571428571427</v>
      </c>
      <c r="R5" s="42"/>
    </row>
    <row r="6" spans="1:19" s="23" customFormat="1" x14ac:dyDescent="0.25">
      <c r="A6" s="41" t="s">
        <v>228</v>
      </c>
      <c r="B6" s="43">
        <f>SUM('[1]REGION 1 sudarshan'!Y18:AE18)/7</f>
        <v>1361.4285714285713</v>
      </c>
      <c r="C6" s="43">
        <f>SUM('[1]REGION 1 sudarshan'!Y41:AE41)/7</f>
        <v>765.85714285714289</v>
      </c>
      <c r="D6" s="43">
        <f>SUM('[1]REGION 1 sudarshan'!Y59:AE59)/7</f>
        <v>1665.8571428571429</v>
      </c>
      <c r="E6" s="43">
        <f t="shared" si="0"/>
        <v>3793.1428571428569</v>
      </c>
      <c r="F6" s="45">
        <f>SUM('[1]REGION 2 tharun'!Y17:AF17)/7</f>
        <v>1563.2857142857142</v>
      </c>
      <c r="G6" s="43">
        <f>SUM('[1]REGION 2 tharun'!Y50:AE50)/7</f>
        <v>1077.4285714285713</v>
      </c>
      <c r="H6" s="43">
        <f>SUM('[1]REGION 2 tharun'!Y67:AE67)/7</f>
        <v>1359.2857142857142</v>
      </c>
      <c r="I6" s="43">
        <f t="shared" si="1"/>
        <v>3999.9999999999995</v>
      </c>
      <c r="J6" s="43">
        <f>SUM('[1]REGION 3 srinu'!Y4:AE4)/7</f>
        <v>429.57142857142856</v>
      </c>
      <c r="K6" s="43">
        <f>SUM('[1]REGION 3 srinu'!Y39:AE39)/7</f>
        <v>141.71428571428572</v>
      </c>
      <c r="L6" s="23">
        <f>SUM('[1]REGION 3 srinu'!Y58:AE58)/7</f>
        <v>886</v>
      </c>
      <c r="M6" s="43">
        <f t="shared" si="2"/>
        <v>1457.2857142857142</v>
      </c>
      <c r="N6" s="43">
        <f>SUM('[1]REGION 4 kranthi'!Y11:AE11)/7</f>
        <v>986.14285714285711</v>
      </c>
      <c r="O6" s="43">
        <f>SUM('[1]REGION 4 kranthi'!Y31:AE31)/7</f>
        <v>167.85714285714286</v>
      </c>
      <c r="P6" s="43">
        <f>SUM('[1]REGION 4 kranthi'!Y59:AE59)/7</f>
        <v>1871.8571428571429</v>
      </c>
      <c r="Q6" s="43">
        <f t="shared" si="3"/>
        <v>3025.8571428571431</v>
      </c>
      <c r="R6" s="43"/>
    </row>
    <row r="7" spans="1:19" s="23" customFormat="1" x14ac:dyDescent="0.25">
      <c r="A7" s="41" t="s">
        <v>262</v>
      </c>
      <c r="B7" s="43">
        <f>SUM('REGION 1 sudarshan'!G17:M17)/7</f>
        <v>1402.2857142857142</v>
      </c>
      <c r="C7" s="43">
        <f>SUM('REGION 1 sudarshan'!G40:M40)/7</f>
        <v>768.85714285714289</v>
      </c>
      <c r="D7" s="43">
        <f>SUM('REGION 1 sudarshan'!G57:M57)/7</f>
        <v>1668.4285714285713</v>
      </c>
      <c r="E7" s="43">
        <f t="shared" si="0"/>
        <v>3839.5714285714284</v>
      </c>
      <c r="F7" s="43">
        <f>SUM('REGION 2 tharun'!G17:M17)/7</f>
        <v>1346.7142857142858</v>
      </c>
      <c r="G7" s="43">
        <f>SUM('REGION 2 tharun'!G50:M50)/7</f>
        <v>1250.4285714285713</v>
      </c>
      <c r="H7" s="43">
        <f>SUM('REGION 2 tharun'!G67:M67)/7</f>
        <v>1386.7142857142858</v>
      </c>
      <c r="I7" s="43">
        <f t="shared" si="1"/>
        <v>3983.8571428571427</v>
      </c>
      <c r="J7" s="43">
        <f>SUM('REGION 3 srinu'!G4:M4)/7</f>
        <v>437.14285714285717</v>
      </c>
      <c r="K7" s="43">
        <f>SUM('REGION 3 srinu'!G53:M53)/7</f>
        <v>185.85714285714286</v>
      </c>
      <c r="L7" s="43">
        <f>SUM('REGION 3 srinu'!G71:M71)/7</f>
        <v>787.28571428571433</v>
      </c>
      <c r="M7" s="43">
        <f t="shared" si="2"/>
        <v>1410.2857142857142</v>
      </c>
      <c r="N7" s="43">
        <f>SUM('REGION 4 kranthi'!G11:M11)/7</f>
        <v>1001.4285714285714</v>
      </c>
      <c r="O7" s="43">
        <f>SUM('REGION 4 kranthi'!G30:M30)/7</f>
        <v>192.42857142857142</v>
      </c>
      <c r="P7" s="43">
        <f>SUM('REGION 4 kranthi'!G57:M57)/7</f>
        <v>1891.4285714285713</v>
      </c>
      <c r="Q7" s="43">
        <f t="shared" si="3"/>
        <v>3085.2857142857142</v>
      </c>
      <c r="R7" s="43">
        <f>SUM('Region5(Apps)'!F12:L12)/7</f>
        <v>82.857142857142861</v>
      </c>
    </row>
    <row r="8" spans="1:19" x14ac:dyDescent="0.25">
      <c r="A8" s="41" t="s">
        <v>266</v>
      </c>
    </row>
    <row r="9" spans="1:19" s="23" customFormat="1" x14ac:dyDescent="0.25">
      <c r="A9" s="23" t="s">
        <v>265</v>
      </c>
      <c r="E9" s="47">
        <f>SUM(E7+300)</f>
        <v>4139.5714285714284</v>
      </c>
      <c r="I9" s="47">
        <f>SUM(I7+300)</f>
        <v>4283.8571428571431</v>
      </c>
      <c r="M9" s="47">
        <f>SUM(M7+300)</f>
        <v>1710.2857142857142</v>
      </c>
      <c r="Q9" s="47">
        <f>SUM(Q7+300)</f>
        <v>3385.2857142857142</v>
      </c>
    </row>
    <row r="10" spans="1:19" x14ac:dyDescent="0.25">
      <c r="A10" s="1">
        <v>43558</v>
      </c>
      <c r="B10" s="28">
        <f>SUM('REGION 1 sudarshan'!G2:G15)</f>
        <v>1419</v>
      </c>
      <c r="C10">
        <f>SUM('REGION 1 sudarshan'!G21:G38)</f>
        <v>732</v>
      </c>
      <c r="D10" s="28">
        <f>SUM('REGION 1 sudarshan'!G44:G56)</f>
        <v>1696</v>
      </c>
      <c r="E10" s="43">
        <f t="shared" ref="E10:E19" si="4">SUM(B10:D10)</f>
        <v>3847</v>
      </c>
      <c r="F10" s="30">
        <f>SUM('REGION 2 tharun'!G2:G15)</f>
        <v>1135</v>
      </c>
      <c r="G10">
        <f>SUM('REGION 2 tharun'!G22:G49)</f>
        <v>1219</v>
      </c>
      <c r="H10" s="28">
        <f>SUM('REGION 2 tharun'!G55:G66)</f>
        <v>1364</v>
      </c>
      <c r="I10" s="43">
        <f t="shared" ref="I10:I19" si="5">SUM(F10:H10)</f>
        <v>3718</v>
      </c>
      <c r="J10" s="28">
        <f>SUM('REGION 3 srinu'!G3)</f>
        <v>445</v>
      </c>
      <c r="K10">
        <f>SUM('REGION 3 srinu'!G9:G37)</f>
        <v>135</v>
      </c>
      <c r="L10" s="28">
        <f>SUM('REGION 3 srinu'!G58:G70)</f>
        <v>790</v>
      </c>
      <c r="M10" s="43">
        <f t="shared" ref="M10:M19" si="6">SUM(J10:L10)</f>
        <v>1370</v>
      </c>
      <c r="N10" s="28">
        <f>SUM('REGION 4 kranthi'!G2:G10)</f>
        <v>971</v>
      </c>
      <c r="O10">
        <f>SUM('REGION 4 kranthi'!G15:G29)</f>
        <v>144</v>
      </c>
      <c r="P10" s="28">
        <f>SUM('REGION 4 kranthi'!G34:G56)</f>
        <v>1876</v>
      </c>
      <c r="Q10" s="43">
        <f t="shared" ref="Q10:Q19" si="7">SUM(N10:P10)</f>
        <v>2991</v>
      </c>
      <c r="R10" s="28">
        <f>SUM('Region5(Apps)'!F2:F10)</f>
        <v>54</v>
      </c>
    </row>
    <row r="11" spans="1:19" x14ac:dyDescent="0.25">
      <c r="A11" s="1">
        <v>43588</v>
      </c>
      <c r="B11" s="28">
        <f>SUM('REGION 1 sudarshan'!G17:H17)/2</f>
        <v>1428.5</v>
      </c>
      <c r="C11" s="28">
        <f>SUM('REGION 1 sudarshan'!G40:H40)/2</f>
        <v>775.5</v>
      </c>
      <c r="D11" s="28">
        <f>SUM('REGION 1 sudarshan'!G57:H57)/2</f>
        <v>1695</v>
      </c>
      <c r="E11" s="43">
        <f t="shared" si="4"/>
        <v>3899</v>
      </c>
      <c r="F11" s="30">
        <f>SUM('REGION 2 tharun'!G17:H17)/2</f>
        <v>1239.5</v>
      </c>
      <c r="G11" s="28">
        <f>SUM('REGION 2 tharun'!G50:H50)/2</f>
        <v>1221</v>
      </c>
      <c r="H11" s="28">
        <f>SUM('REGION 2 tharun'!G67:H67)/2</f>
        <v>1377</v>
      </c>
      <c r="I11" s="43">
        <f t="shared" si="5"/>
        <v>3837.5</v>
      </c>
      <c r="J11" s="28">
        <f>SUM('REGION 3 srinu'!G4:H4)/2</f>
        <v>441.5</v>
      </c>
      <c r="K11">
        <f>SUM('REGION 3 srinu'!G53:H53)/2</f>
        <v>133</v>
      </c>
      <c r="L11" s="28">
        <f>SUM('REGION 3 srinu'!G71:H71)/2</f>
        <v>786</v>
      </c>
      <c r="M11" s="43">
        <f t="shared" si="6"/>
        <v>1360.5</v>
      </c>
      <c r="N11" s="28">
        <f>SUM('REGION 4 kranthi'!G11:H11)/2</f>
        <v>991</v>
      </c>
      <c r="O11" s="28">
        <f>SUM('REGION 4 kranthi'!G30:H30)/2</f>
        <v>118.5</v>
      </c>
      <c r="P11" s="28">
        <f>SUM('REGION 4 kranthi'!G57:H57)/2</f>
        <v>1883</v>
      </c>
      <c r="Q11" s="43">
        <f t="shared" si="7"/>
        <v>2992.5</v>
      </c>
      <c r="R11" s="28">
        <f>SUM('Region5(Apps)'!F12:G12)/2</f>
        <v>61</v>
      </c>
    </row>
    <row r="12" spans="1:19" x14ac:dyDescent="0.25">
      <c r="A12" s="1">
        <v>43619</v>
      </c>
      <c r="B12" s="28">
        <f>SUM('REGION 1 sudarshan'!G17:I17)/3</f>
        <v>1451.6666666666667</v>
      </c>
      <c r="C12">
        <f>SUM('REGION 1 sudarshan'!G40:I40)/3</f>
        <v>754</v>
      </c>
      <c r="D12" s="28">
        <f>SUM('REGION 1 sudarshan'!G57:I57)/3</f>
        <v>1694.3333333333333</v>
      </c>
      <c r="E12" s="43">
        <f t="shared" si="4"/>
        <v>3900</v>
      </c>
      <c r="F12" s="30">
        <f>SUM('REGION 2 tharun'!G17:I17)/3</f>
        <v>1270.3333333333333</v>
      </c>
      <c r="G12" s="28">
        <f>SUM('REGION 2 tharun'!G50:I50)/3</f>
        <v>1242.6666666666667</v>
      </c>
      <c r="H12" s="28">
        <f>SUM('REGION 2 tharun'!G67:I67)/3</f>
        <v>1382.6666666666667</v>
      </c>
      <c r="I12" s="43">
        <f t="shared" si="5"/>
        <v>3895.666666666667</v>
      </c>
      <c r="J12" s="28">
        <f>SUM('REGION 3 srinu'!G4:I4)/3</f>
        <v>435</v>
      </c>
      <c r="K12" s="28">
        <f>SUM('REGION 3 srinu'!G53:I53)/3</f>
        <v>170</v>
      </c>
      <c r="L12" s="28">
        <f>SUM('REGION 3 srinu'!G71:I71)/3</f>
        <v>790</v>
      </c>
      <c r="M12" s="43">
        <f t="shared" si="6"/>
        <v>1395</v>
      </c>
      <c r="N12" s="28">
        <f>SUM('REGION 4 kranthi'!G11:I11)/3</f>
        <v>1000.6666666666666</v>
      </c>
      <c r="O12" s="28">
        <f>SUM('REGION 4 kranthi'!G30:I30)/3</f>
        <v>132.66666666666666</v>
      </c>
      <c r="P12" s="28">
        <f>SUM('REGION 4 kranthi'!G57:I57)/3</f>
        <v>1892</v>
      </c>
      <c r="Q12" s="43">
        <f t="shared" si="7"/>
        <v>3025.333333333333</v>
      </c>
      <c r="R12" s="28">
        <f>SUM('Region5(Apps)'!F12:H12)/3</f>
        <v>69.333333333333329</v>
      </c>
    </row>
    <row r="13" spans="1:19" x14ac:dyDescent="0.25">
      <c r="A13" s="1">
        <v>43649</v>
      </c>
      <c r="B13" s="28">
        <f>SUM('REGION 1 sudarshan'!G17:J17)/4</f>
        <v>1443.5</v>
      </c>
      <c r="C13">
        <f>SUM('REGION 1 sudarshan'!G40:J40)/4</f>
        <v>771</v>
      </c>
      <c r="D13" s="28">
        <f>SUM('REGION 1 sudarshan'!G57:J57)/4</f>
        <v>1689.25</v>
      </c>
      <c r="E13" s="43">
        <f t="shared" si="4"/>
        <v>3903.75</v>
      </c>
      <c r="F13" s="30">
        <f>SUM('REGION 2 tharun'!G17:J17)/4</f>
        <v>1299.25</v>
      </c>
      <c r="G13" s="28">
        <f>SUM('REGION 2 tharun'!G50:J50)/4</f>
        <v>1264.5</v>
      </c>
      <c r="H13" s="28">
        <f>SUM('REGION 2 tharun'!G67:J67)/4</f>
        <v>1386.25</v>
      </c>
      <c r="I13" s="43">
        <f t="shared" si="5"/>
        <v>3950</v>
      </c>
      <c r="J13" s="28">
        <f>SUM('REGION 3 srinu'!G4:J4)/4</f>
        <v>435</v>
      </c>
      <c r="K13" s="28">
        <f>SUM('REGION 3 srinu'!G53:J53)/4</f>
        <v>166</v>
      </c>
      <c r="L13" s="28">
        <f>SUM('REGION 3 srinu'!G71:J71)/4</f>
        <v>787.25</v>
      </c>
      <c r="M13" s="43">
        <f t="shared" si="6"/>
        <v>1388.25</v>
      </c>
      <c r="N13" s="28">
        <f>SUM('REGION 4 kranthi'!G11:J11)/4</f>
        <v>994.25</v>
      </c>
      <c r="O13" s="28">
        <f>SUM('REGION 4 kranthi'!G30:J30)/4</f>
        <v>138.5</v>
      </c>
      <c r="P13" s="28">
        <f>SUM('REGION 4 kranthi'!G57:J57)/4</f>
        <v>1895</v>
      </c>
      <c r="Q13" s="43">
        <f t="shared" si="7"/>
        <v>3027.75</v>
      </c>
      <c r="R13" s="28">
        <f>SUM('Region5(Apps)'!F12:I12)/4</f>
        <v>73.25</v>
      </c>
    </row>
    <row r="14" spans="1:19" x14ac:dyDescent="0.25">
      <c r="A14" s="1">
        <v>43680</v>
      </c>
      <c r="B14" s="28">
        <f>SUM('REGION 1 sudarshan'!G17:K17)/5</f>
        <v>1434.6</v>
      </c>
      <c r="C14" s="28">
        <f>SUM('REGION 1 sudarshan'!G40:K40)/5</f>
        <v>769.4</v>
      </c>
      <c r="D14" s="28">
        <f>SUM('REGION 1 sudarshan'!G57:K57)/5</f>
        <v>1686.4</v>
      </c>
      <c r="E14" s="43">
        <f t="shared" si="4"/>
        <v>3890.4</v>
      </c>
      <c r="F14" s="28">
        <f>SUM('REGION 2 tharun'!G17:K17)/5</f>
        <v>1313.2</v>
      </c>
      <c r="G14" s="28">
        <f>SUM('REGION 2 tharun'!G50:K50)/5</f>
        <v>1270.2</v>
      </c>
      <c r="H14" s="28">
        <f>SUM('REGION 2 tharun'!G67:K67)/5</f>
        <v>1386.8</v>
      </c>
      <c r="I14" s="43">
        <f t="shared" si="5"/>
        <v>3970.2</v>
      </c>
      <c r="J14" s="28">
        <f>SUM('REGION 3 srinu'!G4:K4)/5</f>
        <v>436.4</v>
      </c>
      <c r="K14" s="28">
        <f>SUM('REGION 3 srinu'!G53:K53)/5</f>
        <v>156.4</v>
      </c>
      <c r="L14" s="28">
        <f>SUM('REGION 3 srinu'!G71:K71)/5</f>
        <v>792.4</v>
      </c>
      <c r="M14" s="43">
        <f t="shared" si="6"/>
        <v>1385.1999999999998</v>
      </c>
      <c r="N14" s="28">
        <f>SUM('REGION 4 kranthi'!G11:K11)/5</f>
        <v>998.4</v>
      </c>
      <c r="O14" s="28">
        <f>SUM('REGION 4 kranthi'!G30:K30)/5</f>
        <v>166</v>
      </c>
      <c r="P14" s="28">
        <f>SUM('REGION 4 kranthi'!G57:K57)/5</f>
        <v>1889.6</v>
      </c>
      <c r="Q14" s="43">
        <f t="shared" si="7"/>
        <v>3054</v>
      </c>
      <c r="R14" s="28">
        <f>SUM('Region5(Apps)'!F12:J12)/5</f>
        <v>73.599999999999994</v>
      </c>
    </row>
    <row r="15" spans="1:19" x14ac:dyDescent="0.25">
      <c r="A15" s="1">
        <v>43711</v>
      </c>
      <c r="B15" s="28">
        <f>SUM('REGION 1 sudarshan'!G17:L17)/6</f>
        <v>1410.1666666666667</v>
      </c>
      <c r="C15" s="28">
        <f>SUM('REGION 1 sudarshan'!G40:L40)/6</f>
        <v>763</v>
      </c>
      <c r="D15" s="28">
        <f>SUM('REGION 1 sudarshan'!G57:L57)/6</f>
        <v>1676.1666666666667</v>
      </c>
      <c r="E15" s="43">
        <f t="shared" si="4"/>
        <v>3849.3333333333339</v>
      </c>
      <c r="F15" s="28">
        <f>SUM('REGION 2 tharun'!G17:L17)/6</f>
        <v>1337.3333333333333</v>
      </c>
      <c r="G15" s="28">
        <f>SUM('REGION 2 tharun'!G50:L50)/6</f>
        <v>1258.1666666666667</v>
      </c>
      <c r="H15" s="28">
        <f>SUM('REGION 2 tharun'!G67:L67)/6</f>
        <v>1385.5</v>
      </c>
      <c r="I15" s="43">
        <f t="shared" si="5"/>
        <v>3981</v>
      </c>
      <c r="J15" s="28">
        <f>SUM('REGION 3 srinu'!G4:L4)/6</f>
        <v>439.16666666666669</v>
      </c>
      <c r="K15" s="28">
        <f>SUM('REGION 3 srinu'!G53:L53)/6</f>
        <v>188.16666666666666</v>
      </c>
      <c r="L15" s="28">
        <f>SUM('REGION 3 srinu'!G71:L71)/6</f>
        <v>787.83333333333337</v>
      </c>
      <c r="M15" s="43">
        <f t="shared" si="6"/>
        <v>1415.1666666666667</v>
      </c>
      <c r="N15" s="28">
        <f>SUM('REGION 4 kranthi'!G11:L11)/6</f>
        <v>993</v>
      </c>
      <c r="O15" s="28">
        <f>SUM('REGION 4 kranthi'!G30:L30)/6</f>
        <v>195</v>
      </c>
      <c r="P15" s="28">
        <f>SUM('REGION 4 kranthi'!G57:L57)/6</f>
        <v>1885.8333333333333</v>
      </c>
      <c r="Q15" s="43">
        <f t="shared" si="7"/>
        <v>3073.833333333333</v>
      </c>
      <c r="R15" s="28">
        <f>SUM('Region5(Apps)'!F12:K12)/6</f>
        <v>76.5</v>
      </c>
    </row>
    <row r="16" spans="1:19" x14ac:dyDescent="0.25">
      <c r="A16" s="1">
        <v>43741</v>
      </c>
      <c r="B16" s="28">
        <f>SUM('REGION 1 sudarshan'!G17:M17)/7</f>
        <v>1402.2857142857142</v>
      </c>
      <c r="C16" s="28">
        <f>SUM('REGION 1 sudarshan'!G40:M40)/7</f>
        <v>768.85714285714289</v>
      </c>
      <c r="D16" s="28">
        <f>SUM('REGION 1 sudarshan'!G57:M57)/7</f>
        <v>1668.4285714285713</v>
      </c>
      <c r="E16" s="43">
        <f t="shared" si="4"/>
        <v>3839.5714285714284</v>
      </c>
      <c r="F16" s="28">
        <f>SUM('REGION 2 tharun'!G17:M17)/7</f>
        <v>1346.7142857142858</v>
      </c>
      <c r="G16" s="28">
        <f>SUM('REGION 2 tharun'!G50:M50)/7</f>
        <v>1250.4285714285713</v>
      </c>
      <c r="H16" s="28">
        <f>SUM('REGION 2 tharun'!G67:M67)/7</f>
        <v>1386.7142857142858</v>
      </c>
      <c r="I16" s="43">
        <f t="shared" si="5"/>
        <v>3983.8571428571427</v>
      </c>
      <c r="J16" s="28">
        <f>SUM('REGION 3 srinu'!G4:M4)/7</f>
        <v>437.14285714285717</v>
      </c>
      <c r="K16" s="28">
        <f>SUM('REGION 3 srinu'!G53:M53)/7</f>
        <v>185.85714285714286</v>
      </c>
      <c r="L16" s="28">
        <f>SUM('REGION 3 srinu'!G71:M71)/7</f>
        <v>787.28571428571433</v>
      </c>
      <c r="M16" s="43">
        <f t="shared" si="6"/>
        <v>1410.2857142857142</v>
      </c>
      <c r="N16" s="28">
        <f>SUM('REGION 4 kranthi'!G11:M11)/7</f>
        <v>1001.4285714285714</v>
      </c>
      <c r="O16" s="28">
        <f>SUM('REGION 4 kranthi'!G30:M30)/7</f>
        <v>192.42857142857142</v>
      </c>
      <c r="P16" s="28">
        <f>SUM('REGION 4 kranthi'!G57:M57)/7</f>
        <v>1891.4285714285713</v>
      </c>
      <c r="Q16" s="43">
        <f t="shared" si="7"/>
        <v>3085.2857142857142</v>
      </c>
      <c r="R16" s="28">
        <f>SUM('Region5(Apps)'!F12:L12)/7</f>
        <v>82.857142857142861</v>
      </c>
    </row>
    <row r="17" spans="1:18" x14ac:dyDescent="0.25">
      <c r="A17" s="1">
        <v>43772</v>
      </c>
      <c r="B17">
        <f>SUM('REGION 1 sudarshan'!N2:N16)</f>
        <v>1407</v>
      </c>
      <c r="C17">
        <f>SUM('REGION 1 sudarshan'!N21:N39)</f>
        <v>740</v>
      </c>
      <c r="D17">
        <f>SUM('REGION 1 sudarshan'!N44:N56)</f>
        <v>1648</v>
      </c>
      <c r="E17" s="43">
        <f t="shared" si="4"/>
        <v>3795</v>
      </c>
      <c r="F17">
        <f>SUM('REGION 2 tharun'!N2:N16)</f>
        <v>1343</v>
      </c>
      <c r="G17">
        <f>SUM('REGION 2 tharun'!N22:N49)</f>
        <v>1168</v>
      </c>
      <c r="H17">
        <f>SUM('REGION 2 tharun'!N55:N66)</f>
        <v>1378</v>
      </c>
      <c r="I17" s="43">
        <f t="shared" si="5"/>
        <v>3889</v>
      </c>
      <c r="J17">
        <f>SUM('REGION 3 srinu'!N3)</f>
        <v>440</v>
      </c>
      <c r="K17">
        <f>SUM('REGION 3 srinu'!N9:N37)</f>
        <v>288</v>
      </c>
      <c r="L17">
        <f>SUM('REGION 3 srinu'!N58:N70)</f>
        <v>794</v>
      </c>
      <c r="M17" s="43">
        <f t="shared" si="6"/>
        <v>1522</v>
      </c>
      <c r="N17">
        <f>SUM('REGION 4 kranthi'!N2:N10)</f>
        <v>964</v>
      </c>
      <c r="O17">
        <f>SUM( 'REGION 4 kranthi'!N15:N29)</f>
        <v>283</v>
      </c>
      <c r="P17">
        <f>SUM('REGION 4 kranthi'!N34:N56)</f>
        <v>1941</v>
      </c>
      <c r="Q17" s="43">
        <f t="shared" si="7"/>
        <v>3188</v>
      </c>
      <c r="R17">
        <f>SUM('Region5(Apps)'!M2:M11)/1</f>
        <v>141</v>
      </c>
    </row>
    <row r="18" spans="1:18" x14ac:dyDescent="0.25">
      <c r="A18" s="1">
        <v>43802</v>
      </c>
      <c r="B18">
        <f>SUM('REGION 1 sudarshan'!N17:O17)/2</f>
        <v>1426</v>
      </c>
      <c r="C18" s="28">
        <f>SUM('REGION 1 sudarshan'!N40:O40)/2</f>
        <v>776</v>
      </c>
      <c r="D18">
        <f>SUM('REGION 1 sudarshan'!N57:O57)/2</f>
        <v>1664</v>
      </c>
      <c r="E18" s="43">
        <f t="shared" si="4"/>
        <v>3866</v>
      </c>
      <c r="F18" s="28">
        <f>SUM('REGION 2 tharun'!N17:O17)/2</f>
        <v>1333.5</v>
      </c>
      <c r="G18" s="28">
        <f>SUM('REGION 2 tharun'!N50:O50)/2</f>
        <v>1266.5</v>
      </c>
      <c r="H18" s="28">
        <f>SUM('REGION 2 tharun'!N67:O67)/2</f>
        <v>1395</v>
      </c>
      <c r="I18" s="43">
        <f t="shared" si="5"/>
        <v>3995</v>
      </c>
      <c r="J18" s="28">
        <f>SUM('REGION 3 srinu'!N4:O4)/2</f>
        <v>434.5</v>
      </c>
      <c r="K18" s="28">
        <f>SUM('REGION 3 srinu'!N53:O53)/2</f>
        <v>447</v>
      </c>
      <c r="L18">
        <f>SUM('REGION 3 srinu'!N71:O71)/2</f>
        <v>815</v>
      </c>
      <c r="M18" s="43">
        <f t="shared" si="6"/>
        <v>1696.5</v>
      </c>
      <c r="N18" s="28">
        <f>SUM('REGION 4 kranthi'!N11:O11)/2</f>
        <v>960.5</v>
      </c>
      <c r="O18" s="28">
        <f>SUM('REGION 4 kranthi'!N30:O30)/2</f>
        <v>342</v>
      </c>
      <c r="P18" s="28">
        <f>SUM('REGION 4 kranthi'!N57:O57)/2</f>
        <v>1940</v>
      </c>
      <c r="Q18" s="43">
        <f t="shared" si="7"/>
        <v>3242.5</v>
      </c>
      <c r="R18" s="28">
        <f>SUM('Region5(Apps)'!M12:N12)/2</f>
        <v>144.5</v>
      </c>
    </row>
    <row r="19" spans="1:18" x14ac:dyDescent="0.25">
      <c r="A19" s="48" t="s">
        <v>283</v>
      </c>
      <c r="B19" s="28">
        <f>SUM('REGION 1 sudarshan'!N17:P17)/3</f>
        <v>1440</v>
      </c>
      <c r="C19" s="28">
        <f>SUM('REGION 1 sudarshan'!N40:P40)/3</f>
        <v>778</v>
      </c>
      <c r="D19" s="28">
        <f>SUM('REGION 1 sudarshan'!N57:P57)/3</f>
        <v>1661</v>
      </c>
      <c r="E19" s="43">
        <f t="shared" si="4"/>
        <v>3879</v>
      </c>
      <c r="F19" s="28">
        <f>SUM('REGION 2 tharun'!N17:P17)/3</f>
        <v>1363.6666666666667</v>
      </c>
      <c r="G19" s="28">
        <f>SUM('REGION 2 tharun'!N17:P17)/3</f>
        <v>1363.6666666666667</v>
      </c>
      <c r="H19" s="28">
        <f>SUM('REGION 2 tharun'!N67:P67)/3</f>
        <v>1399.3333333333333</v>
      </c>
      <c r="I19" s="43">
        <f t="shared" si="5"/>
        <v>4126.666666666667</v>
      </c>
      <c r="J19" s="28">
        <f>SUM('REGION 3 srinu'!N4:P4)/3</f>
        <v>431.66666666666669</v>
      </c>
      <c r="K19" s="28">
        <f>SUM('REGION 3 srinu'!N53:P53)/3</f>
        <v>435</v>
      </c>
      <c r="L19" s="28">
        <f>SUM('REGION 3 srinu'!N71:P71)/3</f>
        <v>830.66666666666663</v>
      </c>
      <c r="M19" s="43">
        <f t="shared" si="6"/>
        <v>1697.3333333333335</v>
      </c>
      <c r="N19" s="28">
        <f>SUM('REGION 4 kranthi'!N11:P11)/3</f>
        <v>950</v>
      </c>
      <c r="O19" s="28">
        <f>SUM('REGION 4 kranthi'!N30:P30)/3</f>
        <v>334.33333333333331</v>
      </c>
      <c r="P19" s="28">
        <f>SUM('REGION 4 kranthi'!N57:P57)/3</f>
        <v>1965.3333333333333</v>
      </c>
      <c r="Q19" s="43">
        <f t="shared" si="7"/>
        <v>3249.6666666666665</v>
      </c>
      <c r="R19" s="28">
        <f>SUM('Region5(Apps)'!M12:O12)/3</f>
        <v>152</v>
      </c>
    </row>
    <row r="20" spans="1:18" x14ac:dyDescent="0.25">
      <c r="F20" s="28"/>
    </row>
  </sheetData>
  <mergeCells count="5">
    <mergeCell ref="B1:E1"/>
    <mergeCell ref="F1:I1"/>
    <mergeCell ref="J1:M1"/>
    <mergeCell ref="N1:Q1"/>
    <mergeCell ref="R1:S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10"/>
  <sheetViews>
    <sheetView topLeftCell="S203" workbookViewId="0">
      <selection activeCell="A2" sqref="A2"/>
    </sheetView>
  </sheetViews>
  <sheetFormatPr defaultRowHeight="15" x14ac:dyDescent="0.25"/>
  <cols>
    <col min="11" max="11" width="10.7109375" customWidth="1"/>
    <col min="12" max="12" width="10.85546875" customWidth="1"/>
    <col min="13" max="13" width="10.42578125" customWidth="1"/>
    <col min="14" max="14" width="10.140625" customWidth="1"/>
    <col min="15" max="15" width="10.42578125" customWidth="1"/>
    <col min="16" max="16" width="10" customWidth="1"/>
    <col min="17" max="17" width="10.42578125" customWidth="1"/>
    <col min="18" max="18" width="10" customWidth="1"/>
    <col min="19" max="19" width="10.28515625" customWidth="1"/>
    <col min="20" max="20" width="10" customWidth="1"/>
    <col min="21" max="21" width="10.28515625" customWidth="1"/>
    <col min="22" max="22" width="11.42578125" customWidth="1"/>
  </cols>
  <sheetData>
    <row r="1" spans="1:35" x14ac:dyDescent="0.25">
      <c r="A1" t="s">
        <v>0</v>
      </c>
      <c r="B1" s="1">
        <v>43468</v>
      </c>
      <c r="C1" s="1">
        <v>43499</v>
      </c>
      <c r="D1" s="1">
        <v>43527</v>
      </c>
      <c r="E1" s="1">
        <v>43558</v>
      </c>
      <c r="F1" s="1">
        <v>43588</v>
      </c>
      <c r="G1" s="1">
        <v>43619</v>
      </c>
      <c r="H1" s="1">
        <v>43649</v>
      </c>
      <c r="I1" s="1">
        <v>43680</v>
      </c>
      <c r="J1" s="1">
        <v>43711</v>
      </c>
      <c r="K1" s="1">
        <v>43741</v>
      </c>
      <c r="L1" s="1">
        <v>43772</v>
      </c>
      <c r="M1" s="1">
        <v>43802</v>
      </c>
      <c r="N1" s="1" t="s">
        <v>283</v>
      </c>
      <c r="O1" s="1" t="s">
        <v>284</v>
      </c>
      <c r="P1" s="1" t="s">
        <v>285</v>
      </c>
      <c r="Q1" s="1" t="s">
        <v>286</v>
      </c>
      <c r="R1" s="1" t="s">
        <v>287</v>
      </c>
      <c r="S1" s="1" t="s">
        <v>288</v>
      </c>
      <c r="T1" s="1" t="s">
        <v>289</v>
      </c>
      <c r="U1" s="1" t="s">
        <v>290</v>
      </c>
      <c r="V1" s="1" t="s">
        <v>291</v>
      </c>
      <c r="W1" s="1" t="s">
        <v>292</v>
      </c>
      <c r="X1" s="1" t="s">
        <v>293</v>
      </c>
      <c r="Y1" s="1" t="s">
        <v>294</v>
      </c>
      <c r="Z1" s="1" t="s">
        <v>295</v>
      </c>
      <c r="AA1" s="1" t="s">
        <v>296</v>
      </c>
      <c r="AB1" s="1" t="s">
        <v>297</v>
      </c>
      <c r="AC1" s="1" t="s">
        <v>298</v>
      </c>
      <c r="AD1">
        <v>29</v>
      </c>
      <c r="AE1">
        <v>30</v>
      </c>
      <c r="AF1">
        <v>31</v>
      </c>
    </row>
    <row r="2" spans="1:35" x14ac:dyDescent="0.25">
      <c r="A2">
        <v>8014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5" x14ac:dyDescent="0.25">
      <c r="A3">
        <v>8016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5" x14ac:dyDescent="0.25">
      <c r="A4">
        <v>140290</v>
      </c>
      <c r="B4">
        <v>12</v>
      </c>
      <c r="C4">
        <v>23</v>
      </c>
      <c r="D4">
        <v>9</v>
      </c>
      <c r="E4">
        <v>0</v>
      </c>
      <c r="F4">
        <v>10</v>
      </c>
      <c r="G4">
        <v>30</v>
      </c>
      <c r="H4">
        <v>18</v>
      </c>
      <c r="I4">
        <v>16</v>
      </c>
      <c r="J4">
        <v>34</v>
      </c>
      <c r="K4">
        <v>0</v>
      </c>
      <c r="L4">
        <v>0</v>
      </c>
      <c r="M4">
        <v>32</v>
      </c>
      <c r="N4">
        <v>30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214</v>
      </c>
      <c r="AH4" s="36">
        <v>5115</v>
      </c>
    </row>
    <row r="5" spans="1:35" x14ac:dyDescent="0.25">
      <c r="A5">
        <v>101143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I5">
        <v>877</v>
      </c>
    </row>
    <row r="6" spans="1:35" x14ac:dyDescent="0.25">
      <c r="A6">
        <v>103281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5" x14ac:dyDescent="0.25">
      <c r="A7">
        <v>8034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20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20</v>
      </c>
      <c r="AH7">
        <v>760</v>
      </c>
    </row>
    <row r="8" spans="1:35" x14ac:dyDescent="0.25">
      <c r="A8">
        <v>104342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100</v>
      </c>
      <c r="M8">
        <v>100</v>
      </c>
      <c r="N8">
        <v>100</v>
      </c>
      <c r="O8">
        <v>100</v>
      </c>
      <c r="P8">
        <v>100</v>
      </c>
      <c r="Q8">
        <v>100</v>
      </c>
      <c r="R8">
        <v>100</v>
      </c>
      <c r="S8">
        <v>100</v>
      </c>
      <c r="T8">
        <v>100</v>
      </c>
      <c r="U8">
        <v>100</v>
      </c>
      <c r="V8">
        <v>100</v>
      </c>
      <c r="W8">
        <v>100</v>
      </c>
      <c r="X8">
        <v>100</v>
      </c>
      <c r="Y8">
        <v>100</v>
      </c>
      <c r="Z8">
        <v>100</v>
      </c>
      <c r="AA8">
        <v>100</v>
      </c>
      <c r="AB8">
        <v>100</v>
      </c>
      <c r="AC8">
        <v>100</v>
      </c>
      <c r="AD8">
        <v>100</v>
      </c>
      <c r="AE8">
        <v>100</v>
      </c>
      <c r="AF8">
        <v>100</v>
      </c>
      <c r="AG8" s="36">
        <v>2100</v>
      </c>
      <c r="AH8" s="36">
        <v>77700</v>
      </c>
    </row>
    <row r="9" spans="1:35" x14ac:dyDescent="0.25">
      <c r="A9">
        <v>101200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I9" s="36">
        <v>1820</v>
      </c>
    </row>
    <row r="10" spans="1:35" x14ac:dyDescent="0.25">
      <c r="A10">
        <v>109821</v>
      </c>
      <c r="B10">
        <v>4</v>
      </c>
      <c r="C10">
        <v>0</v>
      </c>
      <c r="D10">
        <v>14</v>
      </c>
      <c r="E10">
        <v>0</v>
      </c>
      <c r="F10">
        <v>4</v>
      </c>
      <c r="G10">
        <v>25</v>
      </c>
      <c r="H10">
        <v>4</v>
      </c>
      <c r="I10">
        <v>0</v>
      </c>
      <c r="J10">
        <v>4</v>
      </c>
      <c r="K10">
        <v>0</v>
      </c>
      <c r="L10">
        <v>4</v>
      </c>
      <c r="M10">
        <v>0</v>
      </c>
      <c r="N10">
        <v>4</v>
      </c>
      <c r="O10">
        <v>0</v>
      </c>
      <c r="P10">
        <v>4</v>
      </c>
      <c r="Q10">
        <v>0</v>
      </c>
      <c r="R10">
        <v>4</v>
      </c>
      <c r="S10">
        <v>0</v>
      </c>
      <c r="T10">
        <v>4</v>
      </c>
      <c r="U10">
        <v>0</v>
      </c>
      <c r="V10">
        <v>4</v>
      </c>
      <c r="W10">
        <v>0</v>
      </c>
      <c r="X10">
        <v>4</v>
      </c>
      <c r="Y10">
        <v>0</v>
      </c>
      <c r="Z10">
        <v>4</v>
      </c>
      <c r="AA10">
        <v>0</v>
      </c>
      <c r="AB10">
        <v>4</v>
      </c>
      <c r="AC10">
        <v>0</v>
      </c>
      <c r="AD10">
        <v>4</v>
      </c>
      <c r="AE10">
        <v>0</v>
      </c>
      <c r="AF10">
        <v>4</v>
      </c>
      <c r="AG10">
        <v>99</v>
      </c>
      <c r="AH10" s="36">
        <v>2718</v>
      </c>
    </row>
    <row r="11" spans="1:35" x14ac:dyDescent="0.25">
      <c r="A11">
        <v>103428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  <row r="12" spans="1:35" x14ac:dyDescent="0.25">
      <c r="A12">
        <v>101750</v>
      </c>
      <c r="B12">
        <v>30</v>
      </c>
      <c r="C12">
        <v>30</v>
      </c>
      <c r="D12">
        <v>0</v>
      </c>
      <c r="E12">
        <v>20</v>
      </c>
      <c r="F12">
        <v>20</v>
      </c>
      <c r="G12">
        <v>20</v>
      </c>
      <c r="H12">
        <v>20</v>
      </c>
      <c r="I12">
        <v>30</v>
      </c>
      <c r="J12">
        <v>30</v>
      </c>
      <c r="K12">
        <v>0</v>
      </c>
      <c r="L12">
        <v>20</v>
      </c>
      <c r="M12">
        <v>20</v>
      </c>
      <c r="N12">
        <v>20</v>
      </c>
      <c r="O12">
        <v>20</v>
      </c>
      <c r="P12">
        <v>30</v>
      </c>
      <c r="Q12">
        <v>30</v>
      </c>
      <c r="R12">
        <v>0</v>
      </c>
      <c r="S12">
        <v>20</v>
      </c>
      <c r="T12">
        <v>20</v>
      </c>
      <c r="U12">
        <v>20</v>
      </c>
      <c r="V12">
        <v>20</v>
      </c>
      <c r="W12">
        <v>30</v>
      </c>
      <c r="X12">
        <v>30</v>
      </c>
      <c r="Y12">
        <v>0</v>
      </c>
      <c r="Z12">
        <v>20</v>
      </c>
      <c r="AA12">
        <v>20</v>
      </c>
      <c r="AB12">
        <v>20</v>
      </c>
      <c r="AC12">
        <v>20</v>
      </c>
      <c r="AD12">
        <v>30</v>
      </c>
      <c r="AE12">
        <v>30</v>
      </c>
      <c r="AF12">
        <v>0</v>
      </c>
      <c r="AG12">
        <v>620</v>
      </c>
      <c r="AH12" s="36">
        <v>25420</v>
      </c>
    </row>
    <row r="13" spans="1:35" x14ac:dyDescent="0.25">
      <c r="A13">
        <v>103801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</row>
    <row r="14" spans="1:35" x14ac:dyDescent="0.25">
      <c r="A14">
        <v>104140</v>
      </c>
      <c r="B14">
        <v>15</v>
      </c>
      <c r="C14">
        <v>0</v>
      </c>
      <c r="D14">
        <v>0</v>
      </c>
      <c r="E14">
        <v>0</v>
      </c>
      <c r="F14">
        <v>10</v>
      </c>
      <c r="G14">
        <v>0</v>
      </c>
      <c r="H14">
        <v>23</v>
      </c>
      <c r="I14">
        <v>12</v>
      </c>
      <c r="J14">
        <v>0</v>
      </c>
      <c r="K14">
        <v>35</v>
      </c>
      <c r="L14">
        <v>6</v>
      </c>
      <c r="M14">
        <v>13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114</v>
      </c>
      <c r="AH14" s="36">
        <v>5785</v>
      </c>
    </row>
    <row r="15" spans="1:35" x14ac:dyDescent="0.25">
      <c r="A15">
        <v>109822</v>
      </c>
      <c r="B15">
        <v>25</v>
      </c>
      <c r="C15">
        <v>26</v>
      </c>
      <c r="D15">
        <v>25</v>
      </c>
      <c r="E15">
        <v>25</v>
      </c>
      <c r="F15">
        <v>25</v>
      </c>
      <c r="G15">
        <v>25</v>
      </c>
      <c r="H15">
        <v>25</v>
      </c>
      <c r="I15">
        <v>25</v>
      </c>
      <c r="J15">
        <v>25</v>
      </c>
      <c r="K15">
        <v>25</v>
      </c>
      <c r="L15">
        <v>25</v>
      </c>
      <c r="M15">
        <v>25</v>
      </c>
      <c r="N15">
        <v>25</v>
      </c>
      <c r="O15">
        <v>25</v>
      </c>
      <c r="P15">
        <v>25</v>
      </c>
      <c r="Q15">
        <v>25</v>
      </c>
      <c r="R15">
        <v>25</v>
      </c>
      <c r="S15">
        <v>25</v>
      </c>
      <c r="T15">
        <v>25</v>
      </c>
      <c r="U15">
        <v>25</v>
      </c>
      <c r="V15">
        <v>25</v>
      </c>
      <c r="W15">
        <v>25</v>
      </c>
      <c r="X15">
        <v>25</v>
      </c>
      <c r="Y15">
        <v>25</v>
      </c>
      <c r="Z15">
        <v>25</v>
      </c>
      <c r="AA15">
        <v>25</v>
      </c>
      <c r="AB15">
        <v>25</v>
      </c>
      <c r="AC15">
        <v>25</v>
      </c>
      <c r="AD15">
        <v>25</v>
      </c>
      <c r="AE15">
        <v>25</v>
      </c>
      <c r="AF15">
        <v>25</v>
      </c>
      <c r="AG15">
        <v>776</v>
      </c>
      <c r="AH15" s="36">
        <v>26840</v>
      </c>
    </row>
    <row r="16" spans="1:35" x14ac:dyDescent="0.25">
      <c r="A16">
        <v>105179</v>
      </c>
      <c r="B16">
        <v>2</v>
      </c>
      <c r="C16">
        <v>0</v>
      </c>
      <c r="D16">
        <v>10</v>
      </c>
      <c r="E16">
        <v>2</v>
      </c>
      <c r="F16">
        <v>0</v>
      </c>
      <c r="G16">
        <v>0</v>
      </c>
      <c r="H16">
        <v>0</v>
      </c>
      <c r="I16">
        <v>0</v>
      </c>
      <c r="J16">
        <v>0</v>
      </c>
      <c r="K16">
        <v>3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17</v>
      </c>
      <c r="AH16">
        <v>324</v>
      </c>
    </row>
    <row r="17" spans="1:35" x14ac:dyDescent="0.25">
      <c r="A17">
        <v>105515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</row>
    <row r="18" spans="1:35" x14ac:dyDescent="0.25">
      <c r="A18">
        <v>105615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</row>
    <row r="19" spans="1:35" x14ac:dyDescent="0.25">
      <c r="A19">
        <v>104340</v>
      </c>
      <c r="B19">
        <v>37</v>
      </c>
      <c r="C19">
        <v>31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68</v>
      </c>
      <c r="AH19">
        <v>2300</v>
      </c>
    </row>
    <row r="20" spans="1:35" x14ac:dyDescent="0.25">
      <c r="A20">
        <v>104341</v>
      </c>
      <c r="B20">
        <v>12</v>
      </c>
      <c r="C20">
        <v>13</v>
      </c>
      <c r="D20">
        <v>0</v>
      </c>
      <c r="E20">
        <v>0</v>
      </c>
      <c r="F20">
        <v>0</v>
      </c>
      <c r="G20">
        <v>0</v>
      </c>
      <c r="H20">
        <v>0</v>
      </c>
      <c r="I20">
        <v>1</v>
      </c>
      <c r="J20">
        <v>1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27</v>
      </c>
      <c r="AH20">
        <v>955</v>
      </c>
    </row>
    <row r="21" spans="1:35" x14ac:dyDescent="0.25">
      <c r="A21">
        <v>109815</v>
      </c>
      <c r="B21">
        <v>8</v>
      </c>
      <c r="C21">
        <v>0</v>
      </c>
      <c r="D21">
        <v>8</v>
      </c>
      <c r="E21">
        <v>0</v>
      </c>
      <c r="F21">
        <v>8</v>
      </c>
      <c r="G21">
        <v>0</v>
      </c>
      <c r="H21">
        <v>8</v>
      </c>
      <c r="I21">
        <v>0</v>
      </c>
      <c r="J21">
        <v>8</v>
      </c>
      <c r="K21">
        <v>0</v>
      </c>
      <c r="L21">
        <v>8</v>
      </c>
      <c r="M21">
        <v>0</v>
      </c>
      <c r="N21">
        <v>8</v>
      </c>
      <c r="O21">
        <v>0</v>
      </c>
      <c r="P21">
        <v>8</v>
      </c>
      <c r="Q21">
        <v>0</v>
      </c>
      <c r="R21">
        <v>8</v>
      </c>
      <c r="S21">
        <v>0</v>
      </c>
      <c r="T21">
        <v>8</v>
      </c>
      <c r="U21">
        <v>0</v>
      </c>
      <c r="V21">
        <v>8</v>
      </c>
      <c r="W21">
        <v>0</v>
      </c>
      <c r="X21">
        <v>8</v>
      </c>
      <c r="Y21">
        <v>0</v>
      </c>
      <c r="Z21">
        <v>8</v>
      </c>
      <c r="AA21">
        <v>0</v>
      </c>
      <c r="AB21">
        <v>8</v>
      </c>
      <c r="AC21">
        <v>0</v>
      </c>
      <c r="AD21">
        <v>8</v>
      </c>
      <c r="AE21">
        <v>0</v>
      </c>
      <c r="AF21">
        <v>8</v>
      </c>
      <c r="AG21">
        <v>128</v>
      </c>
      <c r="AH21" s="36">
        <v>4736</v>
      </c>
    </row>
    <row r="22" spans="1:35" x14ac:dyDescent="0.25">
      <c r="A22">
        <v>108489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</row>
    <row r="23" spans="1:35" x14ac:dyDescent="0.25">
      <c r="A23">
        <v>119341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</row>
    <row r="24" spans="1:35" x14ac:dyDescent="0.25">
      <c r="A24">
        <v>112647</v>
      </c>
      <c r="B24">
        <v>40</v>
      </c>
      <c r="C24">
        <v>40</v>
      </c>
      <c r="D24">
        <v>40</v>
      </c>
      <c r="E24">
        <v>40</v>
      </c>
      <c r="F24">
        <v>40</v>
      </c>
      <c r="G24">
        <v>40</v>
      </c>
      <c r="H24">
        <v>51</v>
      </c>
      <c r="I24">
        <v>40</v>
      </c>
      <c r="J24">
        <v>40</v>
      </c>
      <c r="K24">
        <v>40</v>
      </c>
      <c r="L24">
        <v>40</v>
      </c>
      <c r="M24">
        <v>40</v>
      </c>
      <c r="N24">
        <v>40</v>
      </c>
      <c r="O24">
        <v>40</v>
      </c>
      <c r="P24">
        <v>40</v>
      </c>
      <c r="Q24">
        <v>40</v>
      </c>
      <c r="R24">
        <v>40</v>
      </c>
      <c r="S24">
        <v>40</v>
      </c>
      <c r="T24">
        <v>40</v>
      </c>
      <c r="U24">
        <v>40</v>
      </c>
      <c r="V24">
        <v>40</v>
      </c>
      <c r="W24">
        <v>40</v>
      </c>
      <c r="X24">
        <v>40</v>
      </c>
      <c r="Y24">
        <v>40</v>
      </c>
      <c r="Z24">
        <v>40</v>
      </c>
      <c r="AA24">
        <v>40</v>
      </c>
      <c r="AB24">
        <v>40</v>
      </c>
      <c r="AC24">
        <v>40</v>
      </c>
      <c r="AD24">
        <v>40</v>
      </c>
      <c r="AE24">
        <v>40</v>
      </c>
      <c r="AF24">
        <v>40</v>
      </c>
      <c r="AG24">
        <v>1251</v>
      </c>
      <c r="AH24" s="36">
        <v>43549</v>
      </c>
    </row>
    <row r="25" spans="1:35" x14ac:dyDescent="0.25">
      <c r="A25">
        <v>136091</v>
      </c>
      <c r="B25">
        <v>17</v>
      </c>
      <c r="C25">
        <v>17</v>
      </c>
      <c r="D25">
        <v>17</v>
      </c>
      <c r="E25">
        <v>17</v>
      </c>
      <c r="F25">
        <v>17</v>
      </c>
      <c r="G25">
        <v>16</v>
      </c>
      <c r="H25">
        <v>15</v>
      </c>
      <c r="I25">
        <v>15</v>
      </c>
      <c r="J25">
        <v>15</v>
      </c>
      <c r="K25">
        <v>15</v>
      </c>
      <c r="L25">
        <v>15</v>
      </c>
      <c r="M25">
        <v>15</v>
      </c>
      <c r="N25">
        <v>20</v>
      </c>
      <c r="O25">
        <v>15</v>
      </c>
      <c r="P25">
        <v>15</v>
      </c>
      <c r="Q25">
        <v>15</v>
      </c>
      <c r="R25">
        <v>15</v>
      </c>
      <c r="S25">
        <v>15</v>
      </c>
      <c r="T25">
        <v>15</v>
      </c>
      <c r="U25">
        <v>15</v>
      </c>
      <c r="V25">
        <v>15</v>
      </c>
      <c r="W25">
        <v>15</v>
      </c>
      <c r="X25">
        <v>15</v>
      </c>
      <c r="Y25">
        <v>15</v>
      </c>
      <c r="Z25">
        <v>15</v>
      </c>
      <c r="AA25">
        <v>15</v>
      </c>
      <c r="AB25">
        <v>15</v>
      </c>
      <c r="AC25">
        <v>15</v>
      </c>
      <c r="AD25">
        <v>15</v>
      </c>
      <c r="AE25">
        <v>15</v>
      </c>
      <c r="AF25">
        <v>15</v>
      </c>
      <c r="AG25">
        <v>481</v>
      </c>
      <c r="AH25" s="36">
        <v>16591</v>
      </c>
    </row>
    <row r="26" spans="1:35" x14ac:dyDescent="0.25">
      <c r="A26">
        <v>143277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25</v>
      </c>
      <c r="K26">
        <v>0</v>
      </c>
      <c r="L26">
        <v>20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45</v>
      </c>
      <c r="AH26">
        <v>900</v>
      </c>
    </row>
    <row r="27" spans="1:35" x14ac:dyDescent="0.25">
      <c r="A27">
        <v>137030</v>
      </c>
      <c r="B27">
        <v>60</v>
      </c>
      <c r="C27">
        <v>60</v>
      </c>
      <c r="D27">
        <v>60</v>
      </c>
      <c r="E27">
        <v>0</v>
      </c>
      <c r="F27">
        <v>80</v>
      </c>
      <c r="G27">
        <v>0</v>
      </c>
      <c r="H27">
        <v>60</v>
      </c>
      <c r="I27">
        <v>0</v>
      </c>
      <c r="J27">
        <v>0</v>
      </c>
      <c r="K27">
        <v>60</v>
      </c>
      <c r="L27">
        <v>0</v>
      </c>
      <c r="M27">
        <v>80</v>
      </c>
      <c r="N27">
        <v>80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540</v>
      </c>
      <c r="AH27" s="36">
        <v>17820</v>
      </c>
    </row>
    <row r="28" spans="1:35" x14ac:dyDescent="0.25">
      <c r="A28">
        <v>143097</v>
      </c>
      <c r="B28">
        <v>0</v>
      </c>
      <c r="C28">
        <v>0</v>
      </c>
      <c r="D28">
        <v>0</v>
      </c>
      <c r="E28">
        <v>0</v>
      </c>
      <c r="F28">
        <v>1</v>
      </c>
      <c r="G28">
        <v>1</v>
      </c>
      <c r="H28">
        <v>1</v>
      </c>
      <c r="I28">
        <v>1</v>
      </c>
      <c r="J28">
        <v>0</v>
      </c>
      <c r="K28">
        <v>0</v>
      </c>
      <c r="L28">
        <v>1</v>
      </c>
      <c r="M28">
        <v>1</v>
      </c>
      <c r="N28">
        <v>1</v>
      </c>
      <c r="O28">
        <v>1</v>
      </c>
      <c r="P28">
        <v>1</v>
      </c>
      <c r="Q28">
        <v>0</v>
      </c>
      <c r="R28">
        <v>0</v>
      </c>
      <c r="S28">
        <v>1</v>
      </c>
      <c r="T28">
        <v>1</v>
      </c>
      <c r="U28">
        <v>1</v>
      </c>
      <c r="V28">
        <v>1</v>
      </c>
      <c r="W28">
        <v>1</v>
      </c>
      <c r="X28">
        <v>0</v>
      </c>
      <c r="Y28">
        <v>0</v>
      </c>
      <c r="Z28">
        <v>1</v>
      </c>
      <c r="AA28">
        <v>1</v>
      </c>
      <c r="AB28">
        <v>1</v>
      </c>
      <c r="AC28">
        <v>1</v>
      </c>
      <c r="AD28">
        <v>1</v>
      </c>
      <c r="AE28">
        <v>0</v>
      </c>
      <c r="AF28">
        <v>0</v>
      </c>
      <c r="AG28">
        <v>19</v>
      </c>
      <c r="AH28" s="36">
        <v>12350</v>
      </c>
    </row>
    <row r="29" spans="1:35" x14ac:dyDescent="0.25">
      <c r="A29">
        <v>139460</v>
      </c>
      <c r="B29">
        <v>16</v>
      </c>
      <c r="C29">
        <v>15</v>
      </c>
      <c r="D29">
        <v>13</v>
      </c>
      <c r="E29">
        <v>15</v>
      </c>
      <c r="F29">
        <v>11</v>
      </c>
      <c r="G29">
        <v>14</v>
      </c>
      <c r="H29">
        <v>25</v>
      </c>
      <c r="I29">
        <v>18</v>
      </c>
      <c r="J29">
        <v>25</v>
      </c>
      <c r="K29">
        <v>8</v>
      </c>
      <c r="L29">
        <v>25</v>
      </c>
      <c r="M29">
        <v>21</v>
      </c>
      <c r="N29">
        <v>21</v>
      </c>
      <c r="O29">
        <v>21</v>
      </c>
      <c r="P29">
        <v>21</v>
      </c>
      <c r="Q29">
        <v>21</v>
      </c>
      <c r="R29">
        <v>21</v>
      </c>
      <c r="S29">
        <v>21</v>
      </c>
      <c r="T29">
        <v>21</v>
      </c>
      <c r="U29">
        <v>21</v>
      </c>
      <c r="V29">
        <v>21</v>
      </c>
      <c r="W29">
        <v>21</v>
      </c>
      <c r="X29">
        <v>21</v>
      </c>
      <c r="Y29">
        <v>21</v>
      </c>
      <c r="Z29">
        <v>21</v>
      </c>
      <c r="AA29">
        <v>21</v>
      </c>
      <c r="AB29">
        <v>21</v>
      </c>
      <c r="AC29">
        <v>21</v>
      </c>
      <c r="AD29">
        <v>21</v>
      </c>
      <c r="AE29">
        <v>21</v>
      </c>
      <c r="AF29">
        <v>21</v>
      </c>
      <c r="AG29">
        <v>605</v>
      </c>
      <c r="AH29" s="36">
        <v>22925</v>
      </c>
    </row>
    <row r="30" spans="1:35" x14ac:dyDescent="0.25">
      <c r="A30">
        <v>139843</v>
      </c>
      <c r="B30">
        <v>12</v>
      </c>
      <c r="C30">
        <v>10</v>
      </c>
      <c r="D30">
        <v>10</v>
      </c>
      <c r="E30">
        <v>12</v>
      </c>
      <c r="F30">
        <v>12</v>
      </c>
      <c r="G30">
        <v>12</v>
      </c>
      <c r="H30">
        <v>12</v>
      </c>
      <c r="I30">
        <v>13</v>
      </c>
      <c r="J30">
        <v>10</v>
      </c>
      <c r="K30">
        <v>10</v>
      </c>
      <c r="L30">
        <v>10</v>
      </c>
      <c r="M30">
        <v>10</v>
      </c>
      <c r="N30">
        <v>10</v>
      </c>
      <c r="O30">
        <v>10</v>
      </c>
      <c r="P30">
        <v>10</v>
      </c>
      <c r="Q30">
        <v>10</v>
      </c>
      <c r="R30">
        <v>10</v>
      </c>
      <c r="S30">
        <v>10</v>
      </c>
      <c r="T30">
        <v>10</v>
      </c>
      <c r="U30">
        <v>10</v>
      </c>
      <c r="V30">
        <v>10</v>
      </c>
      <c r="W30">
        <v>10</v>
      </c>
      <c r="X30">
        <v>10</v>
      </c>
      <c r="Y30">
        <v>10</v>
      </c>
      <c r="Z30">
        <v>10</v>
      </c>
      <c r="AA30">
        <v>10</v>
      </c>
      <c r="AB30">
        <v>10</v>
      </c>
      <c r="AC30">
        <v>10</v>
      </c>
      <c r="AD30">
        <v>10</v>
      </c>
      <c r="AE30">
        <v>10</v>
      </c>
      <c r="AF30">
        <v>10</v>
      </c>
      <c r="AG30">
        <v>323</v>
      </c>
      <c r="AH30" s="36">
        <v>12676</v>
      </c>
    </row>
    <row r="31" spans="1:35" x14ac:dyDescent="0.25">
      <c r="A31">
        <v>142130</v>
      </c>
      <c r="B31">
        <v>33</v>
      </c>
      <c r="C31">
        <v>26</v>
      </c>
      <c r="D31">
        <v>28</v>
      </c>
      <c r="E31">
        <v>38</v>
      </c>
      <c r="F31">
        <v>40</v>
      </c>
      <c r="G31">
        <v>41</v>
      </c>
      <c r="H31">
        <v>40</v>
      </c>
      <c r="I31">
        <v>36</v>
      </c>
      <c r="J31">
        <v>44</v>
      </c>
      <c r="K31">
        <v>58</v>
      </c>
      <c r="L31">
        <v>64</v>
      </c>
      <c r="M31">
        <v>78</v>
      </c>
      <c r="N31">
        <v>74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600</v>
      </c>
      <c r="AH31" s="36">
        <v>20958</v>
      </c>
    </row>
    <row r="32" spans="1:35" x14ac:dyDescent="0.25">
      <c r="A32">
        <v>7974</v>
      </c>
      <c r="B32">
        <v>253</v>
      </c>
      <c r="C32">
        <v>243</v>
      </c>
      <c r="D32">
        <v>255</v>
      </c>
      <c r="E32">
        <v>238</v>
      </c>
      <c r="F32">
        <v>267</v>
      </c>
      <c r="G32">
        <v>235</v>
      </c>
      <c r="H32">
        <v>256</v>
      </c>
      <c r="I32">
        <v>239</v>
      </c>
      <c r="J32">
        <v>248</v>
      </c>
      <c r="K32">
        <v>258</v>
      </c>
      <c r="L32">
        <v>243</v>
      </c>
      <c r="M32">
        <v>240</v>
      </c>
      <c r="N32">
        <v>239</v>
      </c>
      <c r="O32">
        <v>240</v>
      </c>
      <c r="P32">
        <v>239</v>
      </c>
      <c r="Q32">
        <v>240</v>
      </c>
      <c r="R32">
        <v>239</v>
      </c>
      <c r="S32">
        <v>240</v>
      </c>
      <c r="T32">
        <v>239</v>
      </c>
      <c r="U32">
        <v>240</v>
      </c>
      <c r="V32">
        <v>239</v>
      </c>
      <c r="W32">
        <v>240</v>
      </c>
      <c r="X32">
        <v>239</v>
      </c>
      <c r="Y32">
        <v>240</v>
      </c>
      <c r="Z32">
        <v>239</v>
      </c>
      <c r="AA32">
        <v>240</v>
      </c>
      <c r="AB32">
        <v>239</v>
      </c>
      <c r="AC32">
        <v>240</v>
      </c>
      <c r="AD32">
        <v>239</v>
      </c>
      <c r="AE32">
        <v>240</v>
      </c>
      <c r="AF32">
        <v>239</v>
      </c>
      <c r="AG32" s="36">
        <v>7525</v>
      </c>
      <c r="AH32" s="36">
        <v>243383</v>
      </c>
      <c r="AI32" s="36">
        <v>749384</v>
      </c>
    </row>
    <row r="33" spans="1:35" x14ac:dyDescent="0.25">
      <c r="A33">
        <v>7976</v>
      </c>
      <c r="B33">
        <v>165</v>
      </c>
      <c r="C33">
        <v>165</v>
      </c>
      <c r="D33">
        <v>165</v>
      </c>
      <c r="E33">
        <v>130</v>
      </c>
      <c r="F33">
        <v>155</v>
      </c>
      <c r="G33">
        <v>180</v>
      </c>
      <c r="H33">
        <v>166</v>
      </c>
      <c r="I33">
        <v>166</v>
      </c>
      <c r="J33">
        <v>170</v>
      </c>
      <c r="K33">
        <v>180</v>
      </c>
      <c r="L33">
        <v>170</v>
      </c>
      <c r="M33">
        <v>180</v>
      </c>
      <c r="N33">
        <v>190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 s="36">
        <v>2182</v>
      </c>
      <c r="AH33" s="36">
        <v>74620</v>
      </c>
      <c r="AI33" s="36">
        <v>230400</v>
      </c>
    </row>
    <row r="34" spans="1:35" x14ac:dyDescent="0.25">
      <c r="A34">
        <v>7982</v>
      </c>
      <c r="B34">
        <v>71</v>
      </c>
      <c r="C34">
        <v>76</v>
      </c>
      <c r="D34">
        <v>80</v>
      </c>
      <c r="E34">
        <v>72</v>
      </c>
      <c r="F34">
        <v>75</v>
      </c>
      <c r="G34">
        <v>74</v>
      </c>
      <c r="H34">
        <v>78</v>
      </c>
      <c r="I34">
        <v>71</v>
      </c>
      <c r="J34">
        <v>70</v>
      </c>
      <c r="K34">
        <v>70</v>
      </c>
      <c r="L34">
        <v>72</v>
      </c>
      <c r="M34">
        <v>71</v>
      </c>
      <c r="N34">
        <v>69</v>
      </c>
      <c r="O34">
        <v>69</v>
      </c>
      <c r="P34">
        <v>69</v>
      </c>
      <c r="Q34">
        <v>69</v>
      </c>
      <c r="R34">
        <v>69</v>
      </c>
      <c r="S34">
        <v>69</v>
      </c>
      <c r="T34">
        <v>69</v>
      </c>
      <c r="U34">
        <v>69</v>
      </c>
      <c r="V34">
        <v>69</v>
      </c>
      <c r="W34">
        <v>69</v>
      </c>
      <c r="X34">
        <v>69</v>
      </c>
      <c r="Y34">
        <v>69</v>
      </c>
      <c r="Z34">
        <v>69</v>
      </c>
      <c r="AA34">
        <v>69</v>
      </c>
      <c r="AB34">
        <v>69</v>
      </c>
      <c r="AC34">
        <v>69</v>
      </c>
      <c r="AD34">
        <v>69</v>
      </c>
      <c r="AE34">
        <v>69</v>
      </c>
      <c r="AF34">
        <v>69</v>
      </c>
      <c r="AG34">
        <v>2191</v>
      </c>
      <c r="AH34" s="36">
        <v>74598</v>
      </c>
      <c r="AI34" s="36">
        <v>275000</v>
      </c>
    </row>
    <row r="35" spans="1:35" x14ac:dyDescent="0.25">
      <c r="A35">
        <v>7977</v>
      </c>
      <c r="B35">
        <v>257</v>
      </c>
      <c r="C35">
        <v>277</v>
      </c>
      <c r="D35">
        <v>253</v>
      </c>
      <c r="E35">
        <v>229</v>
      </c>
      <c r="F35">
        <v>240</v>
      </c>
      <c r="G35">
        <v>232</v>
      </c>
      <c r="H35">
        <v>242</v>
      </c>
      <c r="I35">
        <v>252</v>
      </c>
      <c r="J35">
        <v>251</v>
      </c>
      <c r="K35">
        <v>225</v>
      </c>
      <c r="L35">
        <v>241</v>
      </c>
      <c r="M35">
        <v>236</v>
      </c>
      <c r="N35">
        <v>226</v>
      </c>
      <c r="O35">
        <v>226</v>
      </c>
      <c r="P35">
        <v>226</v>
      </c>
      <c r="Q35">
        <v>226</v>
      </c>
      <c r="R35">
        <v>226</v>
      </c>
      <c r="S35">
        <v>226</v>
      </c>
      <c r="T35">
        <v>226</v>
      </c>
      <c r="U35">
        <v>226</v>
      </c>
      <c r="V35">
        <v>226</v>
      </c>
      <c r="W35">
        <v>226</v>
      </c>
      <c r="X35">
        <v>226</v>
      </c>
      <c r="Y35">
        <v>226</v>
      </c>
      <c r="Z35">
        <v>226</v>
      </c>
      <c r="AA35">
        <v>226</v>
      </c>
      <c r="AB35">
        <v>226</v>
      </c>
      <c r="AC35">
        <v>226</v>
      </c>
      <c r="AD35">
        <v>226</v>
      </c>
      <c r="AE35">
        <v>226</v>
      </c>
      <c r="AF35">
        <v>226</v>
      </c>
      <c r="AG35">
        <v>7229</v>
      </c>
      <c r="AH35">
        <v>236924</v>
      </c>
      <c r="AI35" s="36">
        <v>1620000</v>
      </c>
    </row>
    <row r="36" spans="1:35" x14ac:dyDescent="0.25">
      <c r="A36">
        <v>101407</v>
      </c>
      <c r="B36">
        <v>138</v>
      </c>
      <c r="C36">
        <v>88</v>
      </c>
      <c r="D36">
        <v>90</v>
      </c>
      <c r="E36">
        <v>153</v>
      </c>
      <c r="F36">
        <v>93</v>
      </c>
      <c r="G36">
        <v>173</v>
      </c>
      <c r="H36">
        <v>93</v>
      </c>
      <c r="I36">
        <v>137</v>
      </c>
      <c r="J36">
        <v>86</v>
      </c>
      <c r="K36">
        <v>86</v>
      </c>
      <c r="L36">
        <v>139</v>
      </c>
      <c r="M36">
        <v>137</v>
      </c>
      <c r="N36">
        <v>168</v>
      </c>
      <c r="O36">
        <v>88</v>
      </c>
      <c r="P36">
        <v>88</v>
      </c>
      <c r="Q36">
        <v>88</v>
      </c>
      <c r="R36">
        <v>88</v>
      </c>
      <c r="S36">
        <v>88</v>
      </c>
      <c r="T36">
        <v>88</v>
      </c>
      <c r="U36">
        <v>88</v>
      </c>
      <c r="V36">
        <v>88</v>
      </c>
      <c r="W36">
        <v>88</v>
      </c>
      <c r="X36">
        <v>88</v>
      </c>
      <c r="Y36">
        <v>88</v>
      </c>
      <c r="Z36">
        <v>88</v>
      </c>
      <c r="AA36">
        <v>88</v>
      </c>
      <c r="AB36">
        <v>88</v>
      </c>
      <c r="AC36">
        <v>88</v>
      </c>
      <c r="AD36">
        <v>88</v>
      </c>
      <c r="AE36">
        <v>88</v>
      </c>
      <c r="AF36">
        <v>88</v>
      </c>
      <c r="AG36">
        <v>3165</v>
      </c>
      <c r="AH36" s="36">
        <v>101149</v>
      </c>
    </row>
    <row r="37" spans="1:35" x14ac:dyDescent="0.25">
      <c r="A37">
        <v>101409</v>
      </c>
      <c r="B37">
        <v>105</v>
      </c>
      <c r="C37">
        <v>100</v>
      </c>
      <c r="D37">
        <v>95</v>
      </c>
      <c r="E37">
        <v>102</v>
      </c>
      <c r="F37">
        <v>105</v>
      </c>
      <c r="G37">
        <v>104</v>
      </c>
      <c r="H37">
        <v>98</v>
      </c>
      <c r="I37">
        <v>107</v>
      </c>
      <c r="J37">
        <v>108</v>
      </c>
      <c r="K37">
        <v>109</v>
      </c>
      <c r="L37">
        <v>106</v>
      </c>
      <c r="M37">
        <v>102</v>
      </c>
      <c r="N37">
        <v>100</v>
      </c>
      <c r="O37">
        <v>100</v>
      </c>
      <c r="P37">
        <v>100</v>
      </c>
      <c r="Q37">
        <v>100</v>
      </c>
      <c r="R37">
        <v>100</v>
      </c>
      <c r="S37">
        <v>100</v>
      </c>
      <c r="T37">
        <v>100</v>
      </c>
      <c r="U37">
        <v>100</v>
      </c>
      <c r="V37">
        <v>100</v>
      </c>
      <c r="W37">
        <v>100</v>
      </c>
      <c r="X37">
        <v>100</v>
      </c>
      <c r="Y37">
        <v>100</v>
      </c>
      <c r="Z37">
        <v>100</v>
      </c>
      <c r="AA37">
        <v>100</v>
      </c>
      <c r="AB37">
        <v>100</v>
      </c>
      <c r="AC37">
        <v>100</v>
      </c>
      <c r="AD37">
        <v>100</v>
      </c>
      <c r="AE37">
        <v>100</v>
      </c>
      <c r="AF37">
        <v>100</v>
      </c>
      <c r="AG37">
        <v>3141</v>
      </c>
      <c r="AH37" s="36">
        <v>110220</v>
      </c>
    </row>
    <row r="38" spans="1:35" x14ac:dyDescent="0.25">
      <c r="A38">
        <v>101408</v>
      </c>
      <c r="B38">
        <v>138</v>
      </c>
      <c r="C38">
        <v>131</v>
      </c>
      <c r="D38">
        <v>136</v>
      </c>
      <c r="E38">
        <v>152</v>
      </c>
      <c r="F38">
        <v>152</v>
      </c>
      <c r="G38">
        <v>149</v>
      </c>
      <c r="H38">
        <v>146</v>
      </c>
      <c r="I38">
        <v>140</v>
      </c>
      <c r="J38">
        <v>136</v>
      </c>
      <c r="K38">
        <v>137</v>
      </c>
      <c r="L38">
        <v>143</v>
      </c>
      <c r="M38">
        <v>144</v>
      </c>
      <c r="N38">
        <v>138</v>
      </c>
      <c r="O38">
        <v>138</v>
      </c>
      <c r="P38">
        <v>138</v>
      </c>
      <c r="Q38">
        <v>138</v>
      </c>
      <c r="R38">
        <v>138</v>
      </c>
      <c r="S38">
        <v>138</v>
      </c>
      <c r="T38">
        <v>138</v>
      </c>
      <c r="U38">
        <v>138</v>
      </c>
      <c r="V38">
        <v>138</v>
      </c>
      <c r="W38">
        <v>138</v>
      </c>
      <c r="X38">
        <v>138</v>
      </c>
      <c r="Y38">
        <v>138</v>
      </c>
      <c r="Z38">
        <v>138</v>
      </c>
      <c r="AA38">
        <v>138</v>
      </c>
      <c r="AB38">
        <v>138</v>
      </c>
      <c r="AC38">
        <v>138</v>
      </c>
      <c r="AD38">
        <v>138</v>
      </c>
      <c r="AE38">
        <v>138</v>
      </c>
      <c r="AF38">
        <v>138</v>
      </c>
      <c r="AG38" s="36">
        <v>4326</v>
      </c>
      <c r="AH38" s="36">
        <v>154936</v>
      </c>
    </row>
    <row r="39" spans="1:35" x14ac:dyDescent="0.25">
      <c r="A39">
        <v>111850</v>
      </c>
      <c r="B39">
        <v>88</v>
      </c>
      <c r="C39">
        <v>92</v>
      </c>
      <c r="D39">
        <v>96</v>
      </c>
      <c r="E39">
        <v>81</v>
      </c>
      <c r="F39">
        <v>97</v>
      </c>
      <c r="G39">
        <v>97</v>
      </c>
      <c r="H39">
        <v>92</v>
      </c>
      <c r="I39">
        <v>74</v>
      </c>
      <c r="J39">
        <v>81</v>
      </c>
      <c r="K39">
        <v>88</v>
      </c>
      <c r="L39">
        <v>84</v>
      </c>
      <c r="M39">
        <v>82</v>
      </c>
      <c r="N39">
        <v>89</v>
      </c>
      <c r="O39">
        <v>89</v>
      </c>
      <c r="P39">
        <v>89</v>
      </c>
      <c r="Q39">
        <v>89</v>
      </c>
      <c r="R39">
        <v>89</v>
      </c>
      <c r="S39">
        <v>89</v>
      </c>
      <c r="T39">
        <v>89</v>
      </c>
      <c r="U39">
        <v>89</v>
      </c>
      <c r="V39">
        <v>89</v>
      </c>
      <c r="W39">
        <v>89</v>
      </c>
      <c r="X39">
        <v>89</v>
      </c>
      <c r="Y39">
        <v>89</v>
      </c>
      <c r="Z39">
        <v>89</v>
      </c>
      <c r="AA39">
        <v>89</v>
      </c>
      <c r="AB39">
        <v>89</v>
      </c>
      <c r="AC39">
        <v>89</v>
      </c>
      <c r="AD39">
        <v>89</v>
      </c>
      <c r="AE39">
        <v>89</v>
      </c>
      <c r="AF39">
        <v>89</v>
      </c>
      <c r="AG39">
        <v>2743</v>
      </c>
      <c r="AH39" s="36">
        <v>95671</v>
      </c>
    </row>
    <row r="40" spans="1:35" x14ac:dyDescent="0.25">
      <c r="A40">
        <v>107176</v>
      </c>
      <c r="B40">
        <v>20</v>
      </c>
      <c r="C40">
        <v>30</v>
      </c>
      <c r="D40">
        <v>40</v>
      </c>
      <c r="E40">
        <v>0</v>
      </c>
      <c r="F40">
        <v>48</v>
      </c>
      <c r="G40">
        <v>34</v>
      </c>
      <c r="H40">
        <v>30</v>
      </c>
      <c r="I40">
        <v>30</v>
      </c>
      <c r="J40">
        <v>0</v>
      </c>
      <c r="K40">
        <v>40</v>
      </c>
      <c r="L40">
        <v>0</v>
      </c>
      <c r="M40">
        <v>48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320</v>
      </c>
      <c r="AH40" s="36">
        <v>11784</v>
      </c>
    </row>
    <row r="41" spans="1:35" x14ac:dyDescent="0.25">
      <c r="A41">
        <v>136094</v>
      </c>
      <c r="B41">
        <v>42</v>
      </c>
      <c r="C41">
        <v>42</v>
      </c>
      <c r="D41">
        <v>42</v>
      </c>
      <c r="E41">
        <v>42</v>
      </c>
      <c r="F41">
        <v>53</v>
      </c>
      <c r="G41">
        <v>48</v>
      </c>
      <c r="H41">
        <v>42</v>
      </c>
      <c r="I41">
        <v>62</v>
      </c>
      <c r="J41">
        <v>42</v>
      </c>
      <c r="K41">
        <v>42</v>
      </c>
      <c r="L41">
        <v>42</v>
      </c>
      <c r="M41">
        <v>42</v>
      </c>
      <c r="N41">
        <v>42</v>
      </c>
      <c r="O41">
        <v>42</v>
      </c>
      <c r="P41">
        <v>42</v>
      </c>
      <c r="Q41">
        <v>42</v>
      </c>
      <c r="R41">
        <v>42</v>
      </c>
      <c r="S41">
        <v>42</v>
      </c>
      <c r="T41">
        <v>42</v>
      </c>
      <c r="U41">
        <v>42</v>
      </c>
      <c r="V41">
        <v>42</v>
      </c>
      <c r="W41">
        <v>42</v>
      </c>
      <c r="X41">
        <v>42</v>
      </c>
      <c r="Y41">
        <v>42</v>
      </c>
      <c r="Z41">
        <v>42</v>
      </c>
      <c r="AA41">
        <v>42</v>
      </c>
      <c r="AB41">
        <v>42</v>
      </c>
      <c r="AC41">
        <v>42</v>
      </c>
      <c r="AD41">
        <v>42</v>
      </c>
      <c r="AE41">
        <v>42</v>
      </c>
      <c r="AF41">
        <v>42</v>
      </c>
      <c r="AG41">
        <v>1339</v>
      </c>
      <c r="AH41" s="36">
        <v>45711</v>
      </c>
    </row>
    <row r="42" spans="1:35" x14ac:dyDescent="0.25">
      <c r="A42">
        <v>7668</v>
      </c>
      <c r="B42">
        <v>44</v>
      </c>
      <c r="C42">
        <v>44</v>
      </c>
      <c r="D42">
        <v>44</v>
      </c>
      <c r="E42">
        <v>44</v>
      </c>
      <c r="F42">
        <v>44</v>
      </c>
      <c r="G42">
        <v>39</v>
      </c>
      <c r="H42">
        <v>44</v>
      </c>
      <c r="I42">
        <v>44</v>
      </c>
      <c r="J42">
        <v>44</v>
      </c>
      <c r="K42">
        <v>44</v>
      </c>
      <c r="L42">
        <v>42</v>
      </c>
      <c r="M42">
        <v>44</v>
      </c>
      <c r="N42">
        <v>44</v>
      </c>
      <c r="O42">
        <v>44</v>
      </c>
      <c r="P42">
        <v>44</v>
      </c>
      <c r="Q42">
        <v>44</v>
      </c>
      <c r="R42">
        <v>44</v>
      </c>
      <c r="S42">
        <v>44</v>
      </c>
      <c r="T42">
        <v>44</v>
      </c>
      <c r="U42">
        <v>44</v>
      </c>
      <c r="V42">
        <v>44</v>
      </c>
      <c r="W42">
        <v>44</v>
      </c>
      <c r="X42">
        <v>44</v>
      </c>
      <c r="Y42">
        <v>44</v>
      </c>
      <c r="Z42">
        <v>44</v>
      </c>
      <c r="AA42">
        <v>44</v>
      </c>
      <c r="AB42">
        <v>44</v>
      </c>
      <c r="AC42">
        <v>44</v>
      </c>
      <c r="AD42">
        <v>44</v>
      </c>
      <c r="AE42">
        <v>44</v>
      </c>
      <c r="AF42">
        <v>44</v>
      </c>
      <c r="AG42">
        <v>1357</v>
      </c>
      <c r="AH42" s="36">
        <v>44990</v>
      </c>
      <c r="AI42" s="36">
        <v>116505</v>
      </c>
    </row>
    <row r="43" spans="1:35" x14ac:dyDescent="0.25">
      <c r="A43">
        <v>8008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</row>
    <row r="44" spans="1:35" x14ac:dyDescent="0.25">
      <c r="A44">
        <v>8011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</row>
    <row r="45" spans="1:35" x14ac:dyDescent="0.25">
      <c r="A45">
        <v>8002</v>
      </c>
      <c r="B45">
        <v>150</v>
      </c>
      <c r="C45">
        <v>156</v>
      </c>
      <c r="D45">
        <v>156</v>
      </c>
      <c r="E45">
        <v>156</v>
      </c>
      <c r="F45">
        <v>158</v>
      </c>
      <c r="G45">
        <v>160</v>
      </c>
      <c r="H45">
        <v>158</v>
      </c>
      <c r="I45">
        <v>156</v>
      </c>
      <c r="J45">
        <v>156</v>
      </c>
      <c r="K45">
        <v>156</v>
      </c>
      <c r="L45">
        <v>156</v>
      </c>
      <c r="M45">
        <v>138</v>
      </c>
      <c r="N45">
        <v>138</v>
      </c>
      <c r="O45">
        <v>138</v>
      </c>
      <c r="P45">
        <v>138</v>
      </c>
      <c r="Q45">
        <v>138</v>
      </c>
      <c r="R45">
        <v>138</v>
      </c>
      <c r="S45">
        <v>138</v>
      </c>
      <c r="T45">
        <v>138</v>
      </c>
      <c r="U45">
        <v>138</v>
      </c>
      <c r="V45">
        <v>138</v>
      </c>
      <c r="W45">
        <v>138</v>
      </c>
      <c r="X45">
        <v>138</v>
      </c>
      <c r="Y45">
        <v>138</v>
      </c>
      <c r="Z45">
        <v>138</v>
      </c>
      <c r="AA45">
        <v>138</v>
      </c>
      <c r="AB45">
        <v>138</v>
      </c>
      <c r="AC45">
        <v>138</v>
      </c>
      <c r="AD45">
        <v>138</v>
      </c>
      <c r="AE45">
        <v>138</v>
      </c>
      <c r="AF45">
        <v>138</v>
      </c>
      <c r="AG45" s="36">
        <v>4478</v>
      </c>
      <c r="AH45" s="36">
        <v>149926</v>
      </c>
      <c r="AI45" s="36">
        <v>307756</v>
      </c>
    </row>
    <row r="46" spans="1:35" x14ac:dyDescent="0.25">
      <c r="A46">
        <v>8019</v>
      </c>
      <c r="B46">
        <v>133</v>
      </c>
      <c r="C46">
        <v>123</v>
      </c>
      <c r="D46">
        <v>137</v>
      </c>
      <c r="E46">
        <v>137</v>
      </c>
      <c r="F46">
        <v>139</v>
      </c>
      <c r="G46">
        <v>135</v>
      </c>
      <c r="H46">
        <v>135</v>
      </c>
      <c r="I46">
        <v>149</v>
      </c>
      <c r="J46">
        <v>147</v>
      </c>
      <c r="K46">
        <v>147</v>
      </c>
      <c r="L46">
        <v>124</v>
      </c>
      <c r="M46">
        <v>131</v>
      </c>
      <c r="N46">
        <v>141</v>
      </c>
      <c r="O46">
        <v>141</v>
      </c>
      <c r="P46">
        <v>141</v>
      </c>
      <c r="Q46">
        <v>141</v>
      </c>
      <c r="R46">
        <v>141</v>
      </c>
      <c r="S46">
        <v>141</v>
      </c>
      <c r="T46">
        <v>141</v>
      </c>
      <c r="U46">
        <v>141</v>
      </c>
      <c r="V46">
        <v>141</v>
      </c>
      <c r="W46">
        <v>141</v>
      </c>
      <c r="X46">
        <v>141</v>
      </c>
      <c r="Y46">
        <v>141</v>
      </c>
      <c r="Z46">
        <v>141</v>
      </c>
      <c r="AA46">
        <v>141</v>
      </c>
      <c r="AB46">
        <v>141</v>
      </c>
      <c r="AC46">
        <v>141</v>
      </c>
      <c r="AD46">
        <v>141</v>
      </c>
      <c r="AE46">
        <v>141</v>
      </c>
      <c r="AF46">
        <v>141</v>
      </c>
      <c r="AG46" s="36">
        <v>4316</v>
      </c>
      <c r="AH46" s="36">
        <v>141464</v>
      </c>
      <c r="AI46" s="36">
        <v>180312</v>
      </c>
    </row>
    <row r="47" spans="1:35" x14ac:dyDescent="0.25">
      <c r="A47">
        <v>8003</v>
      </c>
      <c r="B47">
        <v>82</v>
      </c>
      <c r="C47">
        <v>82</v>
      </c>
      <c r="D47">
        <v>72</v>
      </c>
      <c r="E47">
        <v>85</v>
      </c>
      <c r="F47">
        <v>70</v>
      </c>
      <c r="G47">
        <v>70</v>
      </c>
      <c r="H47">
        <v>81</v>
      </c>
      <c r="I47">
        <v>81</v>
      </c>
      <c r="J47">
        <v>81</v>
      </c>
      <c r="K47">
        <v>69</v>
      </c>
      <c r="L47">
        <v>69</v>
      </c>
      <c r="M47">
        <v>69</v>
      </c>
      <c r="N47">
        <v>80</v>
      </c>
      <c r="O47">
        <v>80</v>
      </c>
      <c r="P47">
        <v>80</v>
      </c>
      <c r="Q47">
        <v>80</v>
      </c>
      <c r="R47">
        <v>80</v>
      </c>
      <c r="S47">
        <v>80</v>
      </c>
      <c r="T47">
        <v>80</v>
      </c>
      <c r="U47">
        <v>80</v>
      </c>
      <c r="V47">
        <v>80</v>
      </c>
      <c r="W47">
        <v>80</v>
      </c>
      <c r="X47">
        <v>80</v>
      </c>
      <c r="Y47">
        <v>80</v>
      </c>
      <c r="Z47">
        <v>80</v>
      </c>
      <c r="AA47">
        <v>80</v>
      </c>
      <c r="AB47">
        <v>80</v>
      </c>
      <c r="AC47">
        <v>80</v>
      </c>
      <c r="AD47">
        <v>80</v>
      </c>
      <c r="AE47">
        <v>80</v>
      </c>
      <c r="AF47">
        <v>80</v>
      </c>
      <c r="AG47" s="36">
        <v>2431</v>
      </c>
      <c r="AH47" s="36">
        <v>86219</v>
      </c>
      <c r="AI47" s="36">
        <v>60000</v>
      </c>
    </row>
    <row r="48" spans="1:35" x14ac:dyDescent="0.25">
      <c r="A48">
        <v>8004</v>
      </c>
      <c r="B48">
        <v>56</v>
      </c>
      <c r="C48">
        <v>49</v>
      </c>
      <c r="D48">
        <v>56</v>
      </c>
      <c r="E48">
        <v>55</v>
      </c>
      <c r="F48">
        <v>62</v>
      </c>
      <c r="G48">
        <v>60</v>
      </c>
      <c r="H48">
        <v>48</v>
      </c>
      <c r="I48">
        <v>45</v>
      </c>
      <c r="J48">
        <v>58</v>
      </c>
      <c r="K48">
        <v>60</v>
      </c>
      <c r="L48">
        <v>61</v>
      </c>
      <c r="M48">
        <v>54</v>
      </c>
      <c r="N48">
        <v>50</v>
      </c>
      <c r="O48">
        <v>47</v>
      </c>
      <c r="P48">
        <v>48</v>
      </c>
      <c r="Q48">
        <v>47</v>
      </c>
      <c r="R48">
        <v>48</v>
      </c>
      <c r="S48">
        <v>47</v>
      </c>
      <c r="T48">
        <v>48</v>
      </c>
      <c r="U48">
        <v>47</v>
      </c>
      <c r="V48">
        <v>48</v>
      </c>
      <c r="W48">
        <v>47</v>
      </c>
      <c r="X48">
        <v>48</v>
      </c>
      <c r="Y48">
        <v>47</v>
      </c>
      <c r="Z48">
        <v>48</v>
      </c>
      <c r="AA48">
        <v>47</v>
      </c>
      <c r="AB48">
        <v>48</v>
      </c>
      <c r="AC48">
        <v>47</v>
      </c>
      <c r="AD48">
        <v>48</v>
      </c>
      <c r="AE48">
        <v>47</v>
      </c>
      <c r="AF48">
        <v>48</v>
      </c>
      <c r="AG48">
        <v>1569</v>
      </c>
      <c r="AH48" s="36">
        <v>54770</v>
      </c>
      <c r="AI48" s="36">
        <v>164154</v>
      </c>
    </row>
    <row r="49" spans="1:35" x14ac:dyDescent="0.25">
      <c r="A49">
        <v>105953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</row>
    <row r="50" spans="1:35" x14ac:dyDescent="0.25">
      <c r="A50">
        <v>109478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</row>
    <row r="51" spans="1:35" x14ac:dyDescent="0.25">
      <c r="A51">
        <v>8006</v>
      </c>
      <c r="B51">
        <v>178</v>
      </c>
      <c r="C51">
        <v>199</v>
      </c>
      <c r="D51">
        <v>186</v>
      </c>
      <c r="E51">
        <v>151</v>
      </c>
      <c r="F51">
        <v>231</v>
      </c>
      <c r="G51">
        <v>213</v>
      </c>
      <c r="H51">
        <v>190</v>
      </c>
      <c r="I51">
        <v>230</v>
      </c>
      <c r="J51">
        <v>218</v>
      </c>
      <c r="K51">
        <v>217</v>
      </c>
      <c r="L51">
        <v>190</v>
      </c>
      <c r="M51">
        <v>190</v>
      </c>
      <c r="N51">
        <v>190</v>
      </c>
      <c r="O51">
        <v>190</v>
      </c>
      <c r="P51">
        <v>190</v>
      </c>
      <c r="Q51">
        <v>190</v>
      </c>
      <c r="R51">
        <v>190</v>
      </c>
      <c r="S51">
        <v>190</v>
      </c>
      <c r="T51">
        <v>190</v>
      </c>
      <c r="U51">
        <v>190</v>
      </c>
      <c r="V51">
        <v>190</v>
      </c>
      <c r="W51">
        <v>190</v>
      </c>
      <c r="X51">
        <v>190</v>
      </c>
      <c r="Y51">
        <v>190</v>
      </c>
      <c r="Z51">
        <v>190</v>
      </c>
      <c r="AA51">
        <v>190</v>
      </c>
      <c r="AB51">
        <v>190</v>
      </c>
      <c r="AC51">
        <v>190</v>
      </c>
      <c r="AD51">
        <v>190</v>
      </c>
      <c r="AE51">
        <v>190</v>
      </c>
      <c r="AF51">
        <v>190</v>
      </c>
      <c r="AG51" s="36">
        <v>6003</v>
      </c>
      <c r="AH51" s="36">
        <v>200734</v>
      </c>
      <c r="AI51" s="36">
        <v>245553</v>
      </c>
    </row>
    <row r="52" spans="1:35" x14ac:dyDescent="0.25">
      <c r="A52">
        <v>101067</v>
      </c>
      <c r="B52">
        <v>70</v>
      </c>
      <c r="C52">
        <v>65</v>
      </c>
      <c r="D52">
        <v>55</v>
      </c>
      <c r="E52">
        <v>55</v>
      </c>
      <c r="F52">
        <v>49</v>
      </c>
      <c r="G52">
        <v>60</v>
      </c>
      <c r="H52">
        <v>60</v>
      </c>
      <c r="I52">
        <v>70</v>
      </c>
      <c r="J52">
        <v>55</v>
      </c>
      <c r="K52">
        <v>55</v>
      </c>
      <c r="L52">
        <v>60</v>
      </c>
      <c r="M52">
        <v>55</v>
      </c>
      <c r="N52">
        <v>50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759</v>
      </c>
      <c r="AH52" s="36">
        <v>27849</v>
      </c>
    </row>
    <row r="53" spans="1:35" x14ac:dyDescent="0.25">
      <c r="A53">
        <v>109277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</row>
    <row r="54" spans="1:35" x14ac:dyDescent="0.25">
      <c r="A54">
        <v>100062</v>
      </c>
      <c r="B54">
        <v>91</v>
      </c>
      <c r="C54">
        <v>93</v>
      </c>
      <c r="D54">
        <v>90</v>
      </c>
      <c r="E54">
        <v>100</v>
      </c>
      <c r="F54">
        <v>92</v>
      </c>
      <c r="G54">
        <v>85</v>
      </c>
      <c r="H54">
        <v>60</v>
      </c>
      <c r="I54">
        <v>53</v>
      </c>
      <c r="J54">
        <v>58</v>
      </c>
      <c r="K54">
        <v>51</v>
      </c>
      <c r="L54">
        <v>53</v>
      </c>
      <c r="M54">
        <v>69</v>
      </c>
      <c r="N54">
        <v>69</v>
      </c>
      <c r="O54">
        <v>69</v>
      </c>
      <c r="P54">
        <v>69</v>
      </c>
      <c r="Q54">
        <v>69</v>
      </c>
      <c r="R54">
        <v>69</v>
      </c>
      <c r="S54">
        <v>69</v>
      </c>
      <c r="T54">
        <v>69</v>
      </c>
      <c r="U54">
        <v>69</v>
      </c>
      <c r="V54">
        <v>69</v>
      </c>
      <c r="W54">
        <v>69</v>
      </c>
      <c r="X54">
        <v>69</v>
      </c>
      <c r="Y54">
        <v>69</v>
      </c>
      <c r="Z54">
        <v>69</v>
      </c>
      <c r="AA54">
        <v>69</v>
      </c>
      <c r="AB54">
        <v>69</v>
      </c>
      <c r="AC54">
        <v>69</v>
      </c>
      <c r="AD54">
        <v>69</v>
      </c>
      <c r="AE54">
        <v>69</v>
      </c>
      <c r="AF54">
        <v>69</v>
      </c>
      <c r="AG54">
        <v>2206</v>
      </c>
      <c r="AH54" s="36">
        <v>79801</v>
      </c>
    </row>
    <row r="55" spans="1:35" x14ac:dyDescent="0.25">
      <c r="A55">
        <v>117410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</row>
    <row r="56" spans="1:35" x14ac:dyDescent="0.25">
      <c r="A56">
        <v>143286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4</v>
      </c>
      <c r="M56">
        <v>4</v>
      </c>
      <c r="N56">
        <v>4</v>
      </c>
      <c r="O56">
        <v>4</v>
      </c>
      <c r="P56">
        <v>4</v>
      </c>
      <c r="Q56">
        <v>4</v>
      </c>
      <c r="R56">
        <v>4</v>
      </c>
      <c r="S56">
        <v>4</v>
      </c>
      <c r="T56">
        <v>4</v>
      </c>
      <c r="U56">
        <v>4</v>
      </c>
      <c r="V56">
        <v>4</v>
      </c>
      <c r="W56">
        <v>4</v>
      </c>
      <c r="X56">
        <v>4</v>
      </c>
      <c r="Y56">
        <v>4</v>
      </c>
      <c r="Z56">
        <v>4</v>
      </c>
      <c r="AA56">
        <v>4</v>
      </c>
      <c r="AB56">
        <v>4</v>
      </c>
      <c r="AC56">
        <v>4</v>
      </c>
      <c r="AD56">
        <v>4</v>
      </c>
      <c r="AE56">
        <v>4</v>
      </c>
      <c r="AF56">
        <v>4</v>
      </c>
      <c r="AG56">
        <v>84</v>
      </c>
      <c r="AH56" s="36">
        <v>3444</v>
      </c>
    </row>
    <row r="57" spans="1:35" x14ac:dyDescent="0.25">
      <c r="A57">
        <v>136844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</row>
    <row r="58" spans="1:35" x14ac:dyDescent="0.25">
      <c r="A58">
        <v>8000</v>
      </c>
      <c r="B58">
        <v>250</v>
      </c>
      <c r="C58">
        <v>239</v>
      </c>
      <c r="D58">
        <v>220</v>
      </c>
      <c r="E58">
        <v>220</v>
      </c>
      <c r="F58">
        <v>220</v>
      </c>
      <c r="G58">
        <v>231</v>
      </c>
      <c r="H58">
        <v>239</v>
      </c>
      <c r="I58">
        <v>239</v>
      </c>
      <c r="J58">
        <v>224</v>
      </c>
      <c r="K58">
        <v>303</v>
      </c>
      <c r="L58">
        <v>238</v>
      </c>
      <c r="M58">
        <v>241</v>
      </c>
      <c r="N58">
        <v>241</v>
      </c>
      <c r="O58">
        <v>241</v>
      </c>
      <c r="P58">
        <v>241</v>
      </c>
      <c r="Q58">
        <v>241</v>
      </c>
      <c r="R58">
        <v>241</v>
      </c>
      <c r="S58">
        <v>241</v>
      </c>
      <c r="T58">
        <v>241</v>
      </c>
      <c r="U58">
        <v>241</v>
      </c>
      <c r="V58">
        <v>241</v>
      </c>
      <c r="W58">
        <v>241</v>
      </c>
      <c r="X58">
        <v>241</v>
      </c>
      <c r="Y58">
        <v>241</v>
      </c>
      <c r="Z58">
        <v>241</v>
      </c>
      <c r="AA58">
        <v>241</v>
      </c>
      <c r="AB58">
        <v>241</v>
      </c>
      <c r="AC58">
        <v>241</v>
      </c>
      <c r="AD58">
        <v>241</v>
      </c>
      <c r="AE58">
        <v>241</v>
      </c>
      <c r="AF58">
        <v>241</v>
      </c>
      <c r="AG58">
        <v>7443</v>
      </c>
      <c r="AH58">
        <v>237102</v>
      </c>
      <c r="AI58" s="36">
        <v>541695</v>
      </c>
    </row>
    <row r="59" spans="1:35" x14ac:dyDescent="0.25">
      <c r="A59">
        <v>8010</v>
      </c>
      <c r="B59">
        <v>85</v>
      </c>
      <c r="C59">
        <v>85</v>
      </c>
      <c r="D59">
        <v>110</v>
      </c>
      <c r="E59">
        <v>105</v>
      </c>
      <c r="F59">
        <v>85</v>
      </c>
      <c r="G59">
        <v>102</v>
      </c>
      <c r="H59">
        <v>95</v>
      </c>
      <c r="I59">
        <v>97</v>
      </c>
      <c r="J59">
        <v>72</v>
      </c>
      <c r="K59">
        <v>97</v>
      </c>
      <c r="L59">
        <v>95</v>
      </c>
      <c r="M59">
        <v>97</v>
      </c>
      <c r="N59">
        <v>67</v>
      </c>
      <c r="O59">
        <v>67</v>
      </c>
      <c r="P59">
        <v>67</v>
      </c>
      <c r="Q59">
        <v>67</v>
      </c>
      <c r="R59">
        <v>67</v>
      </c>
      <c r="S59">
        <v>67</v>
      </c>
      <c r="T59">
        <v>67</v>
      </c>
      <c r="U59">
        <v>67</v>
      </c>
      <c r="V59">
        <v>67</v>
      </c>
      <c r="W59">
        <v>67</v>
      </c>
      <c r="X59">
        <v>67</v>
      </c>
      <c r="Y59">
        <v>67</v>
      </c>
      <c r="Z59">
        <v>67</v>
      </c>
      <c r="AA59">
        <v>67</v>
      </c>
      <c r="AB59">
        <v>67</v>
      </c>
      <c r="AC59">
        <v>67</v>
      </c>
      <c r="AD59">
        <v>67</v>
      </c>
      <c r="AE59">
        <v>67</v>
      </c>
      <c r="AF59">
        <v>67</v>
      </c>
      <c r="AG59">
        <v>2398</v>
      </c>
      <c r="AH59" s="36">
        <v>74918</v>
      </c>
      <c r="AI59" s="37">
        <v>254098</v>
      </c>
    </row>
    <row r="60" spans="1:35" x14ac:dyDescent="0.25">
      <c r="A60">
        <v>7996</v>
      </c>
      <c r="B60">
        <v>146</v>
      </c>
      <c r="C60">
        <v>140</v>
      </c>
      <c r="D60">
        <v>140</v>
      </c>
      <c r="E60">
        <v>156</v>
      </c>
      <c r="F60">
        <v>156</v>
      </c>
      <c r="G60">
        <v>156</v>
      </c>
      <c r="H60">
        <v>135</v>
      </c>
      <c r="I60">
        <v>125</v>
      </c>
      <c r="J60">
        <v>125</v>
      </c>
      <c r="K60">
        <v>125</v>
      </c>
      <c r="L60">
        <v>125</v>
      </c>
      <c r="M60">
        <v>144</v>
      </c>
      <c r="N60">
        <v>125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1798</v>
      </c>
      <c r="AH60" s="36">
        <v>59412</v>
      </c>
      <c r="AI60" s="36">
        <v>248000</v>
      </c>
    </row>
    <row r="61" spans="1:35" x14ac:dyDescent="0.25">
      <c r="A61">
        <v>8013</v>
      </c>
      <c r="B61">
        <v>176</v>
      </c>
      <c r="C61">
        <v>185</v>
      </c>
      <c r="D61">
        <v>175</v>
      </c>
      <c r="E61">
        <v>194</v>
      </c>
      <c r="F61">
        <v>155</v>
      </c>
      <c r="G61">
        <v>170</v>
      </c>
      <c r="H61">
        <v>125</v>
      </c>
      <c r="I61">
        <v>180</v>
      </c>
      <c r="J61">
        <v>165</v>
      </c>
      <c r="K61">
        <v>135</v>
      </c>
      <c r="L61">
        <v>100</v>
      </c>
      <c r="M61">
        <v>165</v>
      </c>
      <c r="N61">
        <v>165</v>
      </c>
      <c r="O61">
        <v>165</v>
      </c>
      <c r="P61">
        <v>165</v>
      </c>
      <c r="Q61">
        <v>165</v>
      </c>
      <c r="R61">
        <v>165</v>
      </c>
      <c r="S61">
        <v>165</v>
      </c>
      <c r="T61">
        <v>165</v>
      </c>
      <c r="U61">
        <v>165</v>
      </c>
      <c r="V61">
        <v>165</v>
      </c>
      <c r="W61">
        <v>165</v>
      </c>
      <c r="X61">
        <v>165</v>
      </c>
      <c r="Y61">
        <v>165</v>
      </c>
      <c r="Z61">
        <v>165</v>
      </c>
      <c r="AA61">
        <v>165</v>
      </c>
      <c r="AB61">
        <v>165</v>
      </c>
      <c r="AC61">
        <v>165</v>
      </c>
      <c r="AD61">
        <v>165</v>
      </c>
      <c r="AE61">
        <v>165</v>
      </c>
      <c r="AF61">
        <v>165</v>
      </c>
      <c r="AG61">
        <v>5060</v>
      </c>
      <c r="AH61" s="36">
        <v>165594</v>
      </c>
      <c r="AI61" s="36">
        <v>409808</v>
      </c>
    </row>
    <row r="62" spans="1:35" x14ac:dyDescent="0.25">
      <c r="A62">
        <v>103629</v>
      </c>
      <c r="B62">
        <v>27</v>
      </c>
      <c r="C62">
        <v>27</v>
      </c>
      <c r="D62">
        <v>27</v>
      </c>
      <c r="E62">
        <v>27</v>
      </c>
      <c r="F62">
        <v>25</v>
      </c>
      <c r="G62">
        <v>36</v>
      </c>
      <c r="H62">
        <v>36</v>
      </c>
      <c r="I62">
        <v>36</v>
      </c>
      <c r="J62">
        <v>36</v>
      </c>
      <c r="K62">
        <v>36</v>
      </c>
      <c r="L62">
        <v>24</v>
      </c>
      <c r="M62">
        <v>24</v>
      </c>
      <c r="N62">
        <v>24</v>
      </c>
      <c r="O62">
        <v>24</v>
      </c>
      <c r="P62">
        <v>24</v>
      </c>
      <c r="Q62">
        <v>24</v>
      </c>
      <c r="R62">
        <v>24</v>
      </c>
      <c r="S62">
        <v>24</v>
      </c>
      <c r="T62">
        <v>24</v>
      </c>
      <c r="U62">
        <v>24</v>
      </c>
      <c r="V62">
        <v>24</v>
      </c>
      <c r="W62">
        <v>24</v>
      </c>
      <c r="X62">
        <v>24</v>
      </c>
      <c r="Y62">
        <v>24</v>
      </c>
      <c r="Z62">
        <v>24</v>
      </c>
      <c r="AA62">
        <v>24</v>
      </c>
      <c r="AB62">
        <v>24</v>
      </c>
      <c r="AC62">
        <v>24</v>
      </c>
      <c r="AD62">
        <v>24</v>
      </c>
      <c r="AE62">
        <v>24</v>
      </c>
      <c r="AF62">
        <v>24</v>
      </c>
      <c r="AG62">
        <v>817</v>
      </c>
      <c r="AH62" s="36">
        <v>29409</v>
      </c>
    </row>
    <row r="63" spans="1:35" x14ac:dyDescent="0.25">
      <c r="A63">
        <v>142923</v>
      </c>
      <c r="B63">
        <v>0</v>
      </c>
      <c r="C63">
        <v>3</v>
      </c>
      <c r="D63">
        <v>3</v>
      </c>
      <c r="E63">
        <v>2</v>
      </c>
      <c r="F63">
        <v>3</v>
      </c>
      <c r="G63">
        <v>2</v>
      </c>
      <c r="H63">
        <v>2</v>
      </c>
      <c r="I63">
        <v>2</v>
      </c>
      <c r="J63">
        <v>2</v>
      </c>
      <c r="K63">
        <v>2</v>
      </c>
      <c r="L63">
        <v>2</v>
      </c>
      <c r="M63">
        <v>2</v>
      </c>
      <c r="N63">
        <v>2</v>
      </c>
      <c r="O63">
        <v>2</v>
      </c>
      <c r="P63">
        <v>2</v>
      </c>
      <c r="Q63">
        <v>2</v>
      </c>
      <c r="R63">
        <v>2</v>
      </c>
      <c r="S63">
        <v>2</v>
      </c>
      <c r="T63">
        <v>2</v>
      </c>
      <c r="U63">
        <v>2</v>
      </c>
      <c r="V63">
        <v>2</v>
      </c>
      <c r="W63">
        <v>2</v>
      </c>
      <c r="X63">
        <v>2</v>
      </c>
      <c r="Y63">
        <v>2</v>
      </c>
      <c r="Z63">
        <v>2</v>
      </c>
      <c r="AA63">
        <v>2</v>
      </c>
      <c r="AB63">
        <v>2</v>
      </c>
      <c r="AC63">
        <v>2</v>
      </c>
      <c r="AD63">
        <v>2</v>
      </c>
      <c r="AE63">
        <v>2</v>
      </c>
      <c r="AF63">
        <v>2</v>
      </c>
      <c r="AG63">
        <v>63</v>
      </c>
      <c r="AH63">
        <v>2087</v>
      </c>
    </row>
    <row r="64" spans="1:35" x14ac:dyDescent="0.25">
      <c r="A64">
        <v>141304</v>
      </c>
      <c r="B64">
        <v>4</v>
      </c>
      <c r="C64">
        <v>14</v>
      </c>
      <c r="D64">
        <v>4</v>
      </c>
      <c r="E64">
        <v>4</v>
      </c>
      <c r="F64">
        <v>4</v>
      </c>
      <c r="G64">
        <v>8</v>
      </c>
      <c r="H64">
        <v>8</v>
      </c>
      <c r="I64">
        <v>29</v>
      </c>
      <c r="J64">
        <v>8</v>
      </c>
      <c r="K64">
        <v>10</v>
      </c>
      <c r="L64">
        <v>10</v>
      </c>
      <c r="M64">
        <v>12</v>
      </c>
      <c r="N64">
        <v>10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125</v>
      </c>
      <c r="AH64">
        <v>4506</v>
      </c>
    </row>
    <row r="65" spans="1:34" x14ac:dyDescent="0.25">
      <c r="A65">
        <v>141284</v>
      </c>
      <c r="B65">
        <v>8</v>
      </c>
      <c r="C65">
        <v>4</v>
      </c>
      <c r="D65">
        <v>8</v>
      </c>
      <c r="E65">
        <v>0</v>
      </c>
      <c r="F65">
        <v>0</v>
      </c>
      <c r="G65">
        <v>6</v>
      </c>
      <c r="H65">
        <v>8</v>
      </c>
      <c r="I65">
        <v>0</v>
      </c>
      <c r="J65">
        <v>0</v>
      </c>
      <c r="K65">
        <v>8</v>
      </c>
      <c r="L65">
        <v>9</v>
      </c>
      <c r="M65">
        <v>8</v>
      </c>
      <c r="N65">
        <v>4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63</v>
      </c>
      <c r="AH65" s="36">
        <v>2904</v>
      </c>
    </row>
    <row r="66" spans="1:34" x14ac:dyDescent="0.25">
      <c r="A66">
        <v>141991</v>
      </c>
      <c r="B66">
        <v>2</v>
      </c>
      <c r="C66">
        <v>15</v>
      </c>
      <c r="D66">
        <v>13</v>
      </c>
      <c r="E66">
        <v>0</v>
      </c>
      <c r="F66">
        <v>0</v>
      </c>
      <c r="G66">
        <v>0</v>
      </c>
      <c r="H66">
        <v>0</v>
      </c>
      <c r="I66">
        <v>18</v>
      </c>
      <c r="J66">
        <v>0</v>
      </c>
      <c r="K66">
        <v>9</v>
      </c>
      <c r="L66">
        <v>0</v>
      </c>
      <c r="M66">
        <v>16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73</v>
      </c>
      <c r="AH66">
        <v>2154</v>
      </c>
    </row>
    <row r="67" spans="1:34" x14ac:dyDescent="0.25">
      <c r="A67">
        <v>142023</v>
      </c>
      <c r="B67">
        <v>0</v>
      </c>
      <c r="C67">
        <v>15</v>
      </c>
      <c r="D67">
        <v>0</v>
      </c>
      <c r="E67">
        <v>0</v>
      </c>
      <c r="F67">
        <v>0</v>
      </c>
      <c r="G67">
        <v>0</v>
      </c>
      <c r="H67">
        <v>15</v>
      </c>
      <c r="I67">
        <v>15</v>
      </c>
      <c r="J67">
        <v>0</v>
      </c>
      <c r="K67">
        <v>15</v>
      </c>
      <c r="L67">
        <v>15</v>
      </c>
      <c r="M67">
        <v>15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90</v>
      </c>
      <c r="AH67">
        <v>900</v>
      </c>
    </row>
    <row r="68" spans="1:34" x14ac:dyDescent="0.25">
      <c r="A68">
        <v>142735</v>
      </c>
      <c r="B68">
        <v>0</v>
      </c>
      <c r="C68">
        <v>0</v>
      </c>
      <c r="D68">
        <v>0</v>
      </c>
      <c r="E68">
        <v>0</v>
      </c>
      <c r="F68">
        <v>0</v>
      </c>
      <c r="G68">
        <v>15</v>
      </c>
      <c r="H68">
        <v>0</v>
      </c>
      <c r="I68">
        <v>0</v>
      </c>
      <c r="J68">
        <v>0</v>
      </c>
      <c r="K68">
        <v>0</v>
      </c>
      <c r="L68">
        <v>20</v>
      </c>
      <c r="M68">
        <v>25</v>
      </c>
      <c r="N68">
        <v>100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160</v>
      </c>
      <c r="AH68" s="36">
        <v>1600</v>
      </c>
    </row>
    <row r="69" spans="1:34" x14ac:dyDescent="0.25">
      <c r="A69">
        <v>142826</v>
      </c>
      <c r="B69">
        <v>0</v>
      </c>
      <c r="C69">
        <v>65</v>
      </c>
      <c r="D69">
        <v>0</v>
      </c>
      <c r="E69">
        <v>70</v>
      </c>
      <c r="F69">
        <v>100</v>
      </c>
      <c r="G69">
        <v>100</v>
      </c>
      <c r="H69">
        <v>210</v>
      </c>
      <c r="I69">
        <v>150</v>
      </c>
      <c r="J69">
        <v>50</v>
      </c>
      <c r="K69">
        <v>0</v>
      </c>
      <c r="L69">
        <v>70</v>
      </c>
      <c r="M69">
        <v>140</v>
      </c>
      <c r="N69">
        <v>152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 s="36">
        <v>1107</v>
      </c>
      <c r="AH69" s="36">
        <v>11070</v>
      </c>
    </row>
    <row r="70" spans="1:34" x14ac:dyDescent="0.25">
      <c r="A70">
        <v>143137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70</v>
      </c>
      <c r="K70">
        <v>80</v>
      </c>
      <c r="L70">
        <v>0</v>
      </c>
      <c r="M70">
        <v>0</v>
      </c>
      <c r="N70">
        <v>100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250</v>
      </c>
      <c r="AH70" s="36">
        <v>2500</v>
      </c>
    </row>
    <row r="71" spans="1:34" x14ac:dyDescent="0.25">
      <c r="A71">
        <v>143276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24</v>
      </c>
      <c r="K71">
        <v>0</v>
      </c>
      <c r="L71">
        <v>0</v>
      </c>
      <c r="M71">
        <v>6</v>
      </c>
      <c r="N71">
        <v>4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34</v>
      </c>
      <c r="AH71">
        <v>694</v>
      </c>
    </row>
    <row r="72" spans="1:34" x14ac:dyDescent="0.25">
      <c r="A72">
        <v>143279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10</v>
      </c>
      <c r="K72">
        <v>0</v>
      </c>
      <c r="L72">
        <v>10</v>
      </c>
      <c r="M72">
        <v>10</v>
      </c>
      <c r="N72">
        <v>10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40</v>
      </c>
      <c r="AH72">
        <v>400</v>
      </c>
    </row>
    <row r="73" spans="1:34" x14ac:dyDescent="0.25">
      <c r="A73">
        <v>143290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10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10</v>
      </c>
      <c r="AH73">
        <v>100</v>
      </c>
    </row>
    <row r="74" spans="1:34" x14ac:dyDescent="0.25">
      <c r="A74">
        <v>143291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20</v>
      </c>
      <c r="K74">
        <v>0</v>
      </c>
      <c r="L74">
        <v>0</v>
      </c>
      <c r="M74">
        <v>0</v>
      </c>
      <c r="N74">
        <v>20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40</v>
      </c>
      <c r="AH74">
        <v>400</v>
      </c>
    </row>
    <row r="75" spans="1:34" x14ac:dyDescent="0.25">
      <c r="A75">
        <v>143292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20</v>
      </c>
      <c r="K75">
        <v>0</v>
      </c>
      <c r="L75">
        <v>20</v>
      </c>
      <c r="M75">
        <v>20</v>
      </c>
      <c r="N75">
        <v>20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80</v>
      </c>
      <c r="AH75">
        <v>800</v>
      </c>
    </row>
    <row r="76" spans="1:34" x14ac:dyDescent="0.25">
      <c r="A76">
        <v>143282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10</v>
      </c>
      <c r="K76">
        <v>30</v>
      </c>
      <c r="L76">
        <v>0</v>
      </c>
      <c r="M76">
        <v>30</v>
      </c>
      <c r="N76">
        <v>30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100</v>
      </c>
      <c r="AH76" s="36">
        <v>1000</v>
      </c>
    </row>
    <row r="77" spans="1:34" x14ac:dyDescent="0.25">
      <c r="A77">
        <v>143302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10</v>
      </c>
      <c r="K77">
        <v>0</v>
      </c>
      <c r="L77">
        <v>20</v>
      </c>
      <c r="M77">
        <v>20</v>
      </c>
      <c r="N77">
        <v>20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70</v>
      </c>
      <c r="AH77">
        <v>700</v>
      </c>
    </row>
    <row r="78" spans="1:34" x14ac:dyDescent="0.25">
      <c r="A78">
        <v>143295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10</v>
      </c>
      <c r="K78">
        <v>0</v>
      </c>
      <c r="L78">
        <v>10</v>
      </c>
      <c r="M78">
        <v>10</v>
      </c>
      <c r="N78">
        <v>10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40</v>
      </c>
      <c r="AH78">
        <v>400</v>
      </c>
    </row>
    <row r="79" spans="1:34" x14ac:dyDescent="0.25">
      <c r="A79">
        <v>143296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10</v>
      </c>
      <c r="K79">
        <v>0</v>
      </c>
      <c r="L79">
        <v>22</v>
      </c>
      <c r="M79">
        <v>22</v>
      </c>
      <c r="N79">
        <v>22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76</v>
      </c>
      <c r="AH79">
        <v>1600</v>
      </c>
    </row>
    <row r="80" spans="1:34" x14ac:dyDescent="0.25">
      <c r="A80">
        <v>143297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30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30</v>
      </c>
      <c r="AH80">
        <v>300</v>
      </c>
    </row>
    <row r="81" spans="1:35" x14ac:dyDescent="0.25">
      <c r="A81">
        <v>143298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20</v>
      </c>
      <c r="K81">
        <v>0</v>
      </c>
      <c r="L81">
        <v>30</v>
      </c>
      <c r="M81">
        <v>30</v>
      </c>
      <c r="N81">
        <v>30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110</v>
      </c>
      <c r="AH81" s="36">
        <v>1100</v>
      </c>
    </row>
    <row r="82" spans="1:35" x14ac:dyDescent="0.25">
      <c r="A82">
        <v>143299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20</v>
      </c>
      <c r="M82">
        <v>20</v>
      </c>
      <c r="N82">
        <v>20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60</v>
      </c>
      <c r="AH82">
        <v>600</v>
      </c>
    </row>
    <row r="83" spans="1:35" x14ac:dyDescent="0.25">
      <c r="A83">
        <v>143171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40</v>
      </c>
      <c r="I83">
        <v>40</v>
      </c>
      <c r="J83">
        <v>0</v>
      </c>
      <c r="K83">
        <v>0</v>
      </c>
      <c r="L83">
        <v>40</v>
      </c>
      <c r="M83">
        <v>40</v>
      </c>
      <c r="N83">
        <v>40</v>
      </c>
      <c r="O83">
        <v>40</v>
      </c>
      <c r="P83">
        <v>40</v>
      </c>
      <c r="Q83">
        <v>0</v>
      </c>
      <c r="R83">
        <v>0</v>
      </c>
      <c r="S83">
        <v>40</v>
      </c>
      <c r="T83">
        <v>40</v>
      </c>
      <c r="U83">
        <v>40</v>
      </c>
      <c r="V83">
        <v>40</v>
      </c>
      <c r="W83">
        <v>40</v>
      </c>
      <c r="X83">
        <v>0</v>
      </c>
      <c r="Y83">
        <v>0</v>
      </c>
      <c r="Z83">
        <v>40</v>
      </c>
      <c r="AA83">
        <v>40</v>
      </c>
      <c r="AB83">
        <v>40</v>
      </c>
      <c r="AC83">
        <v>40</v>
      </c>
      <c r="AD83">
        <v>40</v>
      </c>
      <c r="AE83">
        <v>0</v>
      </c>
      <c r="AF83">
        <v>0</v>
      </c>
      <c r="AG83">
        <v>680</v>
      </c>
      <c r="AH83" s="36">
        <v>6800</v>
      </c>
    </row>
    <row r="84" spans="1:35" x14ac:dyDescent="0.25">
      <c r="A84">
        <v>8161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</row>
    <row r="85" spans="1:35" x14ac:dyDescent="0.25">
      <c r="A85">
        <v>103193</v>
      </c>
      <c r="B85">
        <v>11</v>
      </c>
      <c r="C85">
        <v>12</v>
      </c>
      <c r="D85">
        <v>6</v>
      </c>
      <c r="E85">
        <v>14</v>
      </c>
      <c r="F85">
        <v>15</v>
      </c>
      <c r="G85">
        <v>6</v>
      </c>
      <c r="H85">
        <v>9</v>
      </c>
      <c r="I85">
        <v>11</v>
      </c>
      <c r="J85">
        <v>6</v>
      </c>
      <c r="K85">
        <v>14</v>
      </c>
      <c r="L85">
        <v>6</v>
      </c>
      <c r="M85">
        <v>22</v>
      </c>
      <c r="N85">
        <v>12</v>
      </c>
      <c r="O85">
        <v>20</v>
      </c>
      <c r="P85">
        <v>0</v>
      </c>
      <c r="Q85">
        <v>20</v>
      </c>
      <c r="R85">
        <v>0</v>
      </c>
      <c r="S85">
        <v>20</v>
      </c>
      <c r="T85">
        <v>0</v>
      </c>
      <c r="U85">
        <v>20</v>
      </c>
      <c r="V85">
        <v>0</v>
      </c>
      <c r="W85">
        <v>20</v>
      </c>
      <c r="X85">
        <v>0</v>
      </c>
      <c r="Y85">
        <v>20</v>
      </c>
      <c r="Z85">
        <v>0</v>
      </c>
      <c r="AA85">
        <v>20</v>
      </c>
      <c r="AB85">
        <v>0</v>
      </c>
      <c r="AC85">
        <v>20</v>
      </c>
      <c r="AD85">
        <v>0</v>
      </c>
      <c r="AE85">
        <v>20</v>
      </c>
      <c r="AF85">
        <v>0</v>
      </c>
      <c r="AG85">
        <v>324</v>
      </c>
      <c r="AH85" s="36">
        <v>10980</v>
      </c>
    </row>
    <row r="86" spans="1:35" x14ac:dyDescent="0.25">
      <c r="A86">
        <v>7983</v>
      </c>
      <c r="B86">
        <v>299</v>
      </c>
      <c r="C86">
        <v>299</v>
      </c>
      <c r="D86">
        <v>256</v>
      </c>
      <c r="E86">
        <v>278</v>
      </c>
      <c r="F86">
        <v>326</v>
      </c>
      <c r="G86">
        <v>316</v>
      </c>
      <c r="H86">
        <v>316</v>
      </c>
      <c r="I86">
        <v>282</v>
      </c>
      <c r="J86">
        <v>270</v>
      </c>
      <c r="K86">
        <v>290</v>
      </c>
      <c r="L86">
        <v>278</v>
      </c>
      <c r="M86">
        <v>288</v>
      </c>
      <c r="N86">
        <v>288</v>
      </c>
      <c r="O86">
        <v>288</v>
      </c>
      <c r="P86">
        <v>288</v>
      </c>
      <c r="Q86">
        <v>288</v>
      </c>
      <c r="R86">
        <v>288</v>
      </c>
      <c r="S86">
        <v>288</v>
      </c>
      <c r="T86">
        <v>288</v>
      </c>
      <c r="U86">
        <v>288</v>
      </c>
      <c r="V86">
        <v>288</v>
      </c>
      <c r="W86">
        <v>288</v>
      </c>
      <c r="X86">
        <v>288</v>
      </c>
      <c r="Y86">
        <v>288</v>
      </c>
      <c r="Z86">
        <v>288</v>
      </c>
      <c r="AA86">
        <v>288</v>
      </c>
      <c r="AB86">
        <v>288</v>
      </c>
      <c r="AC86">
        <v>288</v>
      </c>
      <c r="AD86">
        <v>288</v>
      </c>
      <c r="AE86">
        <v>288</v>
      </c>
      <c r="AF86">
        <v>288</v>
      </c>
      <c r="AG86" s="36">
        <v>8970</v>
      </c>
      <c r="AH86" s="36">
        <v>295276</v>
      </c>
      <c r="AI86" s="36">
        <v>225036</v>
      </c>
    </row>
    <row r="87" spans="1:35" x14ac:dyDescent="0.25">
      <c r="A87">
        <v>7984</v>
      </c>
      <c r="B87">
        <v>58</v>
      </c>
      <c r="C87">
        <v>58</v>
      </c>
      <c r="D87">
        <v>66</v>
      </c>
      <c r="E87">
        <v>68</v>
      </c>
      <c r="F87">
        <v>68</v>
      </c>
      <c r="G87">
        <v>68</v>
      </c>
      <c r="H87">
        <v>73</v>
      </c>
      <c r="I87">
        <v>73</v>
      </c>
      <c r="J87">
        <v>73</v>
      </c>
      <c r="K87">
        <v>73</v>
      </c>
      <c r="L87">
        <v>73</v>
      </c>
      <c r="M87">
        <v>73</v>
      </c>
      <c r="N87">
        <v>73</v>
      </c>
      <c r="O87">
        <v>73</v>
      </c>
      <c r="P87">
        <v>73</v>
      </c>
      <c r="Q87">
        <v>73</v>
      </c>
      <c r="R87">
        <v>73</v>
      </c>
      <c r="S87">
        <v>73</v>
      </c>
      <c r="T87">
        <v>73</v>
      </c>
      <c r="U87">
        <v>73</v>
      </c>
      <c r="V87">
        <v>73</v>
      </c>
      <c r="W87">
        <v>73</v>
      </c>
      <c r="X87">
        <v>73</v>
      </c>
      <c r="Y87">
        <v>73</v>
      </c>
      <c r="Z87">
        <v>73</v>
      </c>
      <c r="AA87">
        <v>73</v>
      </c>
      <c r="AB87">
        <v>73</v>
      </c>
      <c r="AC87">
        <v>73</v>
      </c>
      <c r="AD87">
        <v>73</v>
      </c>
      <c r="AE87">
        <v>73</v>
      </c>
      <c r="AF87">
        <v>73</v>
      </c>
      <c r="AG87">
        <v>2211</v>
      </c>
      <c r="AH87" s="36">
        <v>70794</v>
      </c>
      <c r="AI87" s="36">
        <v>64862</v>
      </c>
    </row>
    <row r="88" spans="1:35" x14ac:dyDescent="0.25">
      <c r="A88">
        <v>7985</v>
      </c>
      <c r="B88">
        <v>124</v>
      </c>
      <c r="C88">
        <v>156</v>
      </c>
      <c r="D88">
        <v>184</v>
      </c>
      <c r="E88">
        <v>157</v>
      </c>
      <c r="F88">
        <v>144</v>
      </c>
      <c r="G88">
        <v>176</v>
      </c>
      <c r="H88">
        <v>190</v>
      </c>
      <c r="I88">
        <v>169</v>
      </c>
      <c r="J88">
        <v>181</v>
      </c>
      <c r="K88">
        <v>173</v>
      </c>
      <c r="L88">
        <v>172</v>
      </c>
      <c r="M88">
        <v>173</v>
      </c>
      <c r="N88">
        <v>173</v>
      </c>
      <c r="O88">
        <v>173</v>
      </c>
      <c r="P88">
        <v>173</v>
      </c>
      <c r="Q88">
        <v>173</v>
      </c>
      <c r="R88">
        <v>173</v>
      </c>
      <c r="S88">
        <v>173</v>
      </c>
      <c r="T88">
        <v>173</v>
      </c>
      <c r="U88">
        <v>173</v>
      </c>
      <c r="V88">
        <v>173</v>
      </c>
      <c r="W88">
        <v>173</v>
      </c>
      <c r="X88">
        <v>173</v>
      </c>
      <c r="Y88">
        <v>173</v>
      </c>
      <c r="Z88">
        <v>173</v>
      </c>
      <c r="AA88">
        <v>173</v>
      </c>
      <c r="AB88">
        <v>173</v>
      </c>
      <c r="AC88">
        <v>173</v>
      </c>
      <c r="AD88">
        <v>173</v>
      </c>
      <c r="AE88">
        <v>173</v>
      </c>
      <c r="AF88">
        <v>173</v>
      </c>
      <c r="AG88" s="36">
        <v>5286</v>
      </c>
      <c r="AH88" s="36">
        <v>168725</v>
      </c>
      <c r="AI88" s="36">
        <v>286962</v>
      </c>
    </row>
    <row r="89" spans="1:35" x14ac:dyDescent="0.25">
      <c r="A89">
        <v>7987</v>
      </c>
      <c r="B89">
        <v>74</v>
      </c>
      <c r="C89">
        <v>76</v>
      </c>
      <c r="D89">
        <v>76</v>
      </c>
      <c r="E89">
        <v>80</v>
      </c>
      <c r="F89">
        <v>82</v>
      </c>
      <c r="G89">
        <v>64</v>
      </c>
      <c r="H89">
        <v>82</v>
      </c>
      <c r="I89">
        <v>88</v>
      </c>
      <c r="J89">
        <v>86</v>
      </c>
      <c r="K89">
        <v>73</v>
      </c>
      <c r="L89">
        <v>88</v>
      </c>
      <c r="M89">
        <v>74</v>
      </c>
      <c r="N89">
        <v>78</v>
      </c>
      <c r="O89">
        <v>78</v>
      </c>
      <c r="P89">
        <v>78</v>
      </c>
      <c r="Q89">
        <v>78</v>
      </c>
      <c r="R89">
        <v>78</v>
      </c>
      <c r="S89">
        <v>78</v>
      </c>
      <c r="T89">
        <v>78</v>
      </c>
      <c r="U89">
        <v>78</v>
      </c>
      <c r="V89">
        <v>78</v>
      </c>
      <c r="W89">
        <v>78</v>
      </c>
      <c r="X89">
        <v>78</v>
      </c>
      <c r="Y89">
        <v>78</v>
      </c>
      <c r="Z89">
        <v>78</v>
      </c>
      <c r="AA89">
        <v>78</v>
      </c>
      <c r="AB89">
        <v>78</v>
      </c>
      <c r="AC89">
        <v>78</v>
      </c>
      <c r="AD89">
        <v>78</v>
      </c>
      <c r="AE89">
        <v>78</v>
      </c>
      <c r="AF89">
        <v>78</v>
      </c>
      <c r="AG89">
        <v>2425</v>
      </c>
      <c r="AH89" s="36">
        <v>79558</v>
      </c>
      <c r="AI89" s="37">
        <v>141391</v>
      </c>
    </row>
    <row r="90" spans="1:35" x14ac:dyDescent="0.25">
      <c r="A90">
        <v>7997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</row>
    <row r="91" spans="1:35" x14ac:dyDescent="0.25">
      <c r="A91">
        <v>7988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</row>
    <row r="92" spans="1:35" x14ac:dyDescent="0.25">
      <c r="A92">
        <v>7989</v>
      </c>
      <c r="B92">
        <v>123</v>
      </c>
      <c r="C92">
        <v>124</v>
      </c>
      <c r="D92">
        <v>122</v>
      </c>
      <c r="E92">
        <v>126</v>
      </c>
      <c r="F92">
        <v>120</v>
      </c>
      <c r="G92">
        <v>132</v>
      </c>
      <c r="H92">
        <v>132</v>
      </c>
      <c r="I92">
        <v>124</v>
      </c>
      <c r="J92">
        <v>113</v>
      </c>
      <c r="K92">
        <v>114</v>
      </c>
      <c r="L92">
        <v>117</v>
      </c>
      <c r="M92">
        <v>122</v>
      </c>
      <c r="N92">
        <v>120</v>
      </c>
      <c r="O92">
        <v>120</v>
      </c>
      <c r="P92">
        <v>120</v>
      </c>
      <c r="Q92">
        <v>120</v>
      </c>
      <c r="R92">
        <v>120</v>
      </c>
      <c r="S92">
        <v>120</v>
      </c>
      <c r="T92">
        <v>120</v>
      </c>
      <c r="U92">
        <v>120</v>
      </c>
      <c r="V92">
        <v>120</v>
      </c>
      <c r="W92">
        <v>120</v>
      </c>
      <c r="X92">
        <v>120</v>
      </c>
      <c r="Y92">
        <v>120</v>
      </c>
      <c r="Z92">
        <v>120</v>
      </c>
      <c r="AA92">
        <v>120</v>
      </c>
      <c r="AB92">
        <v>120</v>
      </c>
      <c r="AC92">
        <v>120</v>
      </c>
      <c r="AD92">
        <v>120</v>
      </c>
      <c r="AE92">
        <v>120</v>
      </c>
      <c r="AF92">
        <v>120</v>
      </c>
      <c r="AG92">
        <v>3749</v>
      </c>
      <c r="AH92" s="36">
        <v>120499</v>
      </c>
    </row>
    <row r="93" spans="1:35" x14ac:dyDescent="0.25">
      <c r="A93">
        <v>7990</v>
      </c>
      <c r="B93">
        <v>259</v>
      </c>
      <c r="C93">
        <v>212</v>
      </c>
      <c r="D93">
        <v>240</v>
      </c>
      <c r="E93">
        <v>238</v>
      </c>
      <c r="F93">
        <v>231</v>
      </c>
      <c r="G93">
        <v>244</v>
      </c>
      <c r="H93">
        <v>246</v>
      </c>
      <c r="I93">
        <v>179</v>
      </c>
      <c r="J93">
        <v>247</v>
      </c>
      <c r="K93">
        <v>229</v>
      </c>
      <c r="L93">
        <v>199</v>
      </c>
      <c r="M93">
        <v>225</v>
      </c>
      <c r="N93">
        <v>221</v>
      </c>
      <c r="O93">
        <v>221</v>
      </c>
      <c r="P93">
        <v>221</v>
      </c>
      <c r="Q93">
        <v>221</v>
      </c>
      <c r="R93">
        <v>221</v>
      </c>
      <c r="S93">
        <v>221</v>
      </c>
      <c r="T93">
        <v>221</v>
      </c>
      <c r="U93">
        <v>221</v>
      </c>
      <c r="V93">
        <v>221</v>
      </c>
      <c r="W93">
        <v>221</v>
      </c>
      <c r="X93">
        <v>221</v>
      </c>
      <c r="Y93">
        <v>221</v>
      </c>
      <c r="Z93">
        <v>221</v>
      </c>
      <c r="AA93">
        <v>221</v>
      </c>
      <c r="AB93">
        <v>221</v>
      </c>
      <c r="AC93">
        <v>221</v>
      </c>
      <c r="AD93">
        <v>221</v>
      </c>
      <c r="AE93">
        <v>221</v>
      </c>
      <c r="AF93">
        <v>221</v>
      </c>
      <c r="AG93">
        <v>6948</v>
      </c>
      <c r="AH93">
        <v>231296</v>
      </c>
      <c r="AI93" s="36">
        <v>956000</v>
      </c>
    </row>
    <row r="94" spans="1:35" x14ac:dyDescent="0.25">
      <c r="A94">
        <v>7991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</row>
    <row r="95" spans="1:35" x14ac:dyDescent="0.25">
      <c r="A95">
        <v>102110</v>
      </c>
      <c r="B95">
        <v>48</v>
      </c>
      <c r="C95">
        <v>42</v>
      </c>
      <c r="D95">
        <v>46</v>
      </c>
      <c r="E95">
        <v>44</v>
      </c>
      <c r="F95">
        <v>48</v>
      </c>
      <c r="G95">
        <v>48</v>
      </c>
      <c r="H95">
        <v>46</v>
      </c>
      <c r="I95">
        <v>48</v>
      </c>
      <c r="J95">
        <v>54</v>
      </c>
      <c r="K95">
        <v>48</v>
      </c>
      <c r="L95">
        <v>52</v>
      </c>
      <c r="M95">
        <v>46</v>
      </c>
      <c r="N95">
        <v>54</v>
      </c>
      <c r="O95">
        <v>54</v>
      </c>
      <c r="P95">
        <v>54</v>
      </c>
      <c r="Q95">
        <v>54</v>
      </c>
      <c r="R95">
        <v>54</v>
      </c>
      <c r="S95">
        <v>54</v>
      </c>
      <c r="T95">
        <v>54</v>
      </c>
      <c r="U95">
        <v>54</v>
      </c>
      <c r="V95">
        <v>54</v>
      </c>
      <c r="W95">
        <v>54</v>
      </c>
      <c r="X95">
        <v>54</v>
      </c>
      <c r="Y95">
        <v>54</v>
      </c>
      <c r="Z95">
        <v>54</v>
      </c>
      <c r="AA95">
        <v>54</v>
      </c>
      <c r="AB95">
        <v>54</v>
      </c>
      <c r="AC95">
        <v>54</v>
      </c>
      <c r="AD95">
        <v>54</v>
      </c>
      <c r="AE95">
        <v>54</v>
      </c>
      <c r="AF95">
        <v>54</v>
      </c>
      <c r="AG95">
        <v>1596</v>
      </c>
      <c r="AH95" s="36">
        <v>56872</v>
      </c>
    </row>
    <row r="96" spans="1:35" x14ac:dyDescent="0.25">
      <c r="A96">
        <v>7992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</row>
    <row r="97" spans="1:35" x14ac:dyDescent="0.25">
      <c r="A97">
        <v>102610</v>
      </c>
      <c r="B97">
        <v>30</v>
      </c>
      <c r="C97">
        <v>30</v>
      </c>
      <c r="D97">
        <v>30</v>
      </c>
      <c r="E97">
        <v>46</v>
      </c>
      <c r="F97">
        <v>15</v>
      </c>
      <c r="G97">
        <v>15</v>
      </c>
      <c r="H97">
        <v>15</v>
      </c>
      <c r="I97">
        <v>55</v>
      </c>
      <c r="J97">
        <v>40</v>
      </c>
      <c r="K97">
        <v>30</v>
      </c>
      <c r="L97">
        <v>40</v>
      </c>
      <c r="M97">
        <v>40</v>
      </c>
      <c r="N97">
        <v>15</v>
      </c>
      <c r="O97">
        <v>15</v>
      </c>
      <c r="P97">
        <v>15</v>
      </c>
      <c r="Q97">
        <v>30</v>
      </c>
      <c r="R97">
        <v>30</v>
      </c>
      <c r="S97">
        <v>15</v>
      </c>
      <c r="T97">
        <v>15</v>
      </c>
      <c r="U97">
        <v>15</v>
      </c>
      <c r="V97">
        <v>15</v>
      </c>
      <c r="W97">
        <v>15</v>
      </c>
      <c r="X97">
        <v>30</v>
      </c>
      <c r="Y97">
        <v>30</v>
      </c>
      <c r="Z97">
        <v>15</v>
      </c>
      <c r="AA97">
        <v>15</v>
      </c>
      <c r="AB97">
        <v>15</v>
      </c>
      <c r="AC97">
        <v>15</v>
      </c>
      <c r="AD97">
        <v>15</v>
      </c>
      <c r="AE97">
        <v>30</v>
      </c>
      <c r="AF97">
        <v>30</v>
      </c>
      <c r="AG97">
        <v>761</v>
      </c>
      <c r="AH97" s="36">
        <v>34225</v>
      </c>
    </row>
    <row r="98" spans="1:35" x14ac:dyDescent="0.25">
      <c r="A98">
        <v>102361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</row>
    <row r="99" spans="1:35" x14ac:dyDescent="0.25">
      <c r="A99">
        <v>107415</v>
      </c>
      <c r="B99">
        <v>8</v>
      </c>
      <c r="C99">
        <v>10</v>
      </c>
      <c r="D99">
        <v>10</v>
      </c>
      <c r="E99">
        <v>10</v>
      </c>
      <c r="F99">
        <v>10</v>
      </c>
      <c r="G99">
        <v>10</v>
      </c>
      <c r="H99">
        <v>10</v>
      </c>
      <c r="I99">
        <v>10</v>
      </c>
      <c r="J99">
        <v>10</v>
      </c>
      <c r="K99">
        <v>10</v>
      </c>
      <c r="L99">
        <v>10</v>
      </c>
      <c r="M99">
        <v>10</v>
      </c>
      <c r="N99">
        <v>10</v>
      </c>
      <c r="O99">
        <v>10</v>
      </c>
      <c r="P99">
        <v>10</v>
      </c>
      <c r="Q99">
        <v>10</v>
      </c>
      <c r="R99">
        <v>10</v>
      </c>
      <c r="S99">
        <v>10</v>
      </c>
      <c r="T99">
        <v>10</v>
      </c>
      <c r="U99">
        <v>10</v>
      </c>
      <c r="V99">
        <v>10</v>
      </c>
      <c r="W99">
        <v>10</v>
      </c>
      <c r="X99">
        <v>10</v>
      </c>
      <c r="Y99">
        <v>10</v>
      </c>
      <c r="Z99">
        <v>10</v>
      </c>
      <c r="AA99">
        <v>10</v>
      </c>
      <c r="AB99">
        <v>10</v>
      </c>
      <c r="AC99">
        <v>10</v>
      </c>
      <c r="AD99">
        <v>10</v>
      </c>
      <c r="AE99">
        <v>10</v>
      </c>
      <c r="AF99">
        <v>10</v>
      </c>
      <c r="AG99">
        <v>308</v>
      </c>
      <c r="AH99" s="36">
        <v>10892</v>
      </c>
    </row>
    <row r="100" spans="1:35" x14ac:dyDescent="0.25">
      <c r="A100">
        <v>107902</v>
      </c>
      <c r="B100">
        <v>34</v>
      </c>
      <c r="C100">
        <v>46</v>
      </c>
      <c r="D100">
        <v>46</v>
      </c>
      <c r="E100">
        <v>40</v>
      </c>
      <c r="F100">
        <v>46</v>
      </c>
      <c r="G100">
        <v>46</v>
      </c>
      <c r="H100">
        <v>46</v>
      </c>
      <c r="I100">
        <v>24</v>
      </c>
      <c r="J100">
        <v>46</v>
      </c>
      <c r="K100">
        <v>46</v>
      </c>
      <c r="L100">
        <v>46</v>
      </c>
      <c r="M100">
        <v>25</v>
      </c>
      <c r="N100">
        <v>30</v>
      </c>
      <c r="O100">
        <v>46</v>
      </c>
      <c r="P100">
        <v>46</v>
      </c>
      <c r="Q100">
        <v>46</v>
      </c>
      <c r="R100">
        <v>46</v>
      </c>
      <c r="S100">
        <v>46</v>
      </c>
      <c r="T100">
        <v>46</v>
      </c>
      <c r="U100">
        <v>46</v>
      </c>
      <c r="V100">
        <v>46</v>
      </c>
      <c r="W100">
        <v>46</v>
      </c>
      <c r="X100">
        <v>46</v>
      </c>
      <c r="Y100">
        <v>46</v>
      </c>
      <c r="Z100">
        <v>46</v>
      </c>
      <c r="AA100">
        <v>46</v>
      </c>
      <c r="AB100">
        <v>46</v>
      </c>
      <c r="AC100">
        <v>46</v>
      </c>
      <c r="AD100">
        <v>46</v>
      </c>
      <c r="AE100">
        <v>46</v>
      </c>
      <c r="AF100">
        <v>46</v>
      </c>
      <c r="AG100">
        <v>1349</v>
      </c>
      <c r="AH100" s="36">
        <v>45765</v>
      </c>
    </row>
    <row r="101" spans="1:35" x14ac:dyDescent="0.25">
      <c r="A101">
        <v>117751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</row>
    <row r="102" spans="1:35" x14ac:dyDescent="0.25">
      <c r="A102">
        <v>117752</v>
      </c>
      <c r="B102">
        <v>24</v>
      </c>
      <c r="C102">
        <v>24</v>
      </c>
      <c r="D102">
        <v>24</v>
      </c>
      <c r="E102">
        <v>24</v>
      </c>
      <c r="F102">
        <v>24</v>
      </c>
      <c r="G102">
        <v>24</v>
      </c>
      <c r="H102">
        <v>24</v>
      </c>
      <c r="I102">
        <v>24</v>
      </c>
      <c r="J102">
        <v>24</v>
      </c>
      <c r="K102">
        <v>36</v>
      </c>
      <c r="L102">
        <v>36</v>
      </c>
      <c r="M102">
        <v>36</v>
      </c>
      <c r="N102">
        <v>36</v>
      </c>
      <c r="O102">
        <v>36</v>
      </c>
      <c r="P102">
        <v>36</v>
      </c>
      <c r="Q102">
        <v>36</v>
      </c>
      <c r="R102">
        <v>36</v>
      </c>
      <c r="S102">
        <v>36</v>
      </c>
      <c r="T102">
        <v>36</v>
      </c>
      <c r="U102">
        <v>36</v>
      </c>
      <c r="V102">
        <v>36</v>
      </c>
      <c r="W102">
        <v>36</v>
      </c>
      <c r="X102">
        <v>36</v>
      </c>
      <c r="Y102">
        <v>36</v>
      </c>
      <c r="Z102">
        <v>36</v>
      </c>
      <c r="AA102">
        <v>36</v>
      </c>
      <c r="AB102">
        <v>36</v>
      </c>
      <c r="AC102">
        <v>36</v>
      </c>
      <c r="AD102">
        <v>36</v>
      </c>
      <c r="AE102">
        <v>36</v>
      </c>
      <c r="AF102">
        <v>36</v>
      </c>
      <c r="AG102">
        <v>1008</v>
      </c>
      <c r="AH102" s="36">
        <v>36240</v>
      </c>
    </row>
    <row r="103" spans="1:35" x14ac:dyDescent="0.25">
      <c r="A103">
        <v>117753</v>
      </c>
      <c r="B103">
        <v>8</v>
      </c>
      <c r="C103">
        <v>0</v>
      </c>
      <c r="D103">
        <v>8</v>
      </c>
      <c r="E103">
        <v>0</v>
      </c>
      <c r="F103">
        <v>4</v>
      </c>
      <c r="G103">
        <v>0</v>
      </c>
      <c r="H103">
        <v>0</v>
      </c>
      <c r="I103">
        <v>8</v>
      </c>
      <c r="J103">
        <v>0</v>
      </c>
      <c r="K103">
        <v>0</v>
      </c>
      <c r="L103">
        <v>0</v>
      </c>
      <c r="M103">
        <v>8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36</v>
      </c>
      <c r="AH103">
        <v>1332</v>
      </c>
    </row>
    <row r="104" spans="1:35" x14ac:dyDescent="0.25">
      <c r="A104">
        <v>118414</v>
      </c>
      <c r="B104">
        <v>38</v>
      </c>
      <c r="C104">
        <v>34</v>
      </c>
      <c r="D104">
        <v>33</v>
      </c>
      <c r="E104">
        <v>42</v>
      </c>
      <c r="F104">
        <v>42</v>
      </c>
      <c r="G104">
        <v>56</v>
      </c>
      <c r="H104">
        <v>56</v>
      </c>
      <c r="I104">
        <v>56</v>
      </c>
      <c r="J104">
        <v>26</v>
      </c>
      <c r="K104">
        <v>56</v>
      </c>
      <c r="L104">
        <v>56</v>
      </c>
      <c r="M104">
        <v>46</v>
      </c>
      <c r="N104">
        <v>46</v>
      </c>
      <c r="O104">
        <v>46</v>
      </c>
      <c r="P104">
        <v>46</v>
      </c>
      <c r="Q104">
        <v>46</v>
      </c>
      <c r="R104">
        <v>46</v>
      </c>
      <c r="S104">
        <v>46</v>
      </c>
      <c r="T104">
        <v>46</v>
      </c>
      <c r="U104">
        <v>46</v>
      </c>
      <c r="V104">
        <v>46</v>
      </c>
      <c r="W104">
        <v>46</v>
      </c>
      <c r="X104">
        <v>46</v>
      </c>
      <c r="Y104">
        <v>46</v>
      </c>
      <c r="Z104">
        <v>46</v>
      </c>
      <c r="AA104">
        <v>46</v>
      </c>
      <c r="AB104">
        <v>46</v>
      </c>
      <c r="AC104">
        <v>46</v>
      </c>
      <c r="AD104">
        <v>46</v>
      </c>
      <c r="AE104">
        <v>46</v>
      </c>
      <c r="AF104">
        <v>46</v>
      </c>
      <c r="AG104">
        <v>1415</v>
      </c>
      <c r="AH104" s="36">
        <v>45138</v>
      </c>
    </row>
    <row r="105" spans="1:35" x14ac:dyDescent="0.25">
      <c r="A105">
        <v>104142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</row>
    <row r="106" spans="1:35" x14ac:dyDescent="0.25">
      <c r="A106">
        <v>111799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</row>
    <row r="107" spans="1:35" x14ac:dyDescent="0.25">
      <c r="A107">
        <v>136421</v>
      </c>
      <c r="B107">
        <v>17</v>
      </c>
      <c r="C107">
        <v>14</v>
      </c>
      <c r="D107">
        <v>20</v>
      </c>
      <c r="E107">
        <v>20</v>
      </c>
      <c r="F107">
        <v>11</v>
      </c>
      <c r="G107">
        <v>18</v>
      </c>
      <c r="H107">
        <v>16</v>
      </c>
      <c r="I107">
        <v>18</v>
      </c>
      <c r="J107">
        <v>16</v>
      </c>
      <c r="K107">
        <v>13</v>
      </c>
      <c r="L107">
        <v>20</v>
      </c>
      <c r="M107">
        <v>20</v>
      </c>
      <c r="N107">
        <v>19</v>
      </c>
      <c r="O107">
        <v>19</v>
      </c>
      <c r="P107">
        <v>19</v>
      </c>
      <c r="Q107">
        <v>19</v>
      </c>
      <c r="R107">
        <v>19</v>
      </c>
      <c r="S107">
        <v>19</v>
      </c>
      <c r="T107">
        <v>19</v>
      </c>
      <c r="U107">
        <v>19</v>
      </c>
      <c r="V107">
        <v>19</v>
      </c>
      <c r="W107">
        <v>19</v>
      </c>
      <c r="X107">
        <v>19</v>
      </c>
      <c r="Y107">
        <v>19</v>
      </c>
      <c r="Z107">
        <v>19</v>
      </c>
      <c r="AA107">
        <v>19</v>
      </c>
      <c r="AB107">
        <v>19</v>
      </c>
      <c r="AC107">
        <v>19</v>
      </c>
      <c r="AD107">
        <v>19</v>
      </c>
      <c r="AE107">
        <v>19</v>
      </c>
      <c r="AF107">
        <v>19</v>
      </c>
      <c r="AG107">
        <v>564</v>
      </c>
      <c r="AH107" s="36">
        <v>20284</v>
      </c>
    </row>
    <row r="108" spans="1:35" x14ac:dyDescent="0.25">
      <c r="A108">
        <v>101655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</row>
    <row r="109" spans="1:35" x14ac:dyDescent="0.25">
      <c r="A109">
        <v>7994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</row>
    <row r="110" spans="1:35" x14ac:dyDescent="0.25">
      <c r="A110">
        <v>8018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</row>
    <row r="111" spans="1:35" x14ac:dyDescent="0.25">
      <c r="A111">
        <v>7995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</row>
    <row r="112" spans="1:35" x14ac:dyDescent="0.25">
      <c r="A112">
        <v>7999</v>
      </c>
      <c r="B112">
        <v>7</v>
      </c>
      <c r="C112">
        <v>0</v>
      </c>
      <c r="D112">
        <v>0</v>
      </c>
      <c r="E112">
        <v>5</v>
      </c>
      <c r="F112">
        <v>7</v>
      </c>
      <c r="G112">
        <v>7</v>
      </c>
      <c r="H112">
        <v>37</v>
      </c>
      <c r="I112">
        <v>7</v>
      </c>
      <c r="J112">
        <v>0</v>
      </c>
      <c r="K112">
        <v>0</v>
      </c>
      <c r="L112">
        <v>37</v>
      </c>
      <c r="M112">
        <v>37</v>
      </c>
      <c r="N112">
        <v>37</v>
      </c>
      <c r="O112">
        <v>37</v>
      </c>
      <c r="P112">
        <v>37</v>
      </c>
      <c r="Q112">
        <v>0</v>
      </c>
      <c r="R112">
        <v>0</v>
      </c>
      <c r="S112">
        <v>37</v>
      </c>
      <c r="T112">
        <v>37</v>
      </c>
      <c r="U112">
        <v>37</v>
      </c>
      <c r="V112">
        <v>37</v>
      </c>
      <c r="W112">
        <v>37</v>
      </c>
      <c r="X112">
        <v>0</v>
      </c>
      <c r="Y112">
        <v>0</v>
      </c>
      <c r="Z112">
        <v>37</v>
      </c>
      <c r="AA112">
        <v>37</v>
      </c>
      <c r="AB112">
        <v>37</v>
      </c>
      <c r="AC112">
        <v>37</v>
      </c>
      <c r="AD112">
        <v>37</v>
      </c>
      <c r="AE112">
        <v>0</v>
      </c>
      <c r="AF112">
        <v>0</v>
      </c>
      <c r="AG112">
        <v>625</v>
      </c>
      <c r="AH112" s="36">
        <v>89400</v>
      </c>
      <c r="AI112" s="36">
        <v>114560</v>
      </c>
    </row>
    <row r="113" spans="1:35" x14ac:dyDescent="0.25">
      <c r="A113">
        <v>8023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</row>
    <row r="114" spans="1:35" x14ac:dyDescent="0.25">
      <c r="A114">
        <v>8012</v>
      </c>
      <c r="B114">
        <v>69</v>
      </c>
      <c r="C114">
        <v>69</v>
      </c>
      <c r="D114">
        <v>99</v>
      </c>
      <c r="E114">
        <v>104</v>
      </c>
      <c r="F114">
        <v>64</v>
      </c>
      <c r="G114">
        <v>79</v>
      </c>
      <c r="H114">
        <v>40</v>
      </c>
      <c r="I114">
        <v>64</v>
      </c>
      <c r="J114">
        <v>60</v>
      </c>
      <c r="K114">
        <v>75</v>
      </c>
      <c r="L114">
        <v>75</v>
      </c>
      <c r="M114">
        <v>64</v>
      </c>
      <c r="N114">
        <v>75</v>
      </c>
      <c r="O114">
        <v>60</v>
      </c>
      <c r="P114">
        <v>60</v>
      </c>
      <c r="Q114">
        <v>60</v>
      </c>
      <c r="R114">
        <v>60</v>
      </c>
      <c r="S114">
        <v>60</v>
      </c>
      <c r="T114">
        <v>60</v>
      </c>
      <c r="U114">
        <v>60</v>
      </c>
      <c r="V114">
        <v>60</v>
      </c>
      <c r="W114">
        <v>60</v>
      </c>
      <c r="X114">
        <v>60</v>
      </c>
      <c r="Y114">
        <v>60</v>
      </c>
      <c r="Z114">
        <v>60</v>
      </c>
      <c r="AA114">
        <v>60</v>
      </c>
      <c r="AB114">
        <v>60</v>
      </c>
      <c r="AC114">
        <v>60</v>
      </c>
      <c r="AD114">
        <v>60</v>
      </c>
      <c r="AE114">
        <v>60</v>
      </c>
      <c r="AF114">
        <v>60</v>
      </c>
      <c r="AG114">
        <v>2017</v>
      </c>
      <c r="AH114" s="36">
        <v>58849</v>
      </c>
      <c r="AI114" s="36">
        <v>120920</v>
      </c>
    </row>
    <row r="115" spans="1:35" x14ac:dyDescent="0.25">
      <c r="A115">
        <v>102343</v>
      </c>
      <c r="B115">
        <v>68</v>
      </c>
      <c r="C115">
        <v>74</v>
      </c>
      <c r="D115">
        <v>76</v>
      </c>
      <c r="E115">
        <v>74</v>
      </c>
      <c r="F115">
        <v>81</v>
      </c>
      <c r="G115">
        <v>84</v>
      </c>
      <c r="H115">
        <v>84</v>
      </c>
      <c r="I115">
        <v>72</v>
      </c>
      <c r="J115">
        <v>80</v>
      </c>
      <c r="K115">
        <v>74</v>
      </c>
      <c r="L115">
        <v>75</v>
      </c>
      <c r="M115">
        <v>68</v>
      </c>
      <c r="N115">
        <v>83</v>
      </c>
      <c r="O115">
        <v>84</v>
      </c>
      <c r="P115">
        <v>83</v>
      </c>
      <c r="Q115">
        <v>84</v>
      </c>
      <c r="R115">
        <v>83</v>
      </c>
      <c r="S115">
        <v>84</v>
      </c>
      <c r="T115">
        <v>83</v>
      </c>
      <c r="U115">
        <v>84</v>
      </c>
      <c r="V115">
        <v>83</v>
      </c>
      <c r="W115">
        <v>84</v>
      </c>
      <c r="X115">
        <v>83</v>
      </c>
      <c r="Y115">
        <v>84</v>
      </c>
      <c r="Z115">
        <v>83</v>
      </c>
      <c r="AA115">
        <v>84</v>
      </c>
      <c r="AB115">
        <v>83</v>
      </c>
      <c r="AC115">
        <v>84</v>
      </c>
      <c r="AD115">
        <v>83</v>
      </c>
      <c r="AE115">
        <v>84</v>
      </c>
      <c r="AF115">
        <v>83</v>
      </c>
      <c r="AG115" s="36">
        <v>2496</v>
      </c>
      <c r="AH115" s="36">
        <v>91174</v>
      </c>
    </row>
    <row r="116" spans="1:35" x14ac:dyDescent="0.25">
      <c r="A116">
        <v>102360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</row>
    <row r="117" spans="1:35" x14ac:dyDescent="0.25">
      <c r="A117">
        <v>101186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</row>
    <row r="118" spans="1:35" x14ac:dyDescent="0.25">
      <c r="A118">
        <v>7998</v>
      </c>
      <c r="B118">
        <v>436</v>
      </c>
      <c r="C118">
        <v>433</v>
      </c>
      <c r="D118">
        <v>435</v>
      </c>
      <c r="E118">
        <v>445</v>
      </c>
      <c r="F118">
        <v>438</v>
      </c>
      <c r="G118">
        <v>422</v>
      </c>
      <c r="H118">
        <v>435</v>
      </c>
      <c r="I118">
        <v>442</v>
      </c>
      <c r="J118">
        <v>453</v>
      </c>
      <c r="K118">
        <v>425</v>
      </c>
      <c r="L118">
        <v>440</v>
      </c>
      <c r="M118">
        <v>429</v>
      </c>
      <c r="N118">
        <v>426</v>
      </c>
      <c r="O118">
        <v>426</v>
      </c>
      <c r="P118">
        <v>426</v>
      </c>
      <c r="Q118">
        <v>426</v>
      </c>
      <c r="R118">
        <v>426</v>
      </c>
      <c r="S118">
        <v>426</v>
      </c>
      <c r="T118">
        <v>426</v>
      </c>
      <c r="U118">
        <v>426</v>
      </c>
      <c r="V118">
        <v>426</v>
      </c>
      <c r="W118">
        <v>426</v>
      </c>
      <c r="X118">
        <v>426</v>
      </c>
      <c r="Y118">
        <v>426</v>
      </c>
      <c r="Z118">
        <v>426</v>
      </c>
      <c r="AA118">
        <v>426</v>
      </c>
      <c r="AB118">
        <v>426</v>
      </c>
      <c r="AC118">
        <v>426</v>
      </c>
      <c r="AD118">
        <v>426</v>
      </c>
      <c r="AE118">
        <v>426</v>
      </c>
      <c r="AF118">
        <v>426</v>
      </c>
      <c r="AG118">
        <v>13327</v>
      </c>
      <c r="AH118" s="36">
        <v>474550</v>
      </c>
      <c r="AI118" s="36">
        <v>2126676</v>
      </c>
    </row>
    <row r="119" spans="1:35" x14ac:dyDescent="0.25">
      <c r="A119">
        <v>109901</v>
      </c>
      <c r="B119">
        <v>56</v>
      </c>
      <c r="C119">
        <v>56</v>
      </c>
      <c r="D119">
        <v>40</v>
      </c>
      <c r="E119">
        <v>40</v>
      </c>
      <c r="F119">
        <v>54</v>
      </c>
      <c r="G119">
        <v>54</v>
      </c>
      <c r="H119">
        <v>54</v>
      </c>
      <c r="I119">
        <v>27</v>
      </c>
      <c r="J119">
        <v>45</v>
      </c>
      <c r="K119">
        <v>44</v>
      </c>
      <c r="L119">
        <v>50</v>
      </c>
      <c r="M119">
        <v>40</v>
      </c>
      <c r="N119">
        <v>40</v>
      </c>
      <c r="O119">
        <v>40</v>
      </c>
      <c r="P119">
        <v>40</v>
      </c>
      <c r="Q119">
        <v>40</v>
      </c>
      <c r="R119">
        <v>40</v>
      </c>
      <c r="S119">
        <v>40</v>
      </c>
      <c r="T119">
        <v>40</v>
      </c>
      <c r="U119">
        <v>40</v>
      </c>
      <c r="V119">
        <v>40</v>
      </c>
      <c r="W119">
        <v>40</v>
      </c>
      <c r="X119">
        <v>40</v>
      </c>
      <c r="Y119">
        <v>40</v>
      </c>
      <c r="Z119">
        <v>40</v>
      </c>
      <c r="AA119">
        <v>40</v>
      </c>
      <c r="AB119">
        <v>40</v>
      </c>
      <c r="AC119">
        <v>40</v>
      </c>
      <c r="AD119">
        <v>40</v>
      </c>
      <c r="AE119">
        <v>40</v>
      </c>
      <c r="AF119">
        <v>40</v>
      </c>
      <c r="AG119">
        <v>1320</v>
      </c>
      <c r="AH119" s="36">
        <v>46898</v>
      </c>
    </row>
    <row r="120" spans="1:35" x14ac:dyDescent="0.25">
      <c r="A120">
        <v>104141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</row>
    <row r="121" spans="1:35" x14ac:dyDescent="0.25">
      <c r="A121">
        <v>111735</v>
      </c>
      <c r="B121">
        <v>42</v>
      </c>
      <c r="C121">
        <v>39</v>
      </c>
      <c r="D121">
        <v>40</v>
      </c>
      <c r="E121">
        <v>38</v>
      </c>
      <c r="F121">
        <v>39</v>
      </c>
      <c r="G121">
        <v>34</v>
      </c>
      <c r="H121">
        <v>38</v>
      </c>
      <c r="I121">
        <v>41</v>
      </c>
      <c r="J121">
        <v>37</v>
      </c>
      <c r="K121">
        <v>69</v>
      </c>
      <c r="L121">
        <v>0</v>
      </c>
      <c r="M121">
        <v>41</v>
      </c>
      <c r="N121">
        <v>39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497</v>
      </c>
      <c r="AH121" s="36">
        <v>18273</v>
      </c>
    </row>
    <row r="122" spans="1:35" x14ac:dyDescent="0.25">
      <c r="A122">
        <v>109190</v>
      </c>
      <c r="B122">
        <v>38</v>
      </c>
      <c r="C122">
        <v>38</v>
      </c>
      <c r="D122">
        <v>38</v>
      </c>
      <c r="E122">
        <v>38</v>
      </c>
      <c r="F122">
        <v>38</v>
      </c>
      <c r="G122">
        <v>53</v>
      </c>
      <c r="H122">
        <v>38</v>
      </c>
      <c r="I122">
        <v>38</v>
      </c>
      <c r="J122">
        <v>38</v>
      </c>
      <c r="K122">
        <v>38</v>
      </c>
      <c r="L122">
        <v>38</v>
      </c>
      <c r="M122">
        <v>38</v>
      </c>
      <c r="N122">
        <v>38</v>
      </c>
      <c r="O122">
        <v>38</v>
      </c>
      <c r="P122">
        <v>38</v>
      </c>
      <c r="Q122">
        <v>38</v>
      </c>
      <c r="R122">
        <v>38</v>
      </c>
      <c r="S122">
        <v>38</v>
      </c>
      <c r="T122">
        <v>38</v>
      </c>
      <c r="U122">
        <v>38</v>
      </c>
      <c r="V122">
        <v>38</v>
      </c>
      <c r="W122">
        <v>38</v>
      </c>
      <c r="X122">
        <v>38</v>
      </c>
      <c r="Y122">
        <v>38</v>
      </c>
      <c r="Z122">
        <v>38</v>
      </c>
      <c r="AA122">
        <v>38</v>
      </c>
      <c r="AB122">
        <v>38</v>
      </c>
      <c r="AC122">
        <v>38</v>
      </c>
      <c r="AD122">
        <v>38</v>
      </c>
      <c r="AE122">
        <v>38</v>
      </c>
      <c r="AF122">
        <v>38</v>
      </c>
      <c r="AG122">
        <v>1193</v>
      </c>
      <c r="AH122" s="36">
        <v>44596</v>
      </c>
    </row>
    <row r="123" spans="1:35" x14ac:dyDescent="0.25">
      <c r="A123">
        <v>7979</v>
      </c>
      <c r="B123">
        <v>37</v>
      </c>
      <c r="C123">
        <v>32</v>
      </c>
      <c r="D123">
        <v>32</v>
      </c>
      <c r="E123">
        <v>33</v>
      </c>
      <c r="F123">
        <v>37</v>
      </c>
      <c r="G123">
        <v>32</v>
      </c>
      <c r="H123">
        <v>36</v>
      </c>
      <c r="I123">
        <v>34</v>
      </c>
      <c r="J123">
        <v>31</v>
      </c>
      <c r="K123">
        <v>34</v>
      </c>
      <c r="L123">
        <v>36</v>
      </c>
      <c r="M123">
        <v>33</v>
      </c>
      <c r="N123">
        <v>35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442</v>
      </c>
      <c r="AH123" s="36">
        <v>14764</v>
      </c>
      <c r="AI123" s="36">
        <v>48600</v>
      </c>
    </row>
    <row r="124" spans="1:35" x14ac:dyDescent="0.25">
      <c r="A124">
        <v>7980</v>
      </c>
      <c r="B124">
        <v>255</v>
      </c>
      <c r="C124">
        <v>245</v>
      </c>
      <c r="D124">
        <v>238</v>
      </c>
      <c r="E124">
        <v>251</v>
      </c>
      <c r="F124">
        <v>238</v>
      </c>
      <c r="G124">
        <v>243</v>
      </c>
      <c r="H124">
        <v>243</v>
      </c>
      <c r="I124">
        <v>240</v>
      </c>
      <c r="J124">
        <v>228</v>
      </c>
      <c r="K124">
        <v>230</v>
      </c>
      <c r="L124">
        <v>234</v>
      </c>
      <c r="M124">
        <v>247</v>
      </c>
      <c r="N124">
        <v>230</v>
      </c>
      <c r="O124">
        <v>230</v>
      </c>
      <c r="P124">
        <v>230</v>
      </c>
      <c r="Q124">
        <v>230</v>
      </c>
      <c r="R124">
        <v>230</v>
      </c>
      <c r="S124">
        <v>230</v>
      </c>
      <c r="T124">
        <v>230</v>
      </c>
      <c r="U124">
        <v>230</v>
      </c>
      <c r="V124">
        <v>230</v>
      </c>
      <c r="W124">
        <v>230</v>
      </c>
      <c r="X124">
        <v>230</v>
      </c>
      <c r="Y124">
        <v>230</v>
      </c>
      <c r="Z124">
        <v>230</v>
      </c>
      <c r="AA124">
        <v>230</v>
      </c>
      <c r="AB124">
        <v>230</v>
      </c>
      <c r="AC124">
        <v>230</v>
      </c>
      <c r="AD124">
        <v>230</v>
      </c>
      <c r="AE124">
        <v>230</v>
      </c>
      <c r="AF124">
        <v>230</v>
      </c>
      <c r="AG124" s="36">
        <v>7262</v>
      </c>
      <c r="AH124" s="36">
        <v>238283</v>
      </c>
      <c r="AI124" s="36">
        <v>494175</v>
      </c>
    </row>
    <row r="125" spans="1:35" x14ac:dyDescent="0.25">
      <c r="A125">
        <v>7981</v>
      </c>
      <c r="B125">
        <v>238</v>
      </c>
      <c r="C125">
        <v>230</v>
      </c>
      <c r="D125">
        <v>224</v>
      </c>
      <c r="E125">
        <v>226</v>
      </c>
      <c r="F125">
        <v>239</v>
      </c>
      <c r="G125">
        <v>224</v>
      </c>
      <c r="H125">
        <v>239</v>
      </c>
      <c r="I125">
        <v>216</v>
      </c>
      <c r="J125">
        <v>206</v>
      </c>
      <c r="K125">
        <v>213</v>
      </c>
      <c r="L125">
        <v>217</v>
      </c>
      <c r="M125">
        <v>233</v>
      </c>
      <c r="N125">
        <v>237</v>
      </c>
      <c r="O125">
        <v>236</v>
      </c>
      <c r="P125">
        <v>236</v>
      </c>
      <c r="Q125">
        <v>236</v>
      </c>
      <c r="R125">
        <v>236</v>
      </c>
      <c r="S125">
        <v>236</v>
      </c>
      <c r="T125">
        <v>236</v>
      </c>
      <c r="U125">
        <v>236</v>
      </c>
      <c r="V125">
        <v>236</v>
      </c>
      <c r="W125">
        <v>236</v>
      </c>
      <c r="X125">
        <v>236</v>
      </c>
      <c r="Y125">
        <v>236</v>
      </c>
      <c r="Z125">
        <v>236</v>
      </c>
      <c r="AA125">
        <v>236</v>
      </c>
      <c r="AB125">
        <v>236</v>
      </c>
      <c r="AC125">
        <v>236</v>
      </c>
      <c r="AD125">
        <v>236</v>
      </c>
      <c r="AE125">
        <v>236</v>
      </c>
      <c r="AF125">
        <v>236</v>
      </c>
      <c r="AG125" s="36">
        <v>7190</v>
      </c>
      <c r="AH125" s="36">
        <v>239134</v>
      </c>
      <c r="AI125" s="36">
        <v>457270</v>
      </c>
    </row>
    <row r="126" spans="1:35" x14ac:dyDescent="0.25">
      <c r="A126">
        <v>100645</v>
      </c>
      <c r="B126">
        <v>46</v>
      </c>
      <c r="C126">
        <v>46</v>
      </c>
      <c r="D126">
        <v>46</v>
      </c>
      <c r="E126">
        <v>46</v>
      </c>
      <c r="F126">
        <v>46</v>
      </c>
      <c r="G126">
        <v>46</v>
      </c>
      <c r="H126">
        <v>38</v>
      </c>
      <c r="I126">
        <v>38</v>
      </c>
      <c r="J126">
        <v>38</v>
      </c>
      <c r="K126">
        <v>47</v>
      </c>
      <c r="L126">
        <v>46</v>
      </c>
      <c r="M126">
        <v>55</v>
      </c>
      <c r="N126">
        <v>54</v>
      </c>
      <c r="O126">
        <v>54</v>
      </c>
      <c r="P126">
        <v>54</v>
      </c>
      <c r="Q126">
        <v>54</v>
      </c>
      <c r="R126">
        <v>54</v>
      </c>
      <c r="S126">
        <v>54</v>
      </c>
      <c r="T126">
        <v>54</v>
      </c>
      <c r="U126">
        <v>54</v>
      </c>
      <c r="V126">
        <v>54</v>
      </c>
      <c r="W126">
        <v>54</v>
      </c>
      <c r="X126">
        <v>54</v>
      </c>
      <c r="Y126">
        <v>54</v>
      </c>
      <c r="Z126">
        <v>54</v>
      </c>
      <c r="AA126">
        <v>54</v>
      </c>
      <c r="AB126">
        <v>54</v>
      </c>
      <c r="AC126">
        <v>54</v>
      </c>
      <c r="AD126">
        <v>54</v>
      </c>
      <c r="AE126">
        <v>54</v>
      </c>
      <c r="AF126">
        <v>54</v>
      </c>
      <c r="AG126">
        <v>1564</v>
      </c>
      <c r="AH126" s="36">
        <v>51782</v>
      </c>
    </row>
    <row r="127" spans="1:35" x14ac:dyDescent="0.25">
      <c r="A127">
        <v>102540</v>
      </c>
      <c r="B127">
        <v>0</v>
      </c>
      <c r="C127">
        <v>25</v>
      </c>
      <c r="D127">
        <v>0</v>
      </c>
      <c r="E127">
        <v>35</v>
      </c>
      <c r="F127">
        <v>25</v>
      </c>
      <c r="G127">
        <v>0</v>
      </c>
      <c r="H127">
        <v>20</v>
      </c>
      <c r="I127">
        <v>20</v>
      </c>
      <c r="J127">
        <v>0</v>
      </c>
      <c r="K127">
        <v>25</v>
      </c>
      <c r="L127">
        <v>20</v>
      </c>
      <c r="M127">
        <v>0</v>
      </c>
      <c r="N127">
        <v>20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190</v>
      </c>
      <c r="AH127" s="36">
        <v>6950</v>
      </c>
      <c r="AI127" s="36">
        <v>4556</v>
      </c>
    </row>
    <row r="128" spans="1:35" x14ac:dyDescent="0.25">
      <c r="A128">
        <v>102541</v>
      </c>
      <c r="B128">
        <v>48</v>
      </c>
      <c r="C128">
        <v>48</v>
      </c>
      <c r="D128">
        <v>48</v>
      </c>
      <c r="E128">
        <v>72</v>
      </c>
      <c r="F128">
        <v>48</v>
      </c>
      <c r="G128">
        <v>0</v>
      </c>
      <c r="H128">
        <v>48</v>
      </c>
      <c r="I128">
        <v>48</v>
      </c>
      <c r="J128">
        <v>48</v>
      </c>
      <c r="K128">
        <v>48</v>
      </c>
      <c r="L128">
        <v>48</v>
      </c>
      <c r="M128">
        <v>48</v>
      </c>
      <c r="N128">
        <v>48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600</v>
      </c>
      <c r="AH128" s="36">
        <v>22200</v>
      </c>
    </row>
    <row r="129" spans="1:35" x14ac:dyDescent="0.25">
      <c r="A129">
        <v>130400</v>
      </c>
      <c r="B129">
        <v>54</v>
      </c>
      <c r="C129">
        <v>51</v>
      </c>
      <c r="D129">
        <v>54</v>
      </c>
      <c r="E129">
        <v>55</v>
      </c>
      <c r="F129">
        <v>61</v>
      </c>
      <c r="G129">
        <v>49</v>
      </c>
      <c r="H129">
        <v>50</v>
      </c>
      <c r="I129">
        <v>51</v>
      </c>
      <c r="J129">
        <v>50</v>
      </c>
      <c r="K129">
        <v>58</v>
      </c>
      <c r="L129">
        <v>61</v>
      </c>
      <c r="M129">
        <v>61</v>
      </c>
      <c r="N129">
        <v>56</v>
      </c>
      <c r="O129">
        <v>56</v>
      </c>
      <c r="P129">
        <v>56</v>
      </c>
      <c r="Q129">
        <v>56</v>
      </c>
      <c r="R129">
        <v>56</v>
      </c>
      <c r="S129">
        <v>56</v>
      </c>
      <c r="T129">
        <v>56</v>
      </c>
      <c r="U129">
        <v>56</v>
      </c>
      <c r="V129">
        <v>56</v>
      </c>
      <c r="W129">
        <v>56</v>
      </c>
      <c r="X129">
        <v>56</v>
      </c>
      <c r="Y129">
        <v>56</v>
      </c>
      <c r="Z129">
        <v>56</v>
      </c>
      <c r="AA129">
        <v>56</v>
      </c>
      <c r="AB129">
        <v>56</v>
      </c>
      <c r="AC129">
        <v>56</v>
      </c>
      <c r="AD129">
        <v>56</v>
      </c>
      <c r="AE129">
        <v>56</v>
      </c>
      <c r="AF129">
        <v>56</v>
      </c>
      <c r="AG129">
        <v>1719</v>
      </c>
      <c r="AH129" s="36">
        <v>59970</v>
      </c>
    </row>
    <row r="130" spans="1:35" x14ac:dyDescent="0.25">
      <c r="A130">
        <v>103845</v>
      </c>
      <c r="B130">
        <v>28</v>
      </c>
      <c r="C130">
        <v>33</v>
      </c>
      <c r="D130">
        <v>33</v>
      </c>
      <c r="E130">
        <v>27</v>
      </c>
      <c r="F130">
        <v>29</v>
      </c>
      <c r="G130">
        <v>31</v>
      </c>
      <c r="H130">
        <v>34</v>
      </c>
      <c r="I130">
        <v>42</v>
      </c>
      <c r="J130">
        <v>29</v>
      </c>
      <c r="K130">
        <v>30</v>
      </c>
      <c r="L130">
        <v>30</v>
      </c>
      <c r="M130">
        <v>30</v>
      </c>
      <c r="N130">
        <v>33</v>
      </c>
      <c r="O130">
        <v>33</v>
      </c>
      <c r="P130">
        <v>33</v>
      </c>
      <c r="Q130">
        <v>33</v>
      </c>
      <c r="R130">
        <v>33</v>
      </c>
      <c r="S130">
        <v>33</v>
      </c>
      <c r="T130">
        <v>33</v>
      </c>
      <c r="U130">
        <v>33</v>
      </c>
      <c r="V130">
        <v>33</v>
      </c>
      <c r="W130">
        <v>33</v>
      </c>
      <c r="X130">
        <v>33</v>
      </c>
      <c r="Y130">
        <v>33</v>
      </c>
      <c r="Z130">
        <v>33</v>
      </c>
      <c r="AA130">
        <v>33</v>
      </c>
      <c r="AB130">
        <v>33</v>
      </c>
      <c r="AC130">
        <v>33</v>
      </c>
      <c r="AD130">
        <v>33</v>
      </c>
      <c r="AE130">
        <v>33</v>
      </c>
      <c r="AF130">
        <v>33</v>
      </c>
      <c r="AG130">
        <v>1003</v>
      </c>
      <c r="AH130" s="36">
        <v>36559</v>
      </c>
    </row>
    <row r="131" spans="1:35" x14ac:dyDescent="0.25">
      <c r="A131">
        <v>109926</v>
      </c>
      <c r="B131">
        <v>6</v>
      </c>
      <c r="C131">
        <v>6</v>
      </c>
      <c r="D131">
        <v>16</v>
      </c>
      <c r="E131">
        <v>6</v>
      </c>
      <c r="F131">
        <v>6</v>
      </c>
      <c r="G131">
        <v>6</v>
      </c>
      <c r="H131">
        <v>6</v>
      </c>
      <c r="I131">
        <v>8</v>
      </c>
      <c r="J131">
        <v>8</v>
      </c>
      <c r="K131">
        <v>8</v>
      </c>
      <c r="L131">
        <v>8</v>
      </c>
      <c r="M131">
        <v>8</v>
      </c>
      <c r="N131">
        <v>8</v>
      </c>
      <c r="O131">
        <v>8</v>
      </c>
      <c r="P131">
        <v>8</v>
      </c>
      <c r="Q131">
        <v>8</v>
      </c>
      <c r="R131">
        <v>8</v>
      </c>
      <c r="S131">
        <v>8</v>
      </c>
      <c r="T131">
        <v>8</v>
      </c>
      <c r="U131">
        <v>8</v>
      </c>
      <c r="V131">
        <v>8</v>
      </c>
      <c r="W131">
        <v>8</v>
      </c>
      <c r="X131">
        <v>8</v>
      </c>
      <c r="Y131">
        <v>8</v>
      </c>
      <c r="Z131">
        <v>8</v>
      </c>
      <c r="AA131">
        <v>8</v>
      </c>
      <c r="AB131">
        <v>8</v>
      </c>
      <c r="AC131">
        <v>8</v>
      </c>
      <c r="AD131">
        <v>8</v>
      </c>
      <c r="AE131">
        <v>8</v>
      </c>
      <c r="AF131">
        <v>8</v>
      </c>
      <c r="AG131">
        <v>244</v>
      </c>
      <c r="AH131" s="36">
        <v>8702</v>
      </c>
    </row>
    <row r="132" spans="1:35" x14ac:dyDescent="0.25">
      <c r="A132">
        <v>8022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</row>
    <row r="133" spans="1:35" x14ac:dyDescent="0.25">
      <c r="A133">
        <v>116834</v>
      </c>
      <c r="B133">
        <v>55</v>
      </c>
      <c r="C133">
        <v>45</v>
      </c>
      <c r="D133">
        <v>55</v>
      </c>
      <c r="E133">
        <v>60</v>
      </c>
      <c r="F133">
        <v>30</v>
      </c>
      <c r="G133">
        <v>50</v>
      </c>
      <c r="H133">
        <v>60</v>
      </c>
      <c r="I133">
        <v>50</v>
      </c>
      <c r="J133">
        <v>80</v>
      </c>
      <c r="K133">
        <v>65</v>
      </c>
      <c r="L133">
        <v>30</v>
      </c>
      <c r="M133">
        <v>65</v>
      </c>
      <c r="N133">
        <v>55</v>
      </c>
      <c r="O133">
        <v>55</v>
      </c>
      <c r="P133">
        <v>55</v>
      </c>
      <c r="Q133">
        <v>55</v>
      </c>
      <c r="R133">
        <v>55</v>
      </c>
      <c r="S133">
        <v>55</v>
      </c>
      <c r="T133">
        <v>55</v>
      </c>
      <c r="U133">
        <v>55</v>
      </c>
      <c r="V133">
        <v>55</v>
      </c>
      <c r="W133">
        <v>55</v>
      </c>
      <c r="X133">
        <v>55</v>
      </c>
      <c r="Y133">
        <v>55</v>
      </c>
      <c r="Z133">
        <v>55</v>
      </c>
      <c r="AA133">
        <v>55</v>
      </c>
      <c r="AB133">
        <v>55</v>
      </c>
      <c r="AC133">
        <v>55</v>
      </c>
      <c r="AD133">
        <v>55</v>
      </c>
      <c r="AE133">
        <v>55</v>
      </c>
      <c r="AF133">
        <v>55</v>
      </c>
      <c r="AG133">
        <v>1690</v>
      </c>
      <c r="AH133" s="36">
        <v>65935</v>
      </c>
    </row>
    <row r="134" spans="1:35" x14ac:dyDescent="0.25">
      <c r="A134">
        <v>8038</v>
      </c>
      <c r="B134">
        <v>0</v>
      </c>
      <c r="C134">
        <v>0</v>
      </c>
      <c r="D134">
        <v>0</v>
      </c>
      <c r="E134">
        <v>8</v>
      </c>
      <c r="F134">
        <v>0</v>
      </c>
      <c r="G134">
        <v>0</v>
      </c>
      <c r="H134">
        <v>0</v>
      </c>
      <c r="I134">
        <v>0</v>
      </c>
      <c r="J134">
        <v>8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16</v>
      </c>
      <c r="AH134">
        <v>624</v>
      </c>
    </row>
    <row r="135" spans="1:35" x14ac:dyDescent="0.25">
      <c r="A135">
        <v>141303</v>
      </c>
      <c r="B135">
        <v>5</v>
      </c>
      <c r="C135">
        <v>5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10</v>
      </c>
      <c r="AH135">
        <v>100</v>
      </c>
    </row>
    <row r="136" spans="1:35" x14ac:dyDescent="0.25">
      <c r="A136">
        <v>142127</v>
      </c>
      <c r="B136">
        <v>2</v>
      </c>
      <c r="C136">
        <v>2</v>
      </c>
      <c r="D136">
        <v>2</v>
      </c>
      <c r="E136">
        <v>2</v>
      </c>
      <c r="F136">
        <v>4</v>
      </c>
      <c r="G136">
        <v>4</v>
      </c>
      <c r="H136">
        <v>0</v>
      </c>
      <c r="I136">
        <v>3</v>
      </c>
      <c r="J136">
        <v>2</v>
      </c>
      <c r="K136">
        <v>2</v>
      </c>
      <c r="L136">
        <v>2</v>
      </c>
      <c r="M136">
        <v>2</v>
      </c>
      <c r="N136">
        <v>2</v>
      </c>
      <c r="O136">
        <v>2</v>
      </c>
      <c r="P136">
        <v>2</v>
      </c>
      <c r="Q136">
        <v>2</v>
      </c>
      <c r="R136">
        <v>2</v>
      </c>
      <c r="S136">
        <v>2</v>
      </c>
      <c r="T136">
        <v>2</v>
      </c>
      <c r="U136">
        <v>2</v>
      </c>
      <c r="V136">
        <v>2</v>
      </c>
      <c r="W136">
        <v>2</v>
      </c>
      <c r="X136">
        <v>2</v>
      </c>
      <c r="Y136">
        <v>2</v>
      </c>
      <c r="Z136">
        <v>2</v>
      </c>
      <c r="AA136">
        <v>2</v>
      </c>
      <c r="AB136">
        <v>2</v>
      </c>
      <c r="AC136">
        <v>2</v>
      </c>
      <c r="AD136">
        <v>2</v>
      </c>
      <c r="AE136">
        <v>2</v>
      </c>
      <c r="AF136">
        <v>2</v>
      </c>
      <c r="AG136">
        <v>65</v>
      </c>
      <c r="AH136">
        <v>2185</v>
      </c>
    </row>
    <row r="137" spans="1:35" x14ac:dyDescent="0.25">
      <c r="A137">
        <v>142175</v>
      </c>
      <c r="B137">
        <v>10</v>
      </c>
      <c r="C137">
        <v>6</v>
      </c>
      <c r="D137">
        <v>10</v>
      </c>
      <c r="E137">
        <v>12</v>
      </c>
      <c r="F137">
        <v>18</v>
      </c>
      <c r="G137">
        <v>16</v>
      </c>
      <c r="H137">
        <v>16</v>
      </c>
      <c r="I137">
        <v>12</v>
      </c>
      <c r="J137">
        <v>12</v>
      </c>
      <c r="K137">
        <v>16</v>
      </c>
      <c r="L137">
        <v>16</v>
      </c>
      <c r="M137">
        <v>12</v>
      </c>
      <c r="N137">
        <v>10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166</v>
      </c>
      <c r="AH137" s="36">
        <v>6038</v>
      </c>
    </row>
    <row r="138" spans="1:35" x14ac:dyDescent="0.25">
      <c r="A138">
        <v>138821</v>
      </c>
      <c r="B138">
        <v>14</v>
      </c>
      <c r="C138">
        <v>0</v>
      </c>
      <c r="D138">
        <v>19</v>
      </c>
      <c r="E138">
        <v>10</v>
      </c>
      <c r="F138">
        <v>7</v>
      </c>
      <c r="G138">
        <v>24</v>
      </c>
      <c r="H138">
        <v>17</v>
      </c>
      <c r="I138">
        <v>12</v>
      </c>
      <c r="J138">
        <v>22</v>
      </c>
      <c r="K138">
        <v>10</v>
      </c>
      <c r="L138">
        <v>17</v>
      </c>
      <c r="M138">
        <v>8</v>
      </c>
      <c r="N138">
        <v>12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172</v>
      </c>
      <c r="AH138">
        <v>5806</v>
      </c>
    </row>
    <row r="139" spans="1:35" x14ac:dyDescent="0.25">
      <c r="A139">
        <v>140291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20</v>
      </c>
      <c r="K139">
        <v>10</v>
      </c>
      <c r="L139">
        <v>10</v>
      </c>
      <c r="M139">
        <v>0</v>
      </c>
      <c r="N139">
        <v>10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50</v>
      </c>
      <c r="AH139">
        <v>520</v>
      </c>
    </row>
    <row r="140" spans="1:35" x14ac:dyDescent="0.25">
      <c r="A140">
        <v>140292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</row>
    <row r="141" spans="1:35" x14ac:dyDescent="0.25">
      <c r="A141">
        <v>140701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30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30</v>
      </c>
      <c r="AH141">
        <v>1044</v>
      </c>
    </row>
    <row r="142" spans="1:35" x14ac:dyDescent="0.25">
      <c r="A142">
        <v>138717</v>
      </c>
      <c r="B142">
        <v>0</v>
      </c>
      <c r="C142">
        <v>0</v>
      </c>
      <c r="D142">
        <v>14</v>
      </c>
      <c r="E142">
        <v>8</v>
      </c>
      <c r="F142">
        <v>8</v>
      </c>
      <c r="G142">
        <v>8</v>
      </c>
      <c r="H142">
        <v>8</v>
      </c>
      <c r="I142">
        <v>10</v>
      </c>
      <c r="J142">
        <v>10</v>
      </c>
      <c r="K142">
        <v>10</v>
      </c>
      <c r="L142">
        <v>0</v>
      </c>
      <c r="M142">
        <v>10</v>
      </c>
      <c r="N142">
        <v>8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94</v>
      </c>
      <c r="AH142" s="36">
        <v>3611</v>
      </c>
    </row>
    <row r="143" spans="1:35" x14ac:dyDescent="0.25">
      <c r="A143">
        <v>8040</v>
      </c>
      <c r="B143">
        <v>32</v>
      </c>
      <c r="C143">
        <v>32</v>
      </c>
      <c r="D143">
        <v>74</v>
      </c>
      <c r="E143">
        <v>32</v>
      </c>
      <c r="F143">
        <v>0</v>
      </c>
      <c r="G143">
        <v>32</v>
      </c>
      <c r="H143">
        <v>32</v>
      </c>
      <c r="I143">
        <v>32</v>
      </c>
      <c r="J143">
        <v>32</v>
      </c>
      <c r="K143">
        <v>32</v>
      </c>
      <c r="L143">
        <v>32</v>
      </c>
      <c r="M143">
        <v>32</v>
      </c>
      <c r="N143">
        <v>32</v>
      </c>
      <c r="O143">
        <v>32</v>
      </c>
      <c r="P143">
        <v>32</v>
      </c>
      <c r="Q143">
        <v>32</v>
      </c>
      <c r="R143">
        <v>32</v>
      </c>
      <c r="S143">
        <v>32</v>
      </c>
      <c r="T143">
        <v>32</v>
      </c>
      <c r="U143">
        <v>32</v>
      </c>
      <c r="V143">
        <v>32</v>
      </c>
      <c r="W143">
        <v>32</v>
      </c>
      <c r="X143">
        <v>32</v>
      </c>
      <c r="Y143">
        <v>32</v>
      </c>
      <c r="Z143">
        <v>32</v>
      </c>
      <c r="AA143">
        <v>32</v>
      </c>
      <c r="AB143">
        <v>32</v>
      </c>
      <c r="AC143">
        <v>32</v>
      </c>
      <c r="AD143">
        <v>32</v>
      </c>
      <c r="AE143">
        <v>32</v>
      </c>
      <c r="AF143">
        <v>32</v>
      </c>
      <c r="AG143">
        <v>1002</v>
      </c>
      <c r="AH143" s="36">
        <v>34056</v>
      </c>
      <c r="AI143" s="36">
        <v>24416</v>
      </c>
    </row>
    <row r="144" spans="1:35" x14ac:dyDescent="0.25">
      <c r="A144">
        <v>141301</v>
      </c>
      <c r="B144">
        <v>0</v>
      </c>
      <c r="C144">
        <v>16</v>
      </c>
      <c r="D144">
        <v>0</v>
      </c>
      <c r="E144">
        <v>16</v>
      </c>
      <c r="F144">
        <v>0</v>
      </c>
      <c r="G144">
        <v>6</v>
      </c>
      <c r="H144">
        <v>0</v>
      </c>
      <c r="I144">
        <v>0</v>
      </c>
      <c r="J144">
        <v>26</v>
      </c>
      <c r="K144">
        <v>0</v>
      </c>
      <c r="L144">
        <v>0</v>
      </c>
      <c r="M144">
        <v>26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90</v>
      </c>
      <c r="AH144">
        <v>1590</v>
      </c>
    </row>
    <row r="145" spans="1:34" x14ac:dyDescent="0.25">
      <c r="A145">
        <v>141282</v>
      </c>
      <c r="B145">
        <v>13</v>
      </c>
      <c r="C145">
        <v>32</v>
      </c>
      <c r="D145">
        <v>40</v>
      </c>
      <c r="E145">
        <v>39</v>
      </c>
      <c r="F145">
        <v>22</v>
      </c>
      <c r="G145">
        <v>31</v>
      </c>
      <c r="H145">
        <v>22</v>
      </c>
      <c r="I145">
        <v>36</v>
      </c>
      <c r="J145">
        <v>59</v>
      </c>
      <c r="K145">
        <v>64</v>
      </c>
      <c r="L145">
        <v>58</v>
      </c>
      <c r="M145">
        <v>58</v>
      </c>
      <c r="N145">
        <v>33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507</v>
      </c>
      <c r="AH145" s="36">
        <v>12266</v>
      </c>
    </row>
    <row r="146" spans="1:34" x14ac:dyDescent="0.25">
      <c r="A146">
        <v>141283</v>
      </c>
      <c r="B146">
        <v>10</v>
      </c>
      <c r="C146">
        <v>30</v>
      </c>
      <c r="D146">
        <v>23</v>
      </c>
      <c r="E146">
        <v>27</v>
      </c>
      <c r="F146">
        <v>28</v>
      </c>
      <c r="G146">
        <v>6</v>
      </c>
      <c r="H146">
        <v>27</v>
      </c>
      <c r="I146">
        <v>23</v>
      </c>
      <c r="J146">
        <v>16</v>
      </c>
      <c r="K146">
        <v>23</v>
      </c>
      <c r="L146">
        <v>22</v>
      </c>
      <c r="M146">
        <v>12</v>
      </c>
      <c r="N146">
        <v>18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265</v>
      </c>
      <c r="AH146">
        <v>7298</v>
      </c>
    </row>
    <row r="147" spans="1:34" x14ac:dyDescent="0.25">
      <c r="A147">
        <v>141302</v>
      </c>
      <c r="B147">
        <v>0</v>
      </c>
      <c r="C147">
        <v>11</v>
      </c>
      <c r="D147">
        <v>0</v>
      </c>
      <c r="E147">
        <v>0</v>
      </c>
      <c r="F147">
        <v>0</v>
      </c>
      <c r="G147">
        <v>6</v>
      </c>
      <c r="H147">
        <v>0</v>
      </c>
      <c r="I147">
        <v>0</v>
      </c>
      <c r="J147">
        <v>6</v>
      </c>
      <c r="K147">
        <v>0</v>
      </c>
      <c r="L147">
        <v>0</v>
      </c>
      <c r="M147">
        <v>0</v>
      </c>
      <c r="N147">
        <v>8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31</v>
      </c>
      <c r="AH147">
        <v>980</v>
      </c>
    </row>
    <row r="148" spans="1:34" x14ac:dyDescent="0.25">
      <c r="A148">
        <v>110001</v>
      </c>
      <c r="B148">
        <v>30</v>
      </c>
      <c r="C148">
        <v>24</v>
      </c>
      <c r="D148">
        <v>30</v>
      </c>
      <c r="E148">
        <v>30</v>
      </c>
      <c r="F148">
        <v>30</v>
      </c>
      <c r="G148">
        <v>33</v>
      </c>
      <c r="H148">
        <v>30</v>
      </c>
      <c r="I148">
        <v>30</v>
      </c>
      <c r="J148">
        <v>30</v>
      </c>
      <c r="K148">
        <v>0</v>
      </c>
      <c r="L148">
        <v>20</v>
      </c>
      <c r="M148">
        <v>20</v>
      </c>
      <c r="N148">
        <v>20</v>
      </c>
      <c r="O148">
        <v>20</v>
      </c>
      <c r="P148">
        <v>20</v>
      </c>
      <c r="Q148">
        <v>20</v>
      </c>
      <c r="R148">
        <v>20</v>
      </c>
      <c r="S148">
        <v>20</v>
      </c>
      <c r="T148">
        <v>20</v>
      </c>
      <c r="U148">
        <v>20</v>
      </c>
      <c r="V148">
        <v>20</v>
      </c>
      <c r="W148">
        <v>20</v>
      </c>
      <c r="X148">
        <v>20</v>
      </c>
      <c r="Y148">
        <v>20</v>
      </c>
      <c r="Z148">
        <v>20</v>
      </c>
      <c r="AA148">
        <v>20</v>
      </c>
      <c r="AB148">
        <v>20</v>
      </c>
      <c r="AC148">
        <v>20</v>
      </c>
      <c r="AD148">
        <v>20</v>
      </c>
      <c r="AE148">
        <v>20</v>
      </c>
      <c r="AF148">
        <v>20</v>
      </c>
      <c r="AG148">
        <v>687</v>
      </c>
      <c r="AH148" s="36">
        <v>26262</v>
      </c>
    </row>
    <row r="149" spans="1:34" x14ac:dyDescent="0.25">
      <c r="A149">
        <v>141305</v>
      </c>
      <c r="B149">
        <v>14</v>
      </c>
      <c r="C149">
        <v>30</v>
      </c>
      <c r="D149">
        <v>20</v>
      </c>
      <c r="E149">
        <v>24</v>
      </c>
      <c r="F149">
        <v>28</v>
      </c>
      <c r="G149">
        <v>20</v>
      </c>
      <c r="H149">
        <v>0</v>
      </c>
      <c r="I149">
        <v>45</v>
      </c>
      <c r="J149">
        <v>26</v>
      </c>
      <c r="K149">
        <v>0</v>
      </c>
      <c r="L149">
        <v>36</v>
      </c>
      <c r="M149">
        <v>22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265</v>
      </c>
      <c r="AH149">
        <v>8520</v>
      </c>
    </row>
    <row r="150" spans="1:34" x14ac:dyDescent="0.25">
      <c r="A150">
        <v>141286</v>
      </c>
      <c r="B150">
        <v>6</v>
      </c>
      <c r="C150">
        <v>6</v>
      </c>
      <c r="D150">
        <v>29</v>
      </c>
      <c r="E150">
        <v>9</v>
      </c>
      <c r="F150">
        <v>9</v>
      </c>
      <c r="G150">
        <v>9</v>
      </c>
      <c r="H150">
        <v>9</v>
      </c>
      <c r="I150">
        <v>32</v>
      </c>
      <c r="J150">
        <v>12</v>
      </c>
      <c r="K150">
        <v>12</v>
      </c>
      <c r="L150">
        <v>20</v>
      </c>
      <c r="M150">
        <v>22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175</v>
      </c>
      <c r="AH150">
        <v>3837</v>
      </c>
    </row>
    <row r="151" spans="1:34" x14ac:dyDescent="0.25">
      <c r="A151">
        <v>141675</v>
      </c>
      <c r="B151">
        <v>4</v>
      </c>
      <c r="C151">
        <v>0</v>
      </c>
      <c r="D151">
        <v>0</v>
      </c>
      <c r="E151">
        <v>5</v>
      </c>
      <c r="F151">
        <v>5</v>
      </c>
      <c r="G151">
        <v>0</v>
      </c>
      <c r="H151">
        <v>0</v>
      </c>
      <c r="I151">
        <v>0</v>
      </c>
      <c r="J151">
        <v>0</v>
      </c>
      <c r="K151">
        <v>5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19</v>
      </c>
      <c r="AH151">
        <v>380</v>
      </c>
    </row>
    <row r="152" spans="1:34" x14ac:dyDescent="0.25">
      <c r="A152">
        <v>141910</v>
      </c>
      <c r="B152">
        <v>7</v>
      </c>
      <c r="C152">
        <v>0</v>
      </c>
      <c r="D152">
        <v>7</v>
      </c>
      <c r="E152">
        <v>7</v>
      </c>
      <c r="F152">
        <v>7</v>
      </c>
      <c r="G152">
        <v>7</v>
      </c>
      <c r="H152">
        <v>7</v>
      </c>
      <c r="I152">
        <v>7</v>
      </c>
      <c r="J152">
        <v>7</v>
      </c>
      <c r="K152">
        <v>7</v>
      </c>
      <c r="L152">
        <v>7</v>
      </c>
      <c r="M152">
        <v>7</v>
      </c>
      <c r="N152">
        <v>7</v>
      </c>
      <c r="O152">
        <v>7</v>
      </c>
      <c r="P152">
        <v>7</v>
      </c>
      <c r="Q152">
        <v>7</v>
      </c>
      <c r="R152">
        <v>7</v>
      </c>
      <c r="S152">
        <v>7</v>
      </c>
      <c r="T152">
        <v>7</v>
      </c>
      <c r="U152">
        <v>7</v>
      </c>
      <c r="V152">
        <v>7</v>
      </c>
      <c r="W152">
        <v>7</v>
      </c>
      <c r="X152">
        <v>7</v>
      </c>
      <c r="Y152">
        <v>7</v>
      </c>
      <c r="Z152">
        <v>7</v>
      </c>
      <c r="AA152">
        <v>7</v>
      </c>
      <c r="AB152">
        <v>7</v>
      </c>
      <c r="AC152">
        <v>7</v>
      </c>
      <c r="AD152">
        <v>7</v>
      </c>
      <c r="AE152">
        <v>7</v>
      </c>
      <c r="AF152">
        <v>7</v>
      </c>
      <c r="AG152">
        <v>210</v>
      </c>
      <c r="AH152" s="36">
        <v>3990</v>
      </c>
    </row>
    <row r="153" spans="1:34" x14ac:dyDescent="0.25">
      <c r="A153">
        <v>141912</v>
      </c>
      <c r="B153">
        <v>14</v>
      </c>
      <c r="C153">
        <v>5</v>
      </c>
      <c r="D153">
        <v>27</v>
      </c>
      <c r="E153">
        <v>15</v>
      </c>
      <c r="F153">
        <v>17</v>
      </c>
      <c r="G153">
        <v>27</v>
      </c>
      <c r="H153">
        <v>0</v>
      </c>
      <c r="I153">
        <v>20</v>
      </c>
      <c r="J153">
        <v>0</v>
      </c>
      <c r="K153">
        <v>4</v>
      </c>
      <c r="L153">
        <v>22</v>
      </c>
      <c r="M153">
        <v>0</v>
      </c>
      <c r="N153">
        <v>22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173</v>
      </c>
      <c r="AH153">
        <v>4666</v>
      </c>
    </row>
    <row r="154" spans="1:34" x14ac:dyDescent="0.25">
      <c r="A154">
        <v>141913</v>
      </c>
      <c r="B154">
        <v>15</v>
      </c>
      <c r="C154">
        <v>6</v>
      </c>
      <c r="D154">
        <v>13</v>
      </c>
      <c r="E154">
        <v>0</v>
      </c>
      <c r="F154">
        <v>15</v>
      </c>
      <c r="G154">
        <v>22</v>
      </c>
      <c r="H154">
        <v>0</v>
      </c>
      <c r="I154">
        <v>0</v>
      </c>
      <c r="J154">
        <v>13</v>
      </c>
      <c r="K154">
        <v>12</v>
      </c>
      <c r="L154">
        <v>0</v>
      </c>
      <c r="M154">
        <v>22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118</v>
      </c>
      <c r="AH154">
        <v>2565</v>
      </c>
    </row>
    <row r="155" spans="1:34" x14ac:dyDescent="0.25">
      <c r="A155">
        <v>142007</v>
      </c>
      <c r="B155">
        <v>0</v>
      </c>
      <c r="C155">
        <v>0</v>
      </c>
      <c r="D155">
        <v>0</v>
      </c>
      <c r="E155">
        <v>2</v>
      </c>
      <c r="F155">
        <v>0</v>
      </c>
      <c r="G155">
        <v>2</v>
      </c>
      <c r="H155">
        <v>0</v>
      </c>
      <c r="I155">
        <v>2</v>
      </c>
      <c r="J155">
        <v>0</v>
      </c>
      <c r="K155">
        <v>0</v>
      </c>
      <c r="L155">
        <v>2</v>
      </c>
      <c r="M155">
        <v>2</v>
      </c>
      <c r="N155">
        <v>2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12</v>
      </c>
      <c r="AH155">
        <v>492</v>
      </c>
    </row>
    <row r="156" spans="1:34" x14ac:dyDescent="0.25">
      <c r="A156">
        <v>138718</v>
      </c>
      <c r="B156">
        <v>0</v>
      </c>
      <c r="C156">
        <v>37</v>
      </c>
      <c r="D156">
        <v>16</v>
      </c>
      <c r="E156">
        <v>12</v>
      </c>
      <c r="F156">
        <v>4</v>
      </c>
      <c r="G156">
        <v>6</v>
      </c>
      <c r="H156">
        <v>9</v>
      </c>
      <c r="I156">
        <v>8</v>
      </c>
      <c r="J156">
        <v>38</v>
      </c>
      <c r="K156">
        <v>10</v>
      </c>
      <c r="L156">
        <v>16</v>
      </c>
      <c r="M156">
        <v>4</v>
      </c>
      <c r="N156">
        <v>8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168</v>
      </c>
      <c r="AH156">
        <v>5073</v>
      </c>
    </row>
    <row r="157" spans="1:34" x14ac:dyDescent="0.25">
      <c r="A157">
        <v>142529</v>
      </c>
      <c r="B157">
        <v>0</v>
      </c>
      <c r="C157">
        <v>20</v>
      </c>
      <c r="D157">
        <v>0</v>
      </c>
      <c r="E157">
        <v>0</v>
      </c>
      <c r="F157">
        <v>0</v>
      </c>
      <c r="G157">
        <v>0</v>
      </c>
      <c r="H157">
        <v>26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46</v>
      </c>
      <c r="AH157">
        <v>586</v>
      </c>
    </row>
    <row r="158" spans="1:34" x14ac:dyDescent="0.25">
      <c r="A158">
        <v>142540</v>
      </c>
      <c r="B158">
        <v>0</v>
      </c>
      <c r="C158">
        <v>0</v>
      </c>
      <c r="D158">
        <v>0</v>
      </c>
      <c r="E158">
        <v>0</v>
      </c>
      <c r="F158">
        <v>6</v>
      </c>
      <c r="G158">
        <v>0</v>
      </c>
      <c r="H158">
        <v>16</v>
      </c>
      <c r="I158">
        <v>0</v>
      </c>
      <c r="J158">
        <v>0</v>
      </c>
      <c r="K158">
        <v>0</v>
      </c>
      <c r="L158">
        <v>6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28</v>
      </c>
      <c r="AH158">
        <v>658</v>
      </c>
    </row>
    <row r="159" spans="1:34" x14ac:dyDescent="0.25">
      <c r="A159">
        <v>142556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35</v>
      </c>
      <c r="I159">
        <v>100</v>
      </c>
      <c r="J159">
        <v>30</v>
      </c>
      <c r="K159">
        <v>50</v>
      </c>
      <c r="L159">
        <v>60</v>
      </c>
      <c r="M159">
        <v>250</v>
      </c>
      <c r="N159">
        <v>150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675</v>
      </c>
      <c r="AH159" s="36">
        <v>6750</v>
      </c>
    </row>
    <row r="160" spans="1:34" x14ac:dyDescent="0.25">
      <c r="A160">
        <v>142573</v>
      </c>
      <c r="B160">
        <v>1</v>
      </c>
      <c r="C160">
        <v>1</v>
      </c>
      <c r="D160">
        <v>1</v>
      </c>
      <c r="E160">
        <v>1</v>
      </c>
      <c r="F160">
        <v>1</v>
      </c>
      <c r="G160">
        <v>0</v>
      </c>
      <c r="H160">
        <v>0</v>
      </c>
      <c r="I160">
        <v>0</v>
      </c>
      <c r="J160">
        <v>6</v>
      </c>
      <c r="K160">
        <v>2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13</v>
      </c>
      <c r="AH160" s="36">
        <v>8450</v>
      </c>
    </row>
    <row r="161" spans="1:34" x14ac:dyDescent="0.25">
      <c r="A161">
        <v>142595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18</v>
      </c>
      <c r="H161">
        <v>0</v>
      </c>
      <c r="I161">
        <v>14</v>
      </c>
      <c r="J161">
        <v>0</v>
      </c>
      <c r="K161">
        <v>14</v>
      </c>
      <c r="L161">
        <v>6</v>
      </c>
      <c r="M161">
        <v>16</v>
      </c>
      <c r="N161">
        <v>10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78</v>
      </c>
      <c r="AH161">
        <v>1032</v>
      </c>
    </row>
    <row r="162" spans="1:34" x14ac:dyDescent="0.25">
      <c r="A162">
        <v>142715</v>
      </c>
      <c r="B162">
        <v>21</v>
      </c>
      <c r="C162">
        <v>0</v>
      </c>
      <c r="D162">
        <v>26</v>
      </c>
      <c r="E162">
        <v>28</v>
      </c>
      <c r="F162">
        <v>19</v>
      </c>
      <c r="G162">
        <v>0</v>
      </c>
      <c r="H162">
        <v>18</v>
      </c>
      <c r="I162">
        <v>0</v>
      </c>
      <c r="J162">
        <v>6</v>
      </c>
      <c r="K162">
        <v>0</v>
      </c>
      <c r="L162">
        <v>0</v>
      </c>
      <c r="M162">
        <v>31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149</v>
      </c>
      <c r="AH162">
        <v>3429</v>
      </c>
    </row>
    <row r="163" spans="1:34" x14ac:dyDescent="0.25">
      <c r="A163">
        <v>142718</v>
      </c>
      <c r="B163">
        <v>21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21</v>
      </c>
      <c r="AH163">
        <v>386</v>
      </c>
    </row>
    <row r="164" spans="1:34" x14ac:dyDescent="0.25">
      <c r="A164">
        <v>142724</v>
      </c>
      <c r="B164">
        <v>10</v>
      </c>
      <c r="C164">
        <v>0</v>
      </c>
      <c r="D164">
        <v>10</v>
      </c>
      <c r="E164">
        <v>0</v>
      </c>
      <c r="F164">
        <v>0</v>
      </c>
      <c r="G164">
        <v>10</v>
      </c>
      <c r="H164">
        <v>0</v>
      </c>
      <c r="I164">
        <v>0</v>
      </c>
      <c r="J164">
        <v>10</v>
      </c>
      <c r="K164">
        <v>0</v>
      </c>
      <c r="L164">
        <v>0</v>
      </c>
      <c r="M164">
        <v>10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50</v>
      </c>
      <c r="AH164">
        <v>500</v>
      </c>
    </row>
    <row r="165" spans="1:34" x14ac:dyDescent="0.25">
      <c r="A165">
        <v>142736</v>
      </c>
      <c r="B165">
        <v>0</v>
      </c>
      <c r="C165">
        <v>70</v>
      </c>
      <c r="D165">
        <v>0</v>
      </c>
      <c r="E165">
        <v>0</v>
      </c>
      <c r="F165">
        <v>50</v>
      </c>
      <c r="G165">
        <v>50</v>
      </c>
      <c r="H165">
        <v>0</v>
      </c>
      <c r="I165">
        <v>0</v>
      </c>
      <c r="J165">
        <v>50</v>
      </c>
      <c r="K165">
        <v>50</v>
      </c>
      <c r="L165">
        <v>70</v>
      </c>
      <c r="M165">
        <v>0</v>
      </c>
      <c r="N165">
        <v>70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410</v>
      </c>
      <c r="AH165" s="36">
        <v>4100</v>
      </c>
    </row>
    <row r="166" spans="1:34" x14ac:dyDescent="0.25">
      <c r="A166">
        <v>142751</v>
      </c>
      <c r="B166">
        <v>0</v>
      </c>
      <c r="C166">
        <v>30</v>
      </c>
      <c r="D166">
        <v>50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80</v>
      </c>
      <c r="AH166">
        <v>800</v>
      </c>
    </row>
    <row r="167" spans="1:34" x14ac:dyDescent="0.25">
      <c r="A167">
        <v>142884</v>
      </c>
      <c r="B167">
        <v>0</v>
      </c>
      <c r="C167">
        <v>150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150</v>
      </c>
      <c r="AH167" s="36">
        <v>1500</v>
      </c>
    </row>
    <row r="168" spans="1:34" x14ac:dyDescent="0.25">
      <c r="A168">
        <v>142956</v>
      </c>
      <c r="B168">
        <v>0</v>
      </c>
      <c r="C168">
        <v>0</v>
      </c>
      <c r="D168">
        <v>20</v>
      </c>
      <c r="E168">
        <v>0</v>
      </c>
      <c r="F168">
        <v>0</v>
      </c>
      <c r="G168">
        <v>30</v>
      </c>
      <c r="H168">
        <v>0</v>
      </c>
      <c r="I168">
        <v>0</v>
      </c>
      <c r="J168">
        <v>30</v>
      </c>
      <c r="K168">
        <v>0</v>
      </c>
      <c r="L168">
        <v>30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110</v>
      </c>
      <c r="AH168" s="36">
        <v>1100</v>
      </c>
    </row>
    <row r="169" spans="1:34" x14ac:dyDescent="0.25">
      <c r="A169">
        <v>142957</v>
      </c>
      <c r="B169">
        <v>0</v>
      </c>
      <c r="C169">
        <v>0</v>
      </c>
      <c r="D169">
        <v>30</v>
      </c>
      <c r="E169">
        <v>0</v>
      </c>
      <c r="F169">
        <v>0</v>
      </c>
      <c r="G169">
        <v>30</v>
      </c>
      <c r="H169">
        <v>0</v>
      </c>
      <c r="I169">
        <v>0</v>
      </c>
      <c r="J169">
        <v>0</v>
      </c>
      <c r="K169">
        <v>30</v>
      </c>
      <c r="L169">
        <v>0</v>
      </c>
      <c r="M169">
        <v>0</v>
      </c>
      <c r="N169">
        <v>30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120</v>
      </c>
      <c r="AH169" s="36">
        <v>1200</v>
      </c>
    </row>
    <row r="170" spans="1:34" x14ac:dyDescent="0.25">
      <c r="A170">
        <v>142958</v>
      </c>
      <c r="B170">
        <v>0</v>
      </c>
      <c r="C170">
        <v>0</v>
      </c>
      <c r="D170">
        <v>30</v>
      </c>
      <c r="E170">
        <v>0</v>
      </c>
      <c r="F170">
        <v>30</v>
      </c>
      <c r="G170">
        <v>40</v>
      </c>
      <c r="H170">
        <v>25</v>
      </c>
      <c r="I170">
        <v>0</v>
      </c>
      <c r="J170">
        <v>20</v>
      </c>
      <c r="K170">
        <v>0</v>
      </c>
      <c r="L170">
        <v>40</v>
      </c>
      <c r="M170">
        <v>0</v>
      </c>
      <c r="N170">
        <v>30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215</v>
      </c>
      <c r="AH170" s="36">
        <v>2150</v>
      </c>
    </row>
    <row r="171" spans="1:34" x14ac:dyDescent="0.25">
      <c r="A171">
        <v>142929</v>
      </c>
      <c r="B171">
        <v>0</v>
      </c>
      <c r="C171">
        <v>0</v>
      </c>
      <c r="D171">
        <v>0</v>
      </c>
      <c r="E171">
        <v>2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2</v>
      </c>
      <c r="AH171">
        <v>82</v>
      </c>
    </row>
    <row r="172" spans="1:34" x14ac:dyDescent="0.25">
      <c r="A172">
        <v>142918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</row>
    <row r="173" spans="1:34" x14ac:dyDescent="0.25">
      <c r="A173">
        <v>143091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1</v>
      </c>
      <c r="I173">
        <v>1</v>
      </c>
      <c r="J173">
        <v>2</v>
      </c>
      <c r="K173">
        <v>5</v>
      </c>
      <c r="L173">
        <v>3</v>
      </c>
      <c r="M173">
        <v>7</v>
      </c>
      <c r="N173">
        <v>2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21</v>
      </c>
      <c r="AH173">
        <v>3523</v>
      </c>
    </row>
    <row r="174" spans="1:34" x14ac:dyDescent="0.25">
      <c r="A174">
        <v>143092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1</v>
      </c>
      <c r="I174">
        <v>1</v>
      </c>
      <c r="J174">
        <v>1</v>
      </c>
      <c r="K174">
        <v>1</v>
      </c>
      <c r="L174">
        <v>1</v>
      </c>
      <c r="M174">
        <v>1</v>
      </c>
      <c r="N174">
        <v>2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8</v>
      </c>
      <c r="AH174">
        <v>344</v>
      </c>
    </row>
    <row r="175" spans="1:34" x14ac:dyDescent="0.25">
      <c r="A175">
        <v>143093</v>
      </c>
      <c r="B175">
        <v>0</v>
      </c>
      <c r="C175">
        <v>0</v>
      </c>
      <c r="D175">
        <v>0</v>
      </c>
      <c r="E175">
        <v>0</v>
      </c>
      <c r="F175">
        <v>1</v>
      </c>
      <c r="G175">
        <v>4</v>
      </c>
      <c r="H175">
        <v>2</v>
      </c>
      <c r="I175">
        <v>2</v>
      </c>
      <c r="J175">
        <v>4</v>
      </c>
      <c r="K175">
        <v>8</v>
      </c>
      <c r="L175">
        <v>10</v>
      </c>
      <c r="M175">
        <v>2</v>
      </c>
      <c r="N175">
        <v>10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43</v>
      </c>
      <c r="AH175">
        <v>1667</v>
      </c>
    </row>
    <row r="176" spans="1:34" x14ac:dyDescent="0.25">
      <c r="A176">
        <v>143071</v>
      </c>
      <c r="B176">
        <v>0</v>
      </c>
      <c r="C176">
        <v>0</v>
      </c>
      <c r="D176">
        <v>0</v>
      </c>
      <c r="E176">
        <v>0</v>
      </c>
      <c r="F176">
        <v>2</v>
      </c>
      <c r="G176">
        <v>7</v>
      </c>
      <c r="H176">
        <v>14</v>
      </c>
      <c r="I176">
        <v>10</v>
      </c>
      <c r="J176">
        <v>13</v>
      </c>
      <c r="K176">
        <v>15</v>
      </c>
      <c r="L176">
        <v>26</v>
      </c>
      <c r="M176">
        <v>21</v>
      </c>
      <c r="N176">
        <v>35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143</v>
      </c>
      <c r="AH176" s="36">
        <v>5373</v>
      </c>
    </row>
    <row r="177" spans="1:34" x14ac:dyDescent="0.25">
      <c r="A177">
        <v>143181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20</v>
      </c>
      <c r="J177">
        <v>30</v>
      </c>
      <c r="K177">
        <v>40</v>
      </c>
      <c r="L177">
        <v>60</v>
      </c>
      <c r="M177">
        <v>30</v>
      </c>
      <c r="N177">
        <v>50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230</v>
      </c>
      <c r="AH177" s="36">
        <v>2300</v>
      </c>
    </row>
    <row r="178" spans="1:34" x14ac:dyDescent="0.25">
      <c r="A178">
        <v>143096</v>
      </c>
      <c r="B178">
        <v>0</v>
      </c>
      <c r="C178">
        <v>0</v>
      </c>
      <c r="D178">
        <v>0</v>
      </c>
      <c r="E178">
        <v>0</v>
      </c>
      <c r="F178">
        <v>3</v>
      </c>
      <c r="G178">
        <v>14</v>
      </c>
      <c r="H178">
        <v>11</v>
      </c>
      <c r="I178">
        <v>10</v>
      </c>
      <c r="J178">
        <v>13</v>
      </c>
      <c r="K178">
        <v>16</v>
      </c>
      <c r="L178">
        <v>19</v>
      </c>
      <c r="M178">
        <v>25</v>
      </c>
      <c r="N178">
        <v>32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143</v>
      </c>
      <c r="AH178" s="36">
        <v>5161</v>
      </c>
    </row>
    <row r="179" spans="1:34" x14ac:dyDescent="0.25">
      <c r="A179">
        <v>143387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100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100</v>
      </c>
      <c r="AH179" s="36">
        <v>1000</v>
      </c>
    </row>
    <row r="180" spans="1:34" x14ac:dyDescent="0.25">
      <c r="A180">
        <v>143388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10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10</v>
      </c>
      <c r="AH180">
        <v>100</v>
      </c>
    </row>
    <row r="181" spans="1:34" x14ac:dyDescent="0.25">
      <c r="A181">
        <v>143389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10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10</v>
      </c>
      <c r="AH181">
        <v>100</v>
      </c>
    </row>
    <row r="182" spans="1:34" x14ac:dyDescent="0.25">
      <c r="A182">
        <v>143400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10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10</v>
      </c>
      <c r="AH182">
        <v>100</v>
      </c>
    </row>
    <row r="183" spans="1:34" x14ac:dyDescent="0.25">
      <c r="A183">
        <v>143401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10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10</v>
      </c>
      <c r="AH183">
        <v>100</v>
      </c>
    </row>
    <row r="184" spans="1:34" x14ac:dyDescent="0.25">
      <c r="A184">
        <v>143402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</row>
    <row r="185" spans="1:34" x14ac:dyDescent="0.25">
      <c r="A185">
        <v>143403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20</v>
      </c>
      <c r="M185">
        <v>0</v>
      </c>
      <c r="N185">
        <v>30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50</v>
      </c>
      <c r="AH185">
        <v>500</v>
      </c>
    </row>
    <row r="186" spans="1:34" x14ac:dyDescent="0.25">
      <c r="A186">
        <v>143404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30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30</v>
      </c>
      <c r="AH186">
        <v>300</v>
      </c>
    </row>
    <row r="187" spans="1:34" x14ac:dyDescent="0.25">
      <c r="A187">
        <v>143405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20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20</v>
      </c>
      <c r="AH187">
        <v>200</v>
      </c>
    </row>
    <row r="188" spans="1:34" x14ac:dyDescent="0.25">
      <c r="A188">
        <v>143407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10</v>
      </c>
      <c r="M188">
        <v>0</v>
      </c>
      <c r="N188">
        <v>30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40</v>
      </c>
      <c r="AH188">
        <v>400</v>
      </c>
    </row>
    <row r="189" spans="1:34" x14ac:dyDescent="0.25">
      <c r="A189">
        <v>143408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20</v>
      </c>
      <c r="M189">
        <v>0</v>
      </c>
      <c r="N189">
        <v>10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30</v>
      </c>
      <c r="AH189">
        <v>300</v>
      </c>
    </row>
    <row r="190" spans="1:34" x14ac:dyDescent="0.25">
      <c r="A190">
        <v>143410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10</v>
      </c>
      <c r="M190">
        <v>0</v>
      </c>
      <c r="N190">
        <v>10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20</v>
      </c>
      <c r="AH190">
        <v>200</v>
      </c>
    </row>
    <row r="191" spans="1:34" x14ac:dyDescent="0.25">
      <c r="A191">
        <v>142963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40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40</v>
      </c>
      <c r="AH191">
        <v>760</v>
      </c>
    </row>
    <row r="192" spans="1:34" x14ac:dyDescent="0.25">
      <c r="A192">
        <v>138822</v>
      </c>
      <c r="B192">
        <v>11</v>
      </c>
      <c r="C192">
        <v>6</v>
      </c>
      <c r="D192">
        <v>26</v>
      </c>
      <c r="E192">
        <v>20</v>
      </c>
      <c r="F192">
        <v>8</v>
      </c>
      <c r="G192">
        <v>25</v>
      </c>
      <c r="H192">
        <v>18</v>
      </c>
      <c r="I192">
        <v>12</v>
      </c>
      <c r="J192">
        <v>43</v>
      </c>
      <c r="K192">
        <v>6</v>
      </c>
      <c r="L192">
        <v>25</v>
      </c>
      <c r="M192">
        <v>18</v>
      </c>
      <c r="N192">
        <v>14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232</v>
      </c>
      <c r="AH192">
        <v>8046</v>
      </c>
    </row>
    <row r="193" spans="1:34" x14ac:dyDescent="0.25">
      <c r="A193">
        <v>142737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20</v>
      </c>
      <c r="J193">
        <v>20</v>
      </c>
      <c r="K193">
        <v>50</v>
      </c>
      <c r="L193">
        <v>0</v>
      </c>
      <c r="M193">
        <v>0</v>
      </c>
      <c r="N193">
        <v>50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140</v>
      </c>
      <c r="AH193" s="36">
        <v>1400</v>
      </c>
    </row>
    <row r="194" spans="1:34" x14ac:dyDescent="0.25">
      <c r="A194">
        <v>137373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</row>
    <row r="195" spans="1:34" x14ac:dyDescent="0.25">
      <c r="A195">
        <v>111777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</row>
    <row r="196" spans="1:34" x14ac:dyDescent="0.25">
      <c r="A196">
        <v>111790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</row>
    <row r="197" spans="1:34" x14ac:dyDescent="0.25">
      <c r="A197">
        <v>111825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</row>
    <row r="198" spans="1:34" x14ac:dyDescent="0.25">
      <c r="A198">
        <v>111829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</row>
    <row r="199" spans="1:34" x14ac:dyDescent="0.25">
      <c r="A199">
        <v>111998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</row>
    <row r="200" spans="1:34" x14ac:dyDescent="0.25">
      <c r="A200">
        <v>112133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</row>
    <row r="201" spans="1:34" x14ac:dyDescent="0.25">
      <c r="A201">
        <v>112142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</row>
    <row r="202" spans="1:34" x14ac:dyDescent="0.25">
      <c r="A202">
        <v>112310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</row>
    <row r="203" spans="1:34" x14ac:dyDescent="0.25">
      <c r="A203">
        <v>112356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</row>
    <row r="204" spans="1:34" x14ac:dyDescent="0.25">
      <c r="A204">
        <v>113846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</row>
    <row r="205" spans="1:34" x14ac:dyDescent="0.25">
      <c r="A205">
        <v>114449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</row>
    <row r="206" spans="1:34" x14ac:dyDescent="0.25">
      <c r="A206">
        <v>114625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</row>
    <row r="207" spans="1:34" x14ac:dyDescent="0.25">
      <c r="A207">
        <v>114780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</row>
    <row r="208" spans="1:34" x14ac:dyDescent="0.25">
      <c r="A208">
        <v>114946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</row>
    <row r="209" spans="1:32" x14ac:dyDescent="0.25">
      <c r="A209">
        <v>108948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</row>
    <row r="210" spans="1:32" x14ac:dyDescent="0.25">
      <c r="A210">
        <v>103201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8"/>
  <sheetViews>
    <sheetView topLeftCell="E65" workbookViewId="0">
      <selection activeCell="M1" sqref="L1:M1"/>
    </sheetView>
  </sheetViews>
  <sheetFormatPr defaultColWidth="9.140625" defaultRowHeight="15" x14ac:dyDescent="0.25"/>
  <cols>
    <col min="1" max="1" width="52.7109375" customWidth="1"/>
    <col min="2" max="2" width="14.7109375" customWidth="1"/>
    <col min="3" max="3" width="15.42578125" customWidth="1"/>
    <col min="4" max="4" width="17.5703125" customWidth="1"/>
    <col min="5" max="5" width="16.42578125" customWidth="1"/>
    <col min="6" max="6" width="14.85546875" customWidth="1"/>
    <col min="7" max="7" width="16" customWidth="1"/>
    <col min="8" max="8" width="16.85546875" customWidth="1"/>
    <col min="9" max="9" width="15.28515625" customWidth="1"/>
    <col min="10" max="10" width="15.5703125" customWidth="1"/>
    <col min="11" max="11" width="15.140625" customWidth="1"/>
    <col min="12" max="12" width="16.42578125" bestFit="1" customWidth="1"/>
    <col min="13" max="13" width="15.5703125" customWidth="1"/>
    <col min="14" max="14" width="16.85546875" customWidth="1"/>
  </cols>
  <sheetData>
    <row r="1" spans="1:14" x14ac:dyDescent="0.25">
      <c r="A1" t="s">
        <v>135</v>
      </c>
      <c r="B1" t="s">
        <v>136</v>
      </c>
      <c r="C1" t="s">
        <v>137</v>
      </c>
      <c r="D1" t="s">
        <v>138</v>
      </c>
      <c r="E1" t="s">
        <v>139</v>
      </c>
      <c r="F1" t="s">
        <v>140</v>
      </c>
      <c r="G1" t="s">
        <v>141</v>
      </c>
      <c r="H1" t="s">
        <v>142</v>
      </c>
      <c r="I1" t="s">
        <v>245</v>
      </c>
      <c r="J1" t="s">
        <v>248</v>
      </c>
      <c r="K1" t="s">
        <v>261</v>
      </c>
      <c r="L1" t="s">
        <v>263</v>
      </c>
      <c r="M1" t="s">
        <v>267</v>
      </c>
      <c r="N1" t="s">
        <v>301</v>
      </c>
    </row>
    <row r="2" spans="1:14" x14ac:dyDescent="0.25">
      <c r="A2" s="32" t="s">
        <v>143</v>
      </c>
      <c r="B2" s="33">
        <v>155</v>
      </c>
      <c r="C2" s="33">
        <v>160</v>
      </c>
      <c r="D2" s="33">
        <v>166</v>
      </c>
      <c r="E2" s="33">
        <v>162</v>
      </c>
      <c r="F2" s="33">
        <v>174</v>
      </c>
      <c r="G2" s="33">
        <v>167</v>
      </c>
      <c r="H2" s="33">
        <v>155</v>
      </c>
      <c r="I2" s="33">
        <v>152</v>
      </c>
      <c r="J2" s="33">
        <v>167</v>
      </c>
      <c r="K2" s="33">
        <v>151</v>
      </c>
      <c r="L2" s="33">
        <v>170</v>
      </c>
      <c r="M2" s="33">
        <v>173</v>
      </c>
      <c r="N2" s="33">
        <v>177</v>
      </c>
    </row>
    <row r="3" spans="1:14" x14ac:dyDescent="0.25">
      <c r="A3" s="32" t="s">
        <v>144</v>
      </c>
      <c r="B3" s="33">
        <v>8</v>
      </c>
      <c r="C3" s="33">
        <v>6</v>
      </c>
      <c r="D3" s="33">
        <v>4</v>
      </c>
      <c r="E3" s="33">
        <v>6</v>
      </c>
      <c r="F3" s="33">
        <v>5</v>
      </c>
      <c r="G3" s="33">
        <v>6</v>
      </c>
      <c r="H3" s="33">
        <v>3</v>
      </c>
      <c r="I3" s="33">
        <v>7</v>
      </c>
      <c r="J3" s="33">
        <v>6</v>
      </c>
      <c r="K3" s="33">
        <v>7</v>
      </c>
      <c r="L3" s="33">
        <v>6</v>
      </c>
      <c r="M3" s="33">
        <v>5</v>
      </c>
      <c r="N3" s="33">
        <v>10</v>
      </c>
    </row>
    <row r="4" spans="1:14" x14ac:dyDescent="0.25">
      <c r="A4" s="32" t="s">
        <v>145</v>
      </c>
      <c r="B4" s="33">
        <v>26</v>
      </c>
      <c r="C4" s="33">
        <v>29</v>
      </c>
      <c r="D4" s="33">
        <v>28</v>
      </c>
      <c r="E4" s="33">
        <v>27</v>
      </c>
      <c r="F4" s="33">
        <v>26</v>
      </c>
      <c r="G4" s="33">
        <v>29</v>
      </c>
      <c r="H4" s="33">
        <v>26</v>
      </c>
      <c r="I4" s="33">
        <v>32</v>
      </c>
      <c r="J4" s="33">
        <v>27</v>
      </c>
      <c r="K4" s="33">
        <v>28</v>
      </c>
      <c r="L4" s="33">
        <v>28</v>
      </c>
      <c r="M4" s="33">
        <v>31</v>
      </c>
      <c r="N4" s="33">
        <v>34</v>
      </c>
    </row>
    <row r="5" spans="1:14" x14ac:dyDescent="0.25">
      <c r="A5" s="32" t="s">
        <v>146</v>
      </c>
      <c r="B5" s="33">
        <v>23</v>
      </c>
      <c r="C5" s="33">
        <v>0</v>
      </c>
      <c r="D5" s="33">
        <v>0</v>
      </c>
      <c r="E5" s="33">
        <v>0</v>
      </c>
      <c r="F5" s="33">
        <v>180</v>
      </c>
      <c r="G5" s="33">
        <v>0</v>
      </c>
      <c r="H5" s="33">
        <v>0</v>
      </c>
      <c r="I5" s="33">
        <v>30</v>
      </c>
      <c r="J5" s="33">
        <v>30</v>
      </c>
      <c r="K5" s="33">
        <v>0</v>
      </c>
      <c r="L5" s="33">
        <v>0</v>
      </c>
      <c r="M5" s="33">
        <v>20</v>
      </c>
      <c r="N5" s="33">
        <v>0</v>
      </c>
    </row>
    <row r="6" spans="1:14" x14ac:dyDescent="0.25">
      <c r="A6" s="32" t="s">
        <v>147</v>
      </c>
      <c r="B6" s="33">
        <v>51</v>
      </c>
      <c r="C6" s="33">
        <v>57</v>
      </c>
      <c r="D6" s="33">
        <v>48</v>
      </c>
      <c r="E6" s="33">
        <v>60</v>
      </c>
      <c r="F6" s="33">
        <v>51</v>
      </c>
      <c r="G6" s="33">
        <v>58</v>
      </c>
      <c r="H6" s="33">
        <v>47</v>
      </c>
      <c r="I6" s="33">
        <v>61</v>
      </c>
      <c r="J6" s="33">
        <v>45</v>
      </c>
      <c r="K6" s="33">
        <v>61</v>
      </c>
      <c r="L6" s="33">
        <v>50</v>
      </c>
      <c r="M6" s="33">
        <v>54</v>
      </c>
      <c r="N6" s="33">
        <v>49</v>
      </c>
    </row>
    <row r="7" spans="1:14" x14ac:dyDescent="0.25">
      <c r="A7" s="32" t="s">
        <v>148</v>
      </c>
      <c r="B7" s="33">
        <v>77</v>
      </c>
      <c r="C7" s="33">
        <v>79</v>
      </c>
      <c r="D7" s="33">
        <v>74</v>
      </c>
      <c r="E7" s="33">
        <v>83</v>
      </c>
      <c r="F7" s="33">
        <v>83</v>
      </c>
      <c r="G7" s="33">
        <v>85</v>
      </c>
      <c r="H7" s="33">
        <v>88</v>
      </c>
      <c r="I7" s="33">
        <v>91</v>
      </c>
      <c r="J7" s="33">
        <v>79</v>
      </c>
      <c r="K7" s="33">
        <v>90</v>
      </c>
      <c r="L7" s="33">
        <v>88</v>
      </c>
      <c r="M7" s="33">
        <v>93</v>
      </c>
      <c r="N7" s="33">
        <v>101</v>
      </c>
    </row>
    <row r="8" spans="1:14" x14ac:dyDescent="0.25">
      <c r="A8" s="32" t="s">
        <v>149</v>
      </c>
      <c r="B8" s="33">
        <v>103</v>
      </c>
      <c r="C8" s="33">
        <v>106</v>
      </c>
      <c r="D8" s="33">
        <v>93</v>
      </c>
      <c r="E8" s="33">
        <v>103</v>
      </c>
      <c r="F8" s="33">
        <v>111</v>
      </c>
      <c r="G8" s="33">
        <v>104</v>
      </c>
      <c r="H8" s="33">
        <v>106</v>
      </c>
      <c r="I8" s="33">
        <v>102</v>
      </c>
      <c r="J8" s="33">
        <v>103</v>
      </c>
      <c r="K8" s="33">
        <v>97</v>
      </c>
      <c r="L8" s="33">
        <v>100</v>
      </c>
      <c r="M8" s="33">
        <v>103</v>
      </c>
      <c r="N8" s="33">
        <v>98</v>
      </c>
    </row>
    <row r="9" spans="1:14" x14ac:dyDescent="0.25">
      <c r="A9" s="32" t="s">
        <v>150</v>
      </c>
      <c r="B9" s="33">
        <v>115</v>
      </c>
      <c r="C9" s="33">
        <v>124</v>
      </c>
      <c r="D9" s="33">
        <v>120</v>
      </c>
      <c r="E9" s="33">
        <v>117</v>
      </c>
      <c r="F9" s="33">
        <v>120</v>
      </c>
      <c r="G9" s="33">
        <v>124</v>
      </c>
      <c r="H9" s="33">
        <v>126</v>
      </c>
      <c r="I9" s="33">
        <v>121</v>
      </c>
      <c r="J9" s="33">
        <v>121</v>
      </c>
      <c r="K9" s="33">
        <v>126</v>
      </c>
      <c r="L9" s="33">
        <v>124</v>
      </c>
      <c r="M9" s="33">
        <v>132</v>
      </c>
      <c r="N9" s="33">
        <v>128</v>
      </c>
    </row>
    <row r="10" spans="1:14" x14ac:dyDescent="0.25">
      <c r="A10" s="32" t="s">
        <v>268</v>
      </c>
      <c r="B10" s="33">
        <v>67</v>
      </c>
      <c r="C10" s="33">
        <v>71</v>
      </c>
      <c r="D10" s="33">
        <v>62</v>
      </c>
      <c r="E10" s="33">
        <v>78</v>
      </c>
      <c r="F10" s="33">
        <v>68</v>
      </c>
      <c r="G10" s="33">
        <v>72</v>
      </c>
      <c r="H10" s="33">
        <v>65</v>
      </c>
      <c r="I10" s="33">
        <v>78</v>
      </c>
      <c r="J10" s="33">
        <v>64</v>
      </c>
      <c r="K10" s="33">
        <v>76</v>
      </c>
      <c r="L10" s="33">
        <v>77</v>
      </c>
      <c r="M10" s="33">
        <v>75</v>
      </c>
      <c r="N10" s="33">
        <v>74</v>
      </c>
    </row>
    <row r="11" spans="1:14" x14ac:dyDescent="0.25">
      <c r="A11" s="32" t="s">
        <v>151</v>
      </c>
      <c r="B11" s="33">
        <v>9</v>
      </c>
      <c r="C11" s="33">
        <v>6</v>
      </c>
      <c r="D11" s="33">
        <v>6</v>
      </c>
      <c r="E11" s="33">
        <v>7</v>
      </c>
      <c r="F11" s="33">
        <v>9</v>
      </c>
      <c r="G11" s="33">
        <v>7</v>
      </c>
      <c r="H11" s="33">
        <v>9</v>
      </c>
      <c r="I11" s="33">
        <v>9</v>
      </c>
      <c r="J11" s="33">
        <v>7</v>
      </c>
      <c r="K11" s="33">
        <v>7</v>
      </c>
      <c r="L11" s="33">
        <v>7</v>
      </c>
      <c r="M11" s="33">
        <v>18</v>
      </c>
      <c r="N11" s="33">
        <v>18</v>
      </c>
    </row>
    <row r="12" spans="1:14" x14ac:dyDescent="0.25">
      <c r="A12" s="32" t="s">
        <v>152</v>
      </c>
      <c r="B12" s="33">
        <v>41</v>
      </c>
      <c r="C12" s="33">
        <v>40</v>
      </c>
      <c r="D12" s="33">
        <v>47</v>
      </c>
      <c r="E12" s="33">
        <v>43</v>
      </c>
      <c r="F12" s="33">
        <v>50</v>
      </c>
      <c r="G12" s="33">
        <v>43</v>
      </c>
      <c r="H12" s="33">
        <v>45</v>
      </c>
      <c r="I12" s="33">
        <v>41</v>
      </c>
      <c r="J12" s="33">
        <v>51</v>
      </c>
      <c r="K12" s="33">
        <v>54</v>
      </c>
      <c r="L12" s="33">
        <v>46</v>
      </c>
      <c r="M12" s="33">
        <v>46</v>
      </c>
      <c r="N12" s="33">
        <v>54</v>
      </c>
    </row>
    <row r="13" spans="1:14" x14ac:dyDescent="0.25">
      <c r="A13" s="32" t="s">
        <v>153</v>
      </c>
      <c r="B13" s="33">
        <v>97</v>
      </c>
      <c r="C13" s="33">
        <v>78</v>
      </c>
      <c r="D13" s="33">
        <v>87</v>
      </c>
      <c r="E13" s="33">
        <v>82</v>
      </c>
      <c r="F13" s="33">
        <v>78</v>
      </c>
      <c r="G13" s="33">
        <v>81</v>
      </c>
      <c r="H13" s="33">
        <v>78</v>
      </c>
      <c r="I13" s="33">
        <v>83</v>
      </c>
      <c r="J13" s="33">
        <v>81</v>
      </c>
      <c r="K13" s="33">
        <v>79</v>
      </c>
      <c r="L13" s="33">
        <v>82</v>
      </c>
      <c r="M13" s="33">
        <v>79</v>
      </c>
      <c r="N13" s="33">
        <v>87</v>
      </c>
    </row>
    <row r="14" spans="1:14" x14ac:dyDescent="0.25">
      <c r="A14" s="32" t="s">
        <v>154</v>
      </c>
      <c r="B14" s="33">
        <v>20</v>
      </c>
      <c r="C14" s="33">
        <v>21</v>
      </c>
      <c r="D14" s="33">
        <v>21</v>
      </c>
      <c r="E14" s="33">
        <v>21</v>
      </c>
      <c r="F14" s="33">
        <v>19</v>
      </c>
      <c r="G14" s="33">
        <v>19</v>
      </c>
      <c r="H14" s="33">
        <v>22</v>
      </c>
      <c r="I14" s="33">
        <v>22</v>
      </c>
      <c r="J14" s="33">
        <v>19</v>
      </c>
      <c r="K14" s="33">
        <v>26</v>
      </c>
      <c r="L14" s="33">
        <v>23</v>
      </c>
      <c r="M14" s="33">
        <v>31</v>
      </c>
      <c r="N14" s="33">
        <v>29</v>
      </c>
    </row>
    <row r="15" spans="1:14" x14ac:dyDescent="0.25">
      <c r="A15" s="32" t="s">
        <v>155</v>
      </c>
      <c r="B15" s="33">
        <v>71</v>
      </c>
      <c r="C15" s="33">
        <v>59</v>
      </c>
      <c r="D15" s="33">
        <v>55</v>
      </c>
      <c r="E15" s="33">
        <v>62</v>
      </c>
      <c r="F15" s="33">
        <v>63</v>
      </c>
      <c r="G15" s="33">
        <v>70</v>
      </c>
      <c r="H15" s="33">
        <v>62</v>
      </c>
      <c r="I15" s="33">
        <v>63</v>
      </c>
      <c r="J15" s="33">
        <v>69</v>
      </c>
      <c r="K15" s="33">
        <v>65</v>
      </c>
      <c r="L15" s="33">
        <v>61</v>
      </c>
      <c r="M15" s="33">
        <v>64</v>
      </c>
      <c r="N15" s="33">
        <v>70</v>
      </c>
    </row>
    <row r="16" spans="1:14" x14ac:dyDescent="0.25">
      <c r="A16" s="32" t="s">
        <v>156</v>
      </c>
      <c r="B16" s="33">
        <v>224</v>
      </c>
      <c r="C16" s="33">
        <v>233</v>
      </c>
      <c r="D16" s="33">
        <v>232</v>
      </c>
      <c r="E16" s="33">
        <v>235</v>
      </c>
      <c r="F16" s="33">
        <v>238</v>
      </c>
      <c r="G16" s="33">
        <v>232</v>
      </c>
      <c r="H16" s="33">
        <v>225</v>
      </c>
      <c r="I16" s="33">
        <v>229</v>
      </c>
      <c r="J16" s="33">
        <v>222</v>
      </c>
      <c r="K16" s="33">
        <v>217</v>
      </c>
      <c r="L16" s="33">
        <v>227</v>
      </c>
      <c r="M16" s="33">
        <v>225</v>
      </c>
      <c r="N16" s="33">
        <v>221</v>
      </c>
    </row>
    <row r="17" spans="1:14" x14ac:dyDescent="0.25">
      <c r="A17" s="32" t="s">
        <v>157</v>
      </c>
      <c r="B17" s="33">
        <v>76</v>
      </c>
      <c r="C17" s="33">
        <v>72</v>
      </c>
      <c r="D17" s="33">
        <v>69</v>
      </c>
      <c r="E17" s="33">
        <v>70</v>
      </c>
      <c r="F17" s="33">
        <v>73</v>
      </c>
      <c r="G17" s="33">
        <v>78</v>
      </c>
      <c r="H17" s="33">
        <v>79</v>
      </c>
      <c r="I17" s="33">
        <v>81</v>
      </c>
      <c r="J17" s="33">
        <v>71</v>
      </c>
      <c r="K17" s="33">
        <v>75</v>
      </c>
      <c r="L17" s="33">
        <v>85</v>
      </c>
      <c r="M17" s="33">
        <v>78</v>
      </c>
      <c r="N17" s="33">
        <v>78</v>
      </c>
    </row>
    <row r="18" spans="1:14" x14ac:dyDescent="0.25">
      <c r="A18" s="32" t="s">
        <v>158</v>
      </c>
      <c r="B18" s="33">
        <v>48</v>
      </c>
      <c r="C18" s="33">
        <v>51</v>
      </c>
      <c r="D18" s="33">
        <v>47</v>
      </c>
      <c r="E18" s="33">
        <v>48</v>
      </c>
      <c r="F18" s="33">
        <v>49</v>
      </c>
      <c r="G18" s="33">
        <v>48</v>
      </c>
      <c r="H18" s="33">
        <v>54</v>
      </c>
      <c r="I18" s="33">
        <v>52</v>
      </c>
      <c r="J18" s="33">
        <v>53</v>
      </c>
      <c r="K18" s="33">
        <v>53</v>
      </c>
      <c r="L18" s="33">
        <v>56</v>
      </c>
      <c r="M18" s="33">
        <v>53</v>
      </c>
      <c r="N18" s="33">
        <v>56</v>
      </c>
    </row>
    <row r="19" spans="1:14" x14ac:dyDescent="0.25">
      <c r="A19" s="32" t="s">
        <v>159</v>
      </c>
      <c r="B19" s="33">
        <v>70</v>
      </c>
      <c r="C19" s="33">
        <v>56</v>
      </c>
      <c r="D19" s="33">
        <v>68</v>
      </c>
      <c r="E19" s="33">
        <v>64</v>
      </c>
      <c r="F19" s="33">
        <v>72</v>
      </c>
      <c r="G19" s="33">
        <v>63</v>
      </c>
      <c r="H19" s="33">
        <v>71</v>
      </c>
      <c r="I19" s="33">
        <v>69</v>
      </c>
      <c r="J19" s="33">
        <v>63</v>
      </c>
      <c r="K19" s="33">
        <v>66</v>
      </c>
      <c r="L19" s="33">
        <v>67</v>
      </c>
      <c r="M19" s="33">
        <v>60</v>
      </c>
      <c r="N19" s="33">
        <v>69</v>
      </c>
    </row>
    <row r="20" spans="1:14" x14ac:dyDescent="0.25">
      <c r="A20" s="32" t="s">
        <v>160</v>
      </c>
      <c r="B20" s="33">
        <v>154</v>
      </c>
      <c r="C20" s="33">
        <v>160</v>
      </c>
      <c r="D20" s="33">
        <v>154</v>
      </c>
      <c r="E20" s="33">
        <v>159</v>
      </c>
      <c r="F20" s="33">
        <v>156</v>
      </c>
      <c r="G20" s="33">
        <v>160</v>
      </c>
      <c r="H20" s="33">
        <v>157</v>
      </c>
      <c r="I20" s="33">
        <v>161</v>
      </c>
      <c r="J20" s="33">
        <v>152</v>
      </c>
      <c r="K20" s="33">
        <v>138</v>
      </c>
      <c r="L20" s="33">
        <v>145</v>
      </c>
      <c r="M20" s="33">
        <v>150</v>
      </c>
      <c r="N20" s="33">
        <v>156</v>
      </c>
    </row>
    <row r="21" spans="1:14" x14ac:dyDescent="0.25">
      <c r="A21" s="32" t="s">
        <v>161</v>
      </c>
      <c r="B21" s="33">
        <v>82</v>
      </c>
      <c r="C21" s="33">
        <v>71</v>
      </c>
      <c r="D21" s="33">
        <v>90</v>
      </c>
      <c r="E21" s="33">
        <v>77</v>
      </c>
      <c r="F21" s="33">
        <v>86</v>
      </c>
      <c r="G21" s="33">
        <v>71</v>
      </c>
      <c r="H21" s="33">
        <v>88</v>
      </c>
      <c r="I21" s="33">
        <v>72</v>
      </c>
      <c r="J21" s="33">
        <v>81</v>
      </c>
      <c r="K21" s="33">
        <v>73</v>
      </c>
      <c r="L21" s="33">
        <v>90</v>
      </c>
      <c r="M21" s="33">
        <v>70</v>
      </c>
      <c r="N21" s="33">
        <v>87</v>
      </c>
    </row>
    <row r="22" spans="1:14" x14ac:dyDescent="0.25">
      <c r="A22" s="32" t="s">
        <v>162</v>
      </c>
      <c r="B22" s="33">
        <v>30</v>
      </c>
      <c r="C22" s="33">
        <v>23</v>
      </c>
      <c r="D22" s="33">
        <v>25</v>
      </c>
      <c r="E22" s="33">
        <v>29</v>
      </c>
      <c r="F22" s="33">
        <v>31</v>
      </c>
      <c r="G22" s="33">
        <v>29</v>
      </c>
      <c r="H22" s="33">
        <v>31</v>
      </c>
      <c r="I22" s="33">
        <v>27</v>
      </c>
      <c r="J22" s="33">
        <v>25</v>
      </c>
      <c r="K22" s="33">
        <v>26</v>
      </c>
      <c r="L22" s="33">
        <v>29</v>
      </c>
      <c r="M22" s="33">
        <v>33</v>
      </c>
      <c r="N22" s="33">
        <v>30</v>
      </c>
    </row>
    <row r="23" spans="1:14" x14ac:dyDescent="0.25">
      <c r="A23" s="32" t="s">
        <v>163</v>
      </c>
      <c r="B23" s="33">
        <v>46</v>
      </c>
      <c r="C23" s="33">
        <v>55</v>
      </c>
      <c r="D23" s="33">
        <v>45</v>
      </c>
      <c r="E23" s="33">
        <v>57</v>
      </c>
      <c r="F23" s="33">
        <v>46</v>
      </c>
      <c r="G23" s="33">
        <v>51</v>
      </c>
      <c r="H23" s="33">
        <v>48</v>
      </c>
      <c r="I23" s="33">
        <v>48</v>
      </c>
      <c r="J23" s="33">
        <v>44</v>
      </c>
      <c r="K23" s="33">
        <v>47</v>
      </c>
      <c r="L23" s="33">
        <v>48</v>
      </c>
      <c r="M23" s="33">
        <v>45</v>
      </c>
      <c r="N23" s="33">
        <v>56</v>
      </c>
    </row>
    <row r="24" spans="1:14" x14ac:dyDescent="0.25">
      <c r="A24" s="32" t="s">
        <v>164</v>
      </c>
      <c r="B24" s="33">
        <v>185</v>
      </c>
      <c r="C24" s="33">
        <v>177</v>
      </c>
      <c r="D24" s="33">
        <v>167</v>
      </c>
      <c r="E24" s="33">
        <v>168</v>
      </c>
      <c r="F24" s="33">
        <v>185</v>
      </c>
      <c r="G24" s="33">
        <v>172</v>
      </c>
      <c r="H24" s="33">
        <v>181</v>
      </c>
      <c r="I24" s="33">
        <v>168</v>
      </c>
      <c r="J24" s="33">
        <v>179</v>
      </c>
      <c r="K24" s="33">
        <v>171</v>
      </c>
      <c r="L24" s="33">
        <v>187</v>
      </c>
      <c r="M24" s="33">
        <v>166</v>
      </c>
      <c r="N24" s="33">
        <v>165</v>
      </c>
    </row>
    <row r="25" spans="1:14" x14ac:dyDescent="0.25">
      <c r="A25" s="32" t="s">
        <v>165</v>
      </c>
      <c r="B25" s="33">
        <v>89</v>
      </c>
      <c r="C25" s="33">
        <v>93</v>
      </c>
      <c r="D25" s="33">
        <v>92</v>
      </c>
      <c r="E25" s="33">
        <v>89</v>
      </c>
      <c r="F25" s="33">
        <v>99</v>
      </c>
      <c r="G25" s="33">
        <v>86</v>
      </c>
      <c r="H25" s="33">
        <v>88</v>
      </c>
      <c r="I25" s="33">
        <v>95</v>
      </c>
      <c r="J25" s="33">
        <v>88</v>
      </c>
      <c r="K25" s="33">
        <v>100</v>
      </c>
      <c r="L25" s="33">
        <v>98</v>
      </c>
      <c r="M25" s="33">
        <v>100</v>
      </c>
      <c r="N25" s="33">
        <v>92</v>
      </c>
    </row>
    <row r="26" spans="1:14" x14ac:dyDescent="0.25">
      <c r="A26" s="32" t="s">
        <v>166</v>
      </c>
      <c r="B26" s="33">
        <v>133</v>
      </c>
      <c r="C26" s="33">
        <v>141</v>
      </c>
      <c r="D26" s="33">
        <v>140</v>
      </c>
      <c r="E26" s="33">
        <v>145</v>
      </c>
      <c r="F26" s="33">
        <v>141</v>
      </c>
      <c r="G26" s="33">
        <v>147</v>
      </c>
      <c r="H26" s="33">
        <v>136</v>
      </c>
      <c r="I26" s="33">
        <v>140</v>
      </c>
      <c r="J26" s="33">
        <v>135</v>
      </c>
      <c r="K26" s="33">
        <v>143</v>
      </c>
      <c r="L26" s="33">
        <v>132</v>
      </c>
      <c r="M26" s="33">
        <v>150</v>
      </c>
      <c r="N26" s="33">
        <v>136</v>
      </c>
    </row>
    <row r="27" spans="1:14" x14ac:dyDescent="0.25">
      <c r="A27" s="32" t="s">
        <v>167</v>
      </c>
      <c r="B27" s="33">
        <v>84</v>
      </c>
      <c r="C27" s="33">
        <v>56</v>
      </c>
      <c r="D27" s="33">
        <v>60</v>
      </c>
      <c r="E27" s="33">
        <v>49</v>
      </c>
      <c r="F27" s="33">
        <v>55</v>
      </c>
      <c r="G27" s="33">
        <v>56</v>
      </c>
      <c r="H27" s="33">
        <v>51</v>
      </c>
      <c r="I27" s="33">
        <v>53</v>
      </c>
      <c r="J27" s="33">
        <v>56</v>
      </c>
      <c r="K27" s="33">
        <v>81</v>
      </c>
      <c r="L27" s="33">
        <v>71</v>
      </c>
      <c r="M27" s="33">
        <v>52</v>
      </c>
      <c r="N27" s="33">
        <v>82</v>
      </c>
    </row>
    <row r="28" spans="1:14" x14ac:dyDescent="0.25">
      <c r="A28" s="32" t="s">
        <v>168</v>
      </c>
      <c r="B28" s="33">
        <v>1</v>
      </c>
      <c r="C28" s="33">
        <v>1</v>
      </c>
      <c r="D28" s="33">
        <v>1</v>
      </c>
      <c r="E28" s="33">
        <v>1</v>
      </c>
      <c r="F28" s="33">
        <v>1</v>
      </c>
      <c r="G28" s="33">
        <v>1</v>
      </c>
      <c r="H28" s="33">
        <v>1</v>
      </c>
      <c r="I28" s="33">
        <v>1</v>
      </c>
      <c r="J28" s="33">
        <v>1</v>
      </c>
      <c r="K28" s="33">
        <v>1</v>
      </c>
      <c r="L28" s="33">
        <v>1</v>
      </c>
      <c r="M28" s="33">
        <v>1</v>
      </c>
      <c r="N28" s="33">
        <v>1</v>
      </c>
    </row>
    <row r="29" spans="1:14" x14ac:dyDescent="0.25">
      <c r="A29" s="32" t="s">
        <v>169</v>
      </c>
      <c r="B29" s="33">
        <v>90</v>
      </c>
      <c r="C29" s="33">
        <v>85</v>
      </c>
      <c r="D29" s="33">
        <v>92</v>
      </c>
      <c r="E29" s="33">
        <v>91</v>
      </c>
      <c r="F29" s="33">
        <v>92</v>
      </c>
      <c r="G29" s="33">
        <v>94</v>
      </c>
      <c r="H29" s="33">
        <v>98</v>
      </c>
      <c r="I29" s="33">
        <v>91</v>
      </c>
      <c r="J29" s="33">
        <v>93</v>
      </c>
      <c r="K29" s="33">
        <v>84</v>
      </c>
      <c r="L29" s="33">
        <v>91</v>
      </c>
      <c r="M29" s="33">
        <v>99</v>
      </c>
      <c r="N29" s="33">
        <v>104</v>
      </c>
    </row>
    <row r="30" spans="1:14" x14ac:dyDescent="0.25">
      <c r="A30" s="32" t="s">
        <v>170</v>
      </c>
      <c r="B30" s="33">
        <v>71</v>
      </c>
      <c r="C30" s="33">
        <v>68</v>
      </c>
      <c r="D30" s="33">
        <v>60</v>
      </c>
      <c r="E30" s="33">
        <v>64</v>
      </c>
      <c r="F30" s="33">
        <v>59</v>
      </c>
      <c r="G30" s="33">
        <v>69</v>
      </c>
      <c r="H30" s="33">
        <v>64</v>
      </c>
      <c r="I30" s="33">
        <v>73</v>
      </c>
      <c r="J30" s="33">
        <v>67</v>
      </c>
      <c r="K30" s="33">
        <v>76</v>
      </c>
      <c r="L30" s="33">
        <v>69</v>
      </c>
      <c r="M30" s="33">
        <v>73</v>
      </c>
      <c r="N30" s="33">
        <v>79</v>
      </c>
    </row>
    <row r="31" spans="1:14" x14ac:dyDescent="0.25">
      <c r="A31" s="32" t="s">
        <v>300</v>
      </c>
      <c r="B31" s="33">
        <v>0</v>
      </c>
      <c r="C31" s="33">
        <v>0</v>
      </c>
      <c r="D31" s="33">
        <v>0</v>
      </c>
      <c r="E31" s="33">
        <v>0</v>
      </c>
      <c r="F31" s="33">
        <v>0</v>
      </c>
      <c r="G31" s="33">
        <v>0</v>
      </c>
      <c r="H31" s="33">
        <v>0</v>
      </c>
      <c r="I31" s="33">
        <v>0</v>
      </c>
      <c r="J31" s="33">
        <v>0</v>
      </c>
      <c r="K31" s="33">
        <v>0</v>
      </c>
      <c r="L31" s="33">
        <v>40</v>
      </c>
      <c r="M31" s="33">
        <v>0</v>
      </c>
      <c r="N31" s="33">
        <v>20</v>
      </c>
    </row>
    <row r="32" spans="1:14" x14ac:dyDescent="0.25">
      <c r="A32" s="32" t="s">
        <v>171</v>
      </c>
      <c r="B32" s="33">
        <v>325</v>
      </c>
      <c r="C32" s="33">
        <v>312</v>
      </c>
      <c r="D32" s="33">
        <v>312</v>
      </c>
      <c r="E32" s="33">
        <v>328</v>
      </c>
      <c r="F32" s="33">
        <v>333</v>
      </c>
      <c r="G32" s="33">
        <v>329</v>
      </c>
      <c r="H32" s="33">
        <v>329</v>
      </c>
      <c r="I32" s="33">
        <v>317</v>
      </c>
      <c r="J32" s="33">
        <v>314</v>
      </c>
      <c r="K32" s="33">
        <v>316</v>
      </c>
      <c r="L32" s="33">
        <v>323</v>
      </c>
      <c r="M32" s="33">
        <v>323</v>
      </c>
      <c r="N32" s="33">
        <v>326</v>
      </c>
    </row>
    <row r="33" spans="1:14" x14ac:dyDescent="0.25">
      <c r="A33" s="32" t="s">
        <v>172</v>
      </c>
      <c r="B33" s="33">
        <v>70</v>
      </c>
      <c r="C33" s="33">
        <v>69</v>
      </c>
      <c r="D33" s="33">
        <v>68</v>
      </c>
      <c r="E33" s="33">
        <v>68</v>
      </c>
      <c r="F33" s="33">
        <v>68</v>
      </c>
      <c r="G33" s="33">
        <v>72</v>
      </c>
      <c r="H33" s="33">
        <v>69</v>
      </c>
      <c r="I33" s="33">
        <v>72</v>
      </c>
      <c r="J33" s="33">
        <v>60</v>
      </c>
      <c r="K33" s="33">
        <v>54</v>
      </c>
      <c r="L33" s="33">
        <v>55</v>
      </c>
      <c r="M33" s="33">
        <v>62</v>
      </c>
      <c r="N33" s="33">
        <v>57</v>
      </c>
    </row>
    <row r="34" spans="1:14" x14ac:dyDescent="0.25">
      <c r="A34" s="32" t="s">
        <v>173</v>
      </c>
      <c r="B34" s="33">
        <v>31</v>
      </c>
      <c r="C34" s="33">
        <v>31</v>
      </c>
      <c r="D34" s="33">
        <v>31</v>
      </c>
      <c r="E34" s="33">
        <v>31</v>
      </c>
      <c r="F34" s="33">
        <v>31</v>
      </c>
      <c r="G34" s="33">
        <v>31</v>
      </c>
      <c r="H34" s="33">
        <v>31</v>
      </c>
      <c r="I34" s="33">
        <v>31</v>
      </c>
      <c r="J34" s="33">
        <v>31</v>
      </c>
      <c r="K34" s="33">
        <v>31</v>
      </c>
      <c r="L34" s="33">
        <v>31</v>
      </c>
      <c r="M34" s="33">
        <v>31</v>
      </c>
      <c r="N34" s="33">
        <v>31</v>
      </c>
    </row>
    <row r="35" spans="1:14" x14ac:dyDescent="0.25">
      <c r="A35" s="32" t="s">
        <v>174</v>
      </c>
      <c r="B35" s="33">
        <v>85</v>
      </c>
      <c r="C35" s="33">
        <v>74</v>
      </c>
      <c r="D35" s="33">
        <v>85</v>
      </c>
      <c r="E35" s="33">
        <v>81</v>
      </c>
      <c r="F35" s="33">
        <v>75</v>
      </c>
      <c r="G35" s="33">
        <v>74</v>
      </c>
      <c r="H35" s="33">
        <v>81</v>
      </c>
      <c r="I35" s="33">
        <v>78</v>
      </c>
      <c r="J35" s="33">
        <v>75</v>
      </c>
      <c r="K35" s="33">
        <v>74</v>
      </c>
      <c r="L35" s="33">
        <v>72</v>
      </c>
      <c r="M35" s="33">
        <v>84</v>
      </c>
      <c r="N35" s="33">
        <v>81</v>
      </c>
    </row>
    <row r="36" spans="1:14" x14ac:dyDescent="0.25">
      <c r="A36" s="32" t="s">
        <v>175</v>
      </c>
      <c r="B36" s="33">
        <v>79</v>
      </c>
      <c r="C36" s="33">
        <v>83</v>
      </c>
      <c r="D36" s="33">
        <v>79</v>
      </c>
      <c r="E36" s="33">
        <v>86</v>
      </c>
      <c r="F36" s="33">
        <v>77</v>
      </c>
      <c r="G36" s="33">
        <v>79</v>
      </c>
      <c r="H36" s="33">
        <v>80</v>
      </c>
      <c r="I36" s="33">
        <v>80</v>
      </c>
      <c r="J36" s="33">
        <v>75</v>
      </c>
      <c r="K36" s="33">
        <v>76</v>
      </c>
      <c r="L36" s="33">
        <v>76</v>
      </c>
      <c r="M36" s="33">
        <v>74</v>
      </c>
      <c r="N36" s="33">
        <v>82</v>
      </c>
    </row>
    <row r="37" spans="1:14" x14ac:dyDescent="0.25">
      <c r="A37" s="32" t="s">
        <v>176</v>
      </c>
      <c r="B37" s="33">
        <v>24</v>
      </c>
      <c r="C37" s="33">
        <v>27</v>
      </c>
      <c r="D37" s="33">
        <v>33</v>
      </c>
      <c r="E37" s="33">
        <v>28</v>
      </c>
      <c r="F37" s="33">
        <v>30</v>
      </c>
      <c r="G37" s="33">
        <v>38</v>
      </c>
      <c r="H37" s="33">
        <v>28</v>
      </c>
      <c r="I37" s="33">
        <v>34</v>
      </c>
      <c r="J37" s="33">
        <v>26</v>
      </c>
      <c r="K37" s="33">
        <v>35</v>
      </c>
      <c r="L37" s="33">
        <v>29</v>
      </c>
      <c r="M37" s="33">
        <v>33</v>
      </c>
      <c r="N37" s="33">
        <v>26</v>
      </c>
    </row>
    <row r="38" spans="1:14" x14ac:dyDescent="0.25">
      <c r="A38" s="32" t="s">
        <v>177</v>
      </c>
      <c r="B38" s="33">
        <v>141</v>
      </c>
      <c r="C38" s="33">
        <v>135</v>
      </c>
      <c r="D38" s="33">
        <v>124</v>
      </c>
      <c r="E38" s="33">
        <v>121</v>
      </c>
      <c r="F38" s="33">
        <v>134</v>
      </c>
      <c r="G38" s="33">
        <v>127</v>
      </c>
      <c r="H38" s="33">
        <v>129</v>
      </c>
      <c r="I38" s="33">
        <v>129</v>
      </c>
      <c r="J38" s="33">
        <v>122</v>
      </c>
      <c r="K38" s="33">
        <v>139</v>
      </c>
      <c r="L38" s="33">
        <v>132</v>
      </c>
      <c r="M38" s="33">
        <v>141</v>
      </c>
      <c r="N38" s="33">
        <v>140</v>
      </c>
    </row>
    <row r="39" spans="1:14" x14ac:dyDescent="0.25">
      <c r="A39" s="32" t="s">
        <v>178</v>
      </c>
      <c r="B39" s="33">
        <v>99</v>
      </c>
      <c r="C39" s="33">
        <v>121</v>
      </c>
      <c r="D39" s="33">
        <v>100</v>
      </c>
      <c r="E39" s="33">
        <v>98</v>
      </c>
      <c r="F39" s="33">
        <v>95</v>
      </c>
      <c r="G39" s="33">
        <v>100</v>
      </c>
      <c r="H39" s="33">
        <v>125</v>
      </c>
      <c r="I39" s="33">
        <v>90</v>
      </c>
      <c r="J39" s="33">
        <v>95</v>
      </c>
      <c r="K39" s="33">
        <v>96</v>
      </c>
      <c r="L39" s="33">
        <v>105</v>
      </c>
      <c r="M39" s="33">
        <v>104</v>
      </c>
      <c r="N39" s="33">
        <v>112</v>
      </c>
    </row>
    <row r="40" spans="1:14" x14ac:dyDescent="0.25">
      <c r="A40" s="32" t="s">
        <v>179</v>
      </c>
      <c r="B40" s="33">
        <v>74</v>
      </c>
      <c r="C40" s="33">
        <v>70</v>
      </c>
      <c r="D40" s="33">
        <v>62</v>
      </c>
      <c r="E40" s="33">
        <v>59</v>
      </c>
      <c r="F40" s="33">
        <v>69</v>
      </c>
      <c r="G40" s="33">
        <v>71</v>
      </c>
      <c r="H40" s="33">
        <v>66</v>
      </c>
      <c r="I40" s="33">
        <v>77</v>
      </c>
      <c r="J40" s="33">
        <v>70</v>
      </c>
      <c r="K40" s="33">
        <v>74</v>
      </c>
      <c r="L40" s="33">
        <v>79</v>
      </c>
      <c r="M40" s="33">
        <v>83</v>
      </c>
      <c r="N40" s="33">
        <v>95</v>
      </c>
    </row>
    <row r="41" spans="1:14" x14ac:dyDescent="0.25">
      <c r="A41" s="32" t="s">
        <v>180</v>
      </c>
      <c r="B41" s="33">
        <v>63</v>
      </c>
      <c r="C41" s="33">
        <v>61</v>
      </c>
      <c r="D41" s="33">
        <v>55</v>
      </c>
      <c r="E41" s="33">
        <v>49</v>
      </c>
      <c r="F41" s="33">
        <v>57</v>
      </c>
      <c r="G41" s="33">
        <v>67</v>
      </c>
      <c r="H41" s="33">
        <v>55</v>
      </c>
      <c r="I41" s="33">
        <v>54</v>
      </c>
      <c r="J41" s="33">
        <v>59</v>
      </c>
      <c r="K41" s="33">
        <v>58</v>
      </c>
      <c r="L41" s="33">
        <v>59</v>
      </c>
      <c r="M41" s="33">
        <v>61</v>
      </c>
      <c r="N41" s="33">
        <v>63</v>
      </c>
    </row>
    <row r="42" spans="1:14" x14ac:dyDescent="0.25">
      <c r="A42" s="32" t="s">
        <v>181</v>
      </c>
      <c r="B42" s="33">
        <v>71</v>
      </c>
      <c r="C42" s="33">
        <v>69</v>
      </c>
      <c r="D42" s="33">
        <v>71</v>
      </c>
      <c r="E42" s="33">
        <v>74</v>
      </c>
      <c r="F42" s="33">
        <v>70</v>
      </c>
      <c r="G42" s="33">
        <v>72</v>
      </c>
      <c r="H42" s="33">
        <v>74</v>
      </c>
      <c r="I42" s="33">
        <v>76</v>
      </c>
      <c r="J42" s="33">
        <v>69</v>
      </c>
      <c r="K42" s="33">
        <v>72</v>
      </c>
      <c r="L42" s="33">
        <v>76</v>
      </c>
      <c r="M42" s="33">
        <v>72</v>
      </c>
      <c r="N42" s="33">
        <v>81</v>
      </c>
    </row>
    <row r="43" spans="1:14" x14ac:dyDescent="0.25">
      <c r="A43" s="32" t="s">
        <v>182</v>
      </c>
      <c r="B43" s="33">
        <v>83</v>
      </c>
      <c r="C43" s="33">
        <v>80</v>
      </c>
      <c r="D43" s="33">
        <v>83</v>
      </c>
      <c r="E43" s="33">
        <v>79</v>
      </c>
      <c r="F43" s="33">
        <v>78</v>
      </c>
      <c r="G43" s="33">
        <v>82</v>
      </c>
      <c r="H43" s="33">
        <v>82</v>
      </c>
      <c r="I43" s="33">
        <v>78</v>
      </c>
      <c r="J43" s="33">
        <v>80</v>
      </c>
      <c r="K43" s="33">
        <v>79</v>
      </c>
      <c r="L43" s="33">
        <v>78</v>
      </c>
      <c r="M43" s="33">
        <v>78</v>
      </c>
      <c r="N43" s="33">
        <v>80</v>
      </c>
    </row>
    <row r="44" spans="1:14" x14ac:dyDescent="0.25">
      <c r="A44" s="32" t="s">
        <v>183</v>
      </c>
      <c r="B44" s="33">
        <v>103</v>
      </c>
      <c r="C44" s="33">
        <v>90</v>
      </c>
      <c r="D44" s="33">
        <v>94</v>
      </c>
      <c r="E44" s="33">
        <v>99</v>
      </c>
      <c r="F44" s="33">
        <v>98</v>
      </c>
      <c r="G44" s="33">
        <v>100</v>
      </c>
      <c r="H44" s="33">
        <v>92</v>
      </c>
      <c r="I44" s="33">
        <v>90</v>
      </c>
      <c r="J44" s="33">
        <v>91</v>
      </c>
      <c r="K44" s="33">
        <v>85</v>
      </c>
      <c r="L44" s="33">
        <v>79</v>
      </c>
      <c r="M44" s="33">
        <v>86</v>
      </c>
      <c r="N44" s="33">
        <v>87</v>
      </c>
    </row>
    <row r="45" spans="1:14" x14ac:dyDescent="0.25">
      <c r="A45" s="32" t="s">
        <v>184</v>
      </c>
      <c r="B45" s="33">
        <v>81</v>
      </c>
      <c r="C45" s="33">
        <v>86</v>
      </c>
      <c r="D45" s="33">
        <v>79</v>
      </c>
      <c r="E45" s="33">
        <v>83</v>
      </c>
      <c r="F45" s="33">
        <v>77</v>
      </c>
      <c r="G45" s="33">
        <v>72</v>
      </c>
      <c r="H45" s="33">
        <v>68</v>
      </c>
      <c r="I45" s="33">
        <v>80</v>
      </c>
      <c r="J45" s="33">
        <v>80</v>
      </c>
      <c r="K45" s="33">
        <v>82</v>
      </c>
      <c r="L45" s="33">
        <v>81</v>
      </c>
      <c r="M45" s="33">
        <v>87</v>
      </c>
      <c r="N45" s="33">
        <v>81</v>
      </c>
    </row>
    <row r="46" spans="1:14" x14ac:dyDescent="0.25">
      <c r="A46" s="32" t="s">
        <v>185</v>
      </c>
      <c r="B46" s="33">
        <v>163</v>
      </c>
      <c r="C46" s="33">
        <v>157</v>
      </c>
      <c r="D46" s="33">
        <v>161</v>
      </c>
      <c r="E46" s="33">
        <v>159</v>
      </c>
      <c r="F46" s="33">
        <v>168</v>
      </c>
      <c r="G46" s="33">
        <v>172</v>
      </c>
      <c r="H46" s="33">
        <v>170</v>
      </c>
      <c r="I46" s="33">
        <v>161</v>
      </c>
      <c r="J46" s="33">
        <v>163</v>
      </c>
      <c r="K46" s="33">
        <v>171</v>
      </c>
      <c r="L46" s="33">
        <v>153</v>
      </c>
      <c r="M46" s="33">
        <v>160</v>
      </c>
      <c r="N46" s="33">
        <v>161</v>
      </c>
    </row>
    <row r="47" spans="1:14" x14ac:dyDescent="0.25">
      <c r="A47" s="32" t="s">
        <v>186</v>
      </c>
      <c r="B47" s="33">
        <v>96</v>
      </c>
      <c r="C47" s="33">
        <v>97</v>
      </c>
      <c r="D47" s="33">
        <v>102</v>
      </c>
      <c r="E47" s="33">
        <v>110</v>
      </c>
      <c r="F47" s="33">
        <v>102</v>
      </c>
      <c r="G47" s="33">
        <v>100</v>
      </c>
      <c r="H47" s="33">
        <v>89</v>
      </c>
      <c r="I47" s="33">
        <v>97</v>
      </c>
      <c r="J47" s="33">
        <v>92</v>
      </c>
      <c r="K47" s="33">
        <v>86</v>
      </c>
      <c r="L47" s="33">
        <v>85</v>
      </c>
      <c r="M47" s="33">
        <v>105</v>
      </c>
      <c r="N47" s="33">
        <v>107</v>
      </c>
    </row>
    <row r="48" spans="1:14" x14ac:dyDescent="0.25">
      <c r="A48" s="32" t="s">
        <v>187</v>
      </c>
      <c r="B48" s="33">
        <v>3</v>
      </c>
      <c r="C48" s="33">
        <v>3</v>
      </c>
      <c r="D48" s="33">
        <v>5</v>
      </c>
      <c r="E48" s="33">
        <v>4</v>
      </c>
      <c r="F48" s="33">
        <v>9</v>
      </c>
      <c r="G48" s="33">
        <v>7</v>
      </c>
      <c r="H48" s="33">
        <v>6</v>
      </c>
      <c r="I48" s="33">
        <v>7</v>
      </c>
      <c r="J48" s="33">
        <v>10</v>
      </c>
      <c r="K48" s="33">
        <v>9</v>
      </c>
      <c r="L48" s="33">
        <v>10</v>
      </c>
      <c r="M48" s="33">
        <v>5</v>
      </c>
      <c r="N48" s="33">
        <v>7</v>
      </c>
    </row>
    <row r="49" spans="1:14" x14ac:dyDescent="0.25">
      <c r="A49" s="32" t="s">
        <v>188</v>
      </c>
      <c r="B49" s="33">
        <v>85</v>
      </c>
      <c r="C49" s="33">
        <v>87</v>
      </c>
      <c r="D49" s="33">
        <v>80</v>
      </c>
      <c r="E49" s="33">
        <v>94</v>
      </c>
      <c r="F49" s="33">
        <v>79</v>
      </c>
      <c r="G49" s="33">
        <v>89</v>
      </c>
      <c r="H49" s="33">
        <v>83</v>
      </c>
      <c r="I49" s="33">
        <v>87</v>
      </c>
      <c r="J49" s="33">
        <v>88</v>
      </c>
      <c r="K49" s="33">
        <v>102</v>
      </c>
      <c r="L49" s="33">
        <v>94</v>
      </c>
      <c r="M49" s="33">
        <v>96</v>
      </c>
      <c r="N49" s="33">
        <v>89</v>
      </c>
    </row>
    <row r="50" spans="1:14" x14ac:dyDescent="0.25">
      <c r="A50" s="32" t="s">
        <v>189</v>
      </c>
      <c r="B50" s="33">
        <v>80</v>
      </c>
      <c r="C50" s="33">
        <v>61</v>
      </c>
      <c r="D50" s="33">
        <v>78</v>
      </c>
      <c r="E50" s="33">
        <v>71</v>
      </c>
      <c r="F50" s="33">
        <v>70</v>
      </c>
      <c r="G50" s="33">
        <v>61</v>
      </c>
      <c r="H50" s="33">
        <v>68</v>
      </c>
      <c r="I50" s="33">
        <v>66</v>
      </c>
      <c r="J50" s="33">
        <v>75</v>
      </c>
      <c r="K50" s="33">
        <v>75</v>
      </c>
      <c r="L50" s="33">
        <v>72</v>
      </c>
      <c r="M50" s="33">
        <v>72</v>
      </c>
      <c r="N50" s="33">
        <v>68</v>
      </c>
    </row>
    <row r="51" spans="1:14" x14ac:dyDescent="0.25">
      <c r="A51" s="32" t="s">
        <v>190</v>
      </c>
      <c r="B51" s="33">
        <v>0</v>
      </c>
      <c r="C51" s="33">
        <v>0</v>
      </c>
      <c r="D51" s="33">
        <v>0</v>
      </c>
      <c r="E51" s="33">
        <v>0</v>
      </c>
      <c r="F51" s="33">
        <v>0</v>
      </c>
      <c r="G51" s="33">
        <v>0</v>
      </c>
      <c r="H51" s="33">
        <v>0</v>
      </c>
      <c r="I51" s="33">
        <v>0</v>
      </c>
      <c r="J51" s="33">
        <v>0</v>
      </c>
      <c r="K51" s="33">
        <v>0</v>
      </c>
      <c r="L51" s="33">
        <v>0</v>
      </c>
      <c r="M51" s="33">
        <v>0</v>
      </c>
      <c r="N51" s="33">
        <v>0</v>
      </c>
    </row>
    <row r="52" spans="1:14" x14ac:dyDescent="0.25">
      <c r="A52" s="32" t="s">
        <v>191</v>
      </c>
      <c r="B52" s="33">
        <v>104</v>
      </c>
      <c r="C52" s="33">
        <v>99</v>
      </c>
      <c r="D52" s="33">
        <v>96</v>
      </c>
      <c r="E52" s="33">
        <v>104</v>
      </c>
      <c r="F52" s="33">
        <v>101</v>
      </c>
      <c r="G52" s="33">
        <v>103</v>
      </c>
      <c r="H52" s="33">
        <v>104</v>
      </c>
      <c r="I52" s="33">
        <v>101</v>
      </c>
      <c r="J52" s="33">
        <v>103</v>
      </c>
      <c r="K52" s="33">
        <v>106</v>
      </c>
      <c r="L52" s="33">
        <v>104</v>
      </c>
      <c r="M52" s="33">
        <v>105</v>
      </c>
      <c r="N52" s="33">
        <v>111</v>
      </c>
    </row>
    <row r="53" spans="1:14" x14ac:dyDescent="0.25">
      <c r="A53" s="32" t="s">
        <v>192</v>
      </c>
      <c r="B53" s="33">
        <v>110</v>
      </c>
      <c r="C53" s="33">
        <v>99</v>
      </c>
      <c r="D53" s="33">
        <v>89</v>
      </c>
      <c r="E53" s="33">
        <v>97</v>
      </c>
      <c r="F53" s="33">
        <v>99</v>
      </c>
      <c r="G53" s="33">
        <v>102</v>
      </c>
      <c r="H53" s="33">
        <v>100</v>
      </c>
      <c r="I53" s="33">
        <v>104</v>
      </c>
      <c r="J53" s="33">
        <v>98</v>
      </c>
      <c r="K53" s="33">
        <v>103</v>
      </c>
      <c r="L53" s="33">
        <v>112</v>
      </c>
      <c r="M53" s="33">
        <v>106</v>
      </c>
      <c r="N53" s="33">
        <v>111</v>
      </c>
    </row>
    <row r="54" spans="1:14" x14ac:dyDescent="0.25">
      <c r="A54" s="32" t="s">
        <v>299</v>
      </c>
      <c r="B54" s="33">
        <v>35</v>
      </c>
      <c r="C54" s="33">
        <v>30</v>
      </c>
      <c r="D54" s="33">
        <v>38</v>
      </c>
      <c r="E54" s="33">
        <v>37</v>
      </c>
      <c r="F54" s="33">
        <v>41</v>
      </c>
      <c r="G54" s="33">
        <v>34</v>
      </c>
      <c r="H54" s="33">
        <v>45</v>
      </c>
      <c r="I54" s="33">
        <v>42</v>
      </c>
      <c r="J54" s="33">
        <v>47</v>
      </c>
      <c r="K54" s="33">
        <v>46</v>
      </c>
      <c r="L54" s="33">
        <v>50</v>
      </c>
      <c r="M54" s="33">
        <v>79</v>
      </c>
      <c r="N54" s="33">
        <v>45</v>
      </c>
    </row>
    <row r="55" spans="1:14" x14ac:dyDescent="0.25">
      <c r="A55" s="32" t="s">
        <v>193</v>
      </c>
      <c r="B55" s="33">
        <v>57</v>
      </c>
      <c r="C55" s="33">
        <v>50</v>
      </c>
      <c r="D55" s="33">
        <v>51</v>
      </c>
      <c r="E55" s="33">
        <v>58</v>
      </c>
      <c r="F55" s="33">
        <v>58</v>
      </c>
      <c r="G55" s="33">
        <v>68</v>
      </c>
      <c r="H55" s="33">
        <v>63</v>
      </c>
      <c r="I55" s="33">
        <v>58</v>
      </c>
      <c r="J55" s="33">
        <v>50</v>
      </c>
      <c r="K55" s="33">
        <v>49</v>
      </c>
      <c r="L55" s="33">
        <v>57</v>
      </c>
      <c r="M55" s="33">
        <v>58</v>
      </c>
      <c r="N55" s="33">
        <v>56</v>
      </c>
    </row>
    <row r="56" spans="1:14" x14ac:dyDescent="0.25">
      <c r="A56" s="32" t="s">
        <v>194</v>
      </c>
      <c r="B56" s="33">
        <v>0</v>
      </c>
      <c r="C56" s="33">
        <v>0</v>
      </c>
      <c r="D56" s="33">
        <v>0</v>
      </c>
      <c r="E56" s="33">
        <v>0</v>
      </c>
      <c r="F56" s="33">
        <v>0</v>
      </c>
      <c r="G56" s="33">
        <v>0</v>
      </c>
      <c r="H56" s="33">
        <v>0</v>
      </c>
      <c r="I56" s="33">
        <v>0</v>
      </c>
      <c r="J56" s="33">
        <v>0</v>
      </c>
      <c r="K56" s="33">
        <v>0</v>
      </c>
      <c r="L56" s="33">
        <v>0</v>
      </c>
      <c r="M56" s="33">
        <v>0</v>
      </c>
      <c r="N56" s="33">
        <v>0</v>
      </c>
    </row>
    <row r="57" spans="1:14" x14ac:dyDescent="0.25">
      <c r="A57" s="32" t="s">
        <v>195</v>
      </c>
      <c r="B57" s="33">
        <v>71</v>
      </c>
      <c r="C57" s="33">
        <v>68</v>
      </c>
      <c r="D57" s="33">
        <v>66</v>
      </c>
      <c r="E57" s="33">
        <v>72</v>
      </c>
      <c r="F57" s="33">
        <v>71</v>
      </c>
      <c r="G57" s="33">
        <v>70</v>
      </c>
      <c r="H57" s="33">
        <v>68</v>
      </c>
      <c r="I57" s="33">
        <v>60</v>
      </c>
      <c r="J57" s="33">
        <v>62</v>
      </c>
      <c r="K57" s="33">
        <v>60</v>
      </c>
      <c r="L57" s="33">
        <v>65</v>
      </c>
      <c r="M57" s="33">
        <v>66</v>
      </c>
      <c r="N57" s="33">
        <v>65</v>
      </c>
    </row>
    <row r="58" spans="1:14" x14ac:dyDescent="0.25">
      <c r="A58" s="32" t="s">
        <v>196</v>
      </c>
      <c r="B58" s="33">
        <v>159</v>
      </c>
      <c r="C58" s="33">
        <v>165</v>
      </c>
      <c r="D58" s="33">
        <v>152</v>
      </c>
      <c r="E58" s="33">
        <v>148</v>
      </c>
      <c r="F58" s="33">
        <v>153</v>
      </c>
      <c r="G58" s="33">
        <v>151</v>
      </c>
      <c r="H58" s="33">
        <v>142</v>
      </c>
      <c r="I58" s="33">
        <v>151</v>
      </c>
      <c r="J58" s="33">
        <v>135</v>
      </c>
      <c r="K58" s="33">
        <v>154</v>
      </c>
      <c r="L58" s="33">
        <v>139</v>
      </c>
      <c r="M58" s="33">
        <v>150</v>
      </c>
      <c r="N58" s="33">
        <v>136</v>
      </c>
    </row>
    <row r="59" spans="1:14" x14ac:dyDescent="0.25">
      <c r="A59" s="32" t="s">
        <v>197</v>
      </c>
      <c r="B59" s="33">
        <v>0</v>
      </c>
      <c r="C59" s="33">
        <v>0</v>
      </c>
      <c r="D59" s="33">
        <v>0</v>
      </c>
      <c r="E59" s="33">
        <v>0</v>
      </c>
      <c r="F59" s="33">
        <v>0</v>
      </c>
      <c r="G59" s="33">
        <v>0</v>
      </c>
      <c r="H59" s="33">
        <v>0</v>
      </c>
      <c r="I59" s="33">
        <v>0</v>
      </c>
      <c r="J59" s="33">
        <v>0</v>
      </c>
      <c r="K59" s="33">
        <v>0</v>
      </c>
      <c r="L59" s="33">
        <v>0</v>
      </c>
      <c r="M59" s="33">
        <v>0</v>
      </c>
      <c r="N59" s="33">
        <v>0</v>
      </c>
    </row>
    <row r="60" spans="1:14" x14ac:dyDescent="0.25">
      <c r="A60" s="32" t="s">
        <v>198</v>
      </c>
      <c r="B60" s="33">
        <v>62</v>
      </c>
      <c r="C60" s="33">
        <v>64</v>
      </c>
      <c r="D60" s="33">
        <v>62</v>
      </c>
      <c r="E60" s="33">
        <v>67</v>
      </c>
      <c r="F60" s="33">
        <v>64</v>
      </c>
      <c r="G60" s="33">
        <v>69</v>
      </c>
      <c r="H60" s="33">
        <v>63</v>
      </c>
      <c r="I60" s="33">
        <v>66</v>
      </c>
      <c r="J60" s="33">
        <v>65</v>
      </c>
      <c r="K60" s="33">
        <v>63</v>
      </c>
      <c r="L60" s="33">
        <v>69</v>
      </c>
      <c r="M60" s="33">
        <v>72</v>
      </c>
      <c r="N60" s="33">
        <v>69</v>
      </c>
    </row>
    <row r="61" spans="1:14" x14ac:dyDescent="0.25">
      <c r="A61" s="32" t="s">
        <v>199</v>
      </c>
      <c r="B61" s="33">
        <v>57</v>
      </c>
      <c r="C61" s="33">
        <v>60</v>
      </c>
      <c r="D61" s="33">
        <v>61</v>
      </c>
      <c r="E61" s="33">
        <v>58</v>
      </c>
      <c r="F61" s="33">
        <v>58</v>
      </c>
      <c r="G61" s="33">
        <v>67</v>
      </c>
      <c r="H61" s="33">
        <v>61</v>
      </c>
      <c r="I61" s="33">
        <v>69</v>
      </c>
      <c r="J61" s="33">
        <v>55</v>
      </c>
      <c r="K61" s="33">
        <v>55</v>
      </c>
      <c r="L61" s="33">
        <v>62</v>
      </c>
      <c r="M61" s="33">
        <v>73</v>
      </c>
      <c r="N61" s="33">
        <v>59</v>
      </c>
    </row>
    <row r="62" spans="1:14" x14ac:dyDescent="0.25">
      <c r="A62" s="32" t="s">
        <v>200</v>
      </c>
      <c r="B62" s="33">
        <v>66</v>
      </c>
      <c r="C62" s="33">
        <v>66</v>
      </c>
      <c r="D62" s="33">
        <v>62</v>
      </c>
      <c r="E62" s="33">
        <v>58</v>
      </c>
      <c r="F62" s="33">
        <v>62</v>
      </c>
      <c r="G62" s="33">
        <v>65</v>
      </c>
      <c r="H62" s="33">
        <v>61</v>
      </c>
      <c r="I62" s="33">
        <v>66</v>
      </c>
      <c r="J62" s="33">
        <v>62</v>
      </c>
      <c r="K62" s="33">
        <v>60</v>
      </c>
      <c r="L62" s="33">
        <v>70</v>
      </c>
      <c r="M62" s="33">
        <v>68</v>
      </c>
      <c r="N62" s="33">
        <v>68</v>
      </c>
    </row>
    <row r="63" spans="1:14" x14ac:dyDescent="0.25">
      <c r="A63" s="32" t="s">
        <v>201</v>
      </c>
      <c r="B63" s="33">
        <v>116</v>
      </c>
      <c r="C63" s="33">
        <v>110</v>
      </c>
      <c r="D63" s="33">
        <v>111</v>
      </c>
      <c r="E63" s="33">
        <v>115</v>
      </c>
      <c r="F63" s="33">
        <v>106</v>
      </c>
      <c r="G63" s="33">
        <v>111</v>
      </c>
      <c r="H63" s="33">
        <v>118</v>
      </c>
      <c r="I63" s="33">
        <v>120</v>
      </c>
      <c r="J63" s="33">
        <v>117</v>
      </c>
      <c r="K63" s="33">
        <v>110</v>
      </c>
      <c r="L63" s="33">
        <v>118</v>
      </c>
      <c r="M63" s="33">
        <v>113</v>
      </c>
      <c r="N63" s="33">
        <v>117</v>
      </c>
    </row>
    <row r="64" spans="1:14" x14ac:dyDescent="0.25">
      <c r="A64" s="32" t="s">
        <v>202</v>
      </c>
      <c r="B64" s="33">
        <v>64</v>
      </c>
      <c r="C64" s="33">
        <v>68</v>
      </c>
      <c r="D64" s="33">
        <v>69</v>
      </c>
      <c r="E64" s="33">
        <v>70</v>
      </c>
      <c r="F64" s="33">
        <v>75</v>
      </c>
      <c r="G64" s="33">
        <v>72</v>
      </c>
      <c r="H64" s="33">
        <v>71</v>
      </c>
      <c r="I64" s="33">
        <v>70</v>
      </c>
      <c r="J64" s="33">
        <v>70</v>
      </c>
      <c r="K64" s="33">
        <v>67</v>
      </c>
      <c r="L64" s="33">
        <v>72</v>
      </c>
      <c r="M64" s="33">
        <v>73</v>
      </c>
      <c r="N64" s="33">
        <v>71</v>
      </c>
    </row>
    <row r="65" spans="1:14" x14ac:dyDescent="0.25">
      <c r="A65" s="32" t="s">
        <v>203</v>
      </c>
      <c r="B65" s="33">
        <v>94</v>
      </c>
      <c r="C65" s="33">
        <v>83</v>
      </c>
      <c r="D65" s="33">
        <v>87</v>
      </c>
      <c r="E65" s="33">
        <v>94</v>
      </c>
      <c r="F65" s="33">
        <v>81</v>
      </c>
      <c r="G65" s="33">
        <v>128</v>
      </c>
      <c r="H65" s="33">
        <v>110</v>
      </c>
      <c r="I65" s="33">
        <v>109</v>
      </c>
      <c r="J65" s="33">
        <v>81</v>
      </c>
      <c r="K65" s="33">
        <v>68</v>
      </c>
      <c r="L65" s="33">
        <v>66</v>
      </c>
      <c r="M65" s="33">
        <v>69</v>
      </c>
      <c r="N65" s="33">
        <v>68</v>
      </c>
    </row>
    <row r="66" spans="1:14" x14ac:dyDescent="0.25">
      <c r="A66" s="32" t="s">
        <v>204</v>
      </c>
      <c r="B66" s="33">
        <v>72</v>
      </c>
      <c r="C66" s="33">
        <v>78</v>
      </c>
      <c r="D66" s="33">
        <v>75</v>
      </c>
      <c r="E66" s="33">
        <v>86</v>
      </c>
      <c r="F66" s="33">
        <v>77</v>
      </c>
      <c r="G66" s="33">
        <v>80</v>
      </c>
      <c r="H66" s="33">
        <v>77</v>
      </c>
      <c r="I66" s="33">
        <v>80</v>
      </c>
      <c r="J66" s="33">
        <v>78</v>
      </c>
      <c r="K66" s="33">
        <v>85</v>
      </c>
      <c r="L66" s="33">
        <v>73</v>
      </c>
      <c r="M66" s="33">
        <v>75</v>
      </c>
      <c r="N66" s="33">
        <v>77</v>
      </c>
    </row>
    <row r="67" spans="1:14" x14ac:dyDescent="0.25">
      <c r="A67" s="32" t="s">
        <v>205</v>
      </c>
      <c r="B67" s="33">
        <v>105</v>
      </c>
      <c r="C67" s="33">
        <v>115</v>
      </c>
      <c r="D67" s="33">
        <v>104</v>
      </c>
      <c r="E67" s="33">
        <v>112</v>
      </c>
      <c r="F67" s="33">
        <v>115</v>
      </c>
      <c r="G67" s="33">
        <v>122</v>
      </c>
      <c r="H67" s="33">
        <v>120</v>
      </c>
      <c r="I67" s="33">
        <v>120</v>
      </c>
      <c r="J67" s="33">
        <v>122</v>
      </c>
      <c r="K67" s="33">
        <v>114</v>
      </c>
      <c r="L67" s="33">
        <v>121</v>
      </c>
      <c r="M67" s="33">
        <v>120</v>
      </c>
      <c r="N67" s="33">
        <v>116</v>
      </c>
    </row>
    <row r="68" spans="1:14" x14ac:dyDescent="0.25">
      <c r="A68" s="32" t="s">
        <v>206</v>
      </c>
      <c r="B68" s="33">
        <v>158</v>
      </c>
      <c r="C68" s="33">
        <v>157</v>
      </c>
      <c r="D68" s="33">
        <v>157</v>
      </c>
      <c r="E68" s="33">
        <v>169</v>
      </c>
      <c r="F68" s="33">
        <v>162</v>
      </c>
      <c r="G68" s="33">
        <v>158</v>
      </c>
      <c r="H68" s="33">
        <v>165</v>
      </c>
      <c r="I68" s="33">
        <v>147</v>
      </c>
      <c r="J68" s="33">
        <v>152</v>
      </c>
      <c r="K68" s="33">
        <v>159</v>
      </c>
      <c r="L68" s="33">
        <v>157</v>
      </c>
      <c r="M68" s="33">
        <v>159</v>
      </c>
      <c r="N68" s="33">
        <v>173</v>
      </c>
    </row>
    <row r="69" spans="1:14" x14ac:dyDescent="0.25">
      <c r="A69" s="32" t="s">
        <v>207</v>
      </c>
      <c r="B69" s="33">
        <v>150</v>
      </c>
      <c r="C69" s="33">
        <v>144</v>
      </c>
      <c r="D69" s="33">
        <v>149</v>
      </c>
      <c r="E69" s="33">
        <v>139</v>
      </c>
      <c r="F69" s="33">
        <v>137</v>
      </c>
      <c r="G69" s="33">
        <v>147</v>
      </c>
      <c r="H69" s="33">
        <v>150</v>
      </c>
      <c r="I69" s="33">
        <v>148</v>
      </c>
      <c r="J69" s="33">
        <v>149</v>
      </c>
      <c r="K69" s="33">
        <v>155</v>
      </c>
      <c r="L69" s="33">
        <v>138</v>
      </c>
      <c r="M69" s="33">
        <v>146</v>
      </c>
      <c r="N69" s="33">
        <v>144</v>
      </c>
    </row>
    <row r="70" spans="1:14" x14ac:dyDescent="0.25">
      <c r="A70" s="32" t="s">
        <v>208</v>
      </c>
      <c r="B70" s="33">
        <v>137</v>
      </c>
      <c r="C70" s="33">
        <v>138</v>
      </c>
      <c r="D70" s="33">
        <v>143</v>
      </c>
      <c r="E70" s="33">
        <v>149</v>
      </c>
      <c r="F70" s="33">
        <v>152</v>
      </c>
      <c r="G70" s="33">
        <v>150</v>
      </c>
      <c r="H70" s="33">
        <v>144</v>
      </c>
      <c r="I70" s="33">
        <v>152</v>
      </c>
      <c r="J70" s="33">
        <v>158</v>
      </c>
      <c r="K70" s="33">
        <v>151</v>
      </c>
      <c r="L70" s="33">
        <v>160</v>
      </c>
      <c r="M70" s="33">
        <v>155</v>
      </c>
      <c r="N70" s="33">
        <v>153</v>
      </c>
    </row>
    <row r="71" spans="1:14" x14ac:dyDescent="0.25">
      <c r="A71" s="32" t="s">
        <v>209</v>
      </c>
      <c r="B71" s="33">
        <v>169</v>
      </c>
      <c r="C71" s="33">
        <v>163</v>
      </c>
      <c r="D71" s="33">
        <v>146</v>
      </c>
      <c r="E71" s="33">
        <v>156</v>
      </c>
      <c r="F71" s="33">
        <v>157</v>
      </c>
      <c r="G71" s="33">
        <v>152</v>
      </c>
      <c r="H71" s="33">
        <v>161</v>
      </c>
      <c r="I71" s="33">
        <v>160</v>
      </c>
      <c r="J71" s="33">
        <v>150</v>
      </c>
      <c r="K71" s="33">
        <v>145</v>
      </c>
      <c r="L71" s="33">
        <v>157</v>
      </c>
      <c r="M71" s="33">
        <v>159</v>
      </c>
      <c r="N71" s="33">
        <v>158</v>
      </c>
    </row>
    <row r="72" spans="1:14" x14ac:dyDescent="0.25">
      <c r="A72" s="32" t="s">
        <v>210</v>
      </c>
      <c r="B72" s="33">
        <v>109</v>
      </c>
      <c r="C72" s="33">
        <v>96</v>
      </c>
      <c r="D72" s="33">
        <v>95</v>
      </c>
      <c r="E72" s="33">
        <v>111</v>
      </c>
      <c r="F72" s="33">
        <v>97</v>
      </c>
      <c r="G72" s="33">
        <v>112</v>
      </c>
      <c r="H72" s="33">
        <v>103</v>
      </c>
      <c r="I72" s="33">
        <v>113</v>
      </c>
      <c r="J72" s="33">
        <v>107</v>
      </c>
      <c r="K72" s="33">
        <v>102</v>
      </c>
      <c r="L72" s="33">
        <v>99</v>
      </c>
      <c r="M72" s="33">
        <v>103</v>
      </c>
      <c r="N72" s="33">
        <v>96</v>
      </c>
    </row>
    <row r="73" spans="1:14" x14ac:dyDescent="0.25">
      <c r="A73" s="32" t="s">
        <v>211</v>
      </c>
      <c r="B73" s="33">
        <v>92</v>
      </c>
      <c r="C73" s="33">
        <v>87</v>
      </c>
      <c r="D73" s="33">
        <v>89</v>
      </c>
      <c r="E73" s="33">
        <v>91</v>
      </c>
      <c r="F73" s="33">
        <v>100</v>
      </c>
      <c r="G73" s="33">
        <v>94</v>
      </c>
      <c r="H73" s="33">
        <v>94</v>
      </c>
      <c r="I73" s="33">
        <v>92</v>
      </c>
      <c r="J73" s="33">
        <v>80</v>
      </c>
      <c r="K73" s="33">
        <v>95</v>
      </c>
      <c r="L73" s="33">
        <v>89</v>
      </c>
      <c r="M73" s="33">
        <v>90</v>
      </c>
      <c r="N73" s="33">
        <v>89</v>
      </c>
    </row>
    <row r="74" spans="1:14" x14ac:dyDescent="0.25">
      <c r="A74" s="32" t="s">
        <v>212</v>
      </c>
      <c r="B74" s="33">
        <v>83</v>
      </c>
      <c r="C74" s="33">
        <v>73</v>
      </c>
      <c r="D74" s="33">
        <v>73</v>
      </c>
      <c r="E74" s="33">
        <v>73</v>
      </c>
      <c r="F74" s="33">
        <v>74</v>
      </c>
      <c r="G74" s="33">
        <v>75</v>
      </c>
      <c r="H74" s="33">
        <v>73</v>
      </c>
      <c r="I74" s="33">
        <v>78</v>
      </c>
      <c r="J74" s="33">
        <v>72</v>
      </c>
      <c r="K74" s="33">
        <v>76</v>
      </c>
      <c r="L74" s="33">
        <v>73</v>
      </c>
      <c r="M74" s="33">
        <v>83</v>
      </c>
      <c r="N74" s="33">
        <v>76</v>
      </c>
    </row>
    <row r="75" spans="1:14" x14ac:dyDescent="0.25">
      <c r="A75" s="32" t="s">
        <v>213</v>
      </c>
      <c r="B75" s="33">
        <v>29</v>
      </c>
      <c r="C75" s="33">
        <v>25</v>
      </c>
      <c r="D75" s="33">
        <v>22</v>
      </c>
      <c r="E75" s="33">
        <v>24</v>
      </c>
      <c r="F75" s="33">
        <v>23</v>
      </c>
      <c r="G75" s="33">
        <v>28</v>
      </c>
      <c r="H75" s="33">
        <v>24</v>
      </c>
      <c r="I75" s="33">
        <v>26</v>
      </c>
      <c r="J75" s="33">
        <v>26</v>
      </c>
      <c r="K75" s="33">
        <v>25</v>
      </c>
      <c r="L75" s="33">
        <v>24</v>
      </c>
      <c r="M75" s="33">
        <v>25</v>
      </c>
      <c r="N75" s="33">
        <v>26</v>
      </c>
    </row>
    <row r="76" spans="1:14" x14ac:dyDescent="0.25">
      <c r="A76" s="32" t="s">
        <v>214</v>
      </c>
      <c r="B76" s="33">
        <v>218</v>
      </c>
      <c r="C76" s="33">
        <v>214</v>
      </c>
      <c r="D76" s="33">
        <v>213</v>
      </c>
      <c r="E76" s="33">
        <v>222</v>
      </c>
      <c r="F76" s="33">
        <v>220</v>
      </c>
      <c r="G76" s="33">
        <v>217</v>
      </c>
      <c r="H76" s="33">
        <v>227</v>
      </c>
      <c r="I76" s="33">
        <v>219</v>
      </c>
      <c r="J76" s="33">
        <v>230</v>
      </c>
      <c r="K76" s="33">
        <v>227</v>
      </c>
      <c r="L76" s="33">
        <v>235</v>
      </c>
      <c r="M76" s="33">
        <v>221</v>
      </c>
      <c r="N76" s="33">
        <v>228</v>
      </c>
    </row>
    <row r="77" spans="1:14" x14ac:dyDescent="0.25">
      <c r="A77" s="32" t="s">
        <v>215</v>
      </c>
      <c r="B77" s="33">
        <v>6319</v>
      </c>
      <c r="C77" s="33">
        <v>6143</v>
      </c>
      <c r="D77" s="33">
        <v>6065</v>
      </c>
      <c r="E77" s="33">
        <v>6229</v>
      </c>
      <c r="F77" s="33">
        <v>6423</v>
      </c>
      <c r="G77" s="33">
        <v>6340</v>
      </c>
      <c r="H77" s="33">
        <v>6273</v>
      </c>
      <c r="I77" s="33">
        <v>6307</v>
      </c>
      <c r="J77" s="33">
        <v>6143</v>
      </c>
      <c r="K77" s="33">
        <v>6207</v>
      </c>
      <c r="L77" s="33">
        <v>6297</v>
      </c>
      <c r="M77" s="33">
        <v>6404</v>
      </c>
      <c r="N77" s="33">
        <v>6447</v>
      </c>
    </row>
    <row r="78" spans="1:14" x14ac:dyDescent="0.25">
      <c r="A78" s="32" t="s">
        <v>216</v>
      </c>
      <c r="B78" s="33">
        <v>12638</v>
      </c>
      <c r="C78" s="33">
        <v>12286</v>
      </c>
      <c r="D78" s="33">
        <v>12130</v>
      </c>
      <c r="E78" s="33">
        <v>12458</v>
      </c>
      <c r="F78" s="33">
        <v>12846</v>
      </c>
      <c r="G78" s="33">
        <v>12680</v>
      </c>
      <c r="H78" s="33">
        <v>12546</v>
      </c>
      <c r="I78" s="33">
        <v>12614</v>
      </c>
      <c r="J78" s="33">
        <v>12286</v>
      </c>
      <c r="K78" s="33">
        <v>12414</v>
      </c>
      <c r="L78" s="33">
        <v>12594</v>
      </c>
      <c r="M78" s="33">
        <v>12808</v>
      </c>
      <c r="N78" s="33">
        <v>12894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REGION 1 sudarshan</vt:lpstr>
      <vt:lpstr>REGION 2 tharun</vt:lpstr>
      <vt:lpstr>REGION 3 srinu</vt:lpstr>
      <vt:lpstr>REGION 4 kranthi</vt:lpstr>
      <vt:lpstr>Region5(Apps)</vt:lpstr>
      <vt:lpstr>summry sheet</vt:lpstr>
      <vt:lpstr>13th march</vt:lpstr>
      <vt:lpstr>DeleveryBoy(13th march)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computer</dc:creator>
  <cp:lastModifiedBy>svcs</cp:lastModifiedBy>
  <dcterms:created xsi:type="dcterms:W3CDTF">2019-03-01T02:22:23Z</dcterms:created>
  <dcterms:modified xsi:type="dcterms:W3CDTF">2019-03-13T09:06:01Z</dcterms:modified>
</cp:coreProperties>
</file>