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0" yWindow="60" windowWidth="19440" windowHeight="8850" firstSheet="2" activeTab="2"/>
  </bookViews>
  <sheets>
    <sheet name="REGION 1 sudarshan" sheetId="1" r:id="rId1"/>
    <sheet name="REGION 2 tharun" sheetId="2" r:id="rId2"/>
    <sheet name="REGION 3 srinu" sheetId="4" r:id="rId3"/>
    <sheet name="REGION 4 kranthi" sheetId="5" r:id="rId4"/>
    <sheet name="Region5(Apps)" sheetId="13" r:id="rId5"/>
    <sheet name="summry sheet" sheetId="8" r:id="rId6"/>
    <sheet name="22nd march" sheetId="46" r:id="rId7"/>
    <sheet name="DeliveryBoy(22nd march)" sheetId="47" r:id="rId8"/>
  </sheets>
  <externalReferences>
    <externalReference r:id="rId9"/>
  </externalReferences>
  <calcPr calcId="144525"/>
</workbook>
</file>

<file path=xl/calcChain.xml><?xml version="1.0" encoding="utf-8"?>
<calcChain xmlns="http://schemas.openxmlformats.org/spreadsheetml/2006/main">
  <c r="D11" i="13" l="1"/>
  <c r="C11" i="13"/>
  <c r="W3" i="13"/>
  <c r="W4" i="13"/>
  <c r="W5" i="13"/>
  <c r="W6" i="13"/>
  <c r="W7" i="13"/>
  <c r="W8" i="13"/>
  <c r="W9" i="13"/>
  <c r="W10" i="13"/>
  <c r="W2" i="13"/>
  <c r="V3" i="13"/>
  <c r="V4" i="13"/>
  <c r="V5" i="13"/>
  <c r="V6" i="13"/>
  <c r="V7" i="13"/>
  <c r="V8" i="13"/>
  <c r="V9" i="13"/>
  <c r="V10" i="13"/>
  <c r="V2" i="13"/>
  <c r="U3" i="13"/>
  <c r="U4" i="13"/>
  <c r="U5" i="13"/>
  <c r="U6" i="13"/>
  <c r="U7" i="13"/>
  <c r="U8" i="13"/>
  <c r="U9" i="13"/>
  <c r="U10" i="13"/>
  <c r="U2" i="13"/>
  <c r="T3" i="13"/>
  <c r="T4" i="13"/>
  <c r="T5" i="13"/>
  <c r="T6" i="13"/>
  <c r="T7" i="13"/>
  <c r="T8" i="13"/>
  <c r="T9" i="13"/>
  <c r="T10" i="13"/>
  <c r="T2" i="13"/>
  <c r="S3" i="13"/>
  <c r="S4" i="13"/>
  <c r="S5" i="13"/>
  <c r="S6" i="13"/>
  <c r="S7" i="13"/>
  <c r="S8" i="13"/>
  <c r="S9" i="13"/>
  <c r="S10" i="13"/>
  <c r="S2" i="13"/>
  <c r="R3" i="13"/>
  <c r="R4" i="13"/>
  <c r="R5" i="13"/>
  <c r="R6" i="13"/>
  <c r="R7" i="13"/>
  <c r="R8" i="13"/>
  <c r="R9" i="13"/>
  <c r="R10" i="13"/>
  <c r="R2" i="13"/>
  <c r="Q3" i="13"/>
  <c r="Q4" i="13"/>
  <c r="Q5" i="13"/>
  <c r="Q6" i="13"/>
  <c r="Q7" i="13"/>
  <c r="Q8" i="13"/>
  <c r="Q9" i="13"/>
  <c r="Q10" i="13"/>
  <c r="Q2" i="13"/>
  <c r="P3" i="13"/>
  <c r="P4" i="13"/>
  <c r="P5" i="13"/>
  <c r="P6" i="13"/>
  <c r="P7" i="13"/>
  <c r="P8" i="13"/>
  <c r="P9" i="13"/>
  <c r="P10" i="13"/>
  <c r="P2" i="13"/>
  <c r="O3" i="13"/>
  <c r="O4" i="13"/>
  <c r="O5" i="13"/>
  <c r="O6" i="13"/>
  <c r="O7" i="13"/>
  <c r="O8" i="13"/>
  <c r="O9" i="13"/>
  <c r="O10" i="13"/>
  <c r="O2" i="13"/>
  <c r="N3" i="13"/>
  <c r="N4" i="13"/>
  <c r="N5" i="13"/>
  <c r="N6" i="13"/>
  <c r="N7" i="13"/>
  <c r="N8" i="13"/>
  <c r="N9" i="13"/>
  <c r="N10" i="13"/>
  <c r="N2" i="13"/>
  <c r="M3" i="13"/>
  <c r="M4" i="13"/>
  <c r="M5" i="13"/>
  <c r="M6" i="13"/>
  <c r="M7" i="13"/>
  <c r="M8" i="13"/>
  <c r="M9" i="13"/>
  <c r="M10" i="13"/>
  <c r="M2" i="13"/>
  <c r="L3" i="13"/>
  <c r="L4" i="13"/>
  <c r="L5" i="13"/>
  <c r="L6" i="13"/>
  <c r="L7" i="13"/>
  <c r="L8" i="13"/>
  <c r="L9" i="13"/>
  <c r="L10" i="13"/>
  <c r="L2" i="13"/>
  <c r="K3" i="13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I3" i="13"/>
  <c r="I4" i="13"/>
  <c r="I5" i="13"/>
  <c r="I6" i="13"/>
  <c r="I7" i="13"/>
  <c r="I8" i="13"/>
  <c r="I9" i="13"/>
  <c r="I10" i="13"/>
  <c r="I2" i="13"/>
  <c r="H3" i="13"/>
  <c r="H4" i="13"/>
  <c r="H5" i="13"/>
  <c r="H6" i="13"/>
  <c r="H7" i="13"/>
  <c r="H8" i="13"/>
  <c r="H9" i="13"/>
  <c r="H10" i="13"/>
  <c r="H2" i="13"/>
  <c r="G3" i="13"/>
  <c r="G4" i="13"/>
  <c r="G5" i="13"/>
  <c r="G6" i="13"/>
  <c r="G7" i="13"/>
  <c r="G8" i="13"/>
  <c r="G9" i="13"/>
  <c r="G10" i="13"/>
  <c r="G2" i="13"/>
  <c r="F3" i="13"/>
  <c r="F4" i="13"/>
  <c r="F5" i="13"/>
  <c r="F6" i="13"/>
  <c r="F7" i="13"/>
  <c r="F8" i="13"/>
  <c r="F9" i="13"/>
  <c r="F10" i="13"/>
  <c r="F2" i="13"/>
  <c r="E3" i="13"/>
  <c r="E4" i="13"/>
  <c r="E5" i="13"/>
  <c r="E6" i="13"/>
  <c r="E7" i="13"/>
  <c r="E8" i="13"/>
  <c r="E9" i="13"/>
  <c r="E10" i="13"/>
  <c r="E2" i="13"/>
  <c r="D3" i="13"/>
  <c r="D4" i="13"/>
  <c r="D5" i="13"/>
  <c r="D6" i="13"/>
  <c r="D7" i="13"/>
  <c r="D8" i="13"/>
  <c r="D9" i="13"/>
  <c r="D10" i="13"/>
  <c r="D2" i="13"/>
  <c r="C3" i="13"/>
  <c r="C4" i="13"/>
  <c r="C5" i="13"/>
  <c r="C6" i="13"/>
  <c r="C7" i="13"/>
  <c r="C8" i="13"/>
  <c r="C9" i="13"/>
  <c r="C10" i="13"/>
  <c r="C2" i="13"/>
  <c r="X2" i="13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17" i="5"/>
  <c r="Y17" i="5"/>
  <c r="E12" i="5"/>
  <c r="F12" i="5"/>
  <c r="G12" i="5"/>
  <c r="H12" i="5"/>
  <c r="I12" i="5"/>
  <c r="J12" i="5"/>
  <c r="K12" i="5"/>
  <c r="L12" i="5"/>
  <c r="M12" i="5"/>
  <c r="N12" i="5"/>
  <c r="D12" i="5"/>
  <c r="X12" i="5"/>
  <c r="W12" i="5"/>
  <c r="V12" i="5"/>
  <c r="U12" i="5"/>
  <c r="X3" i="5"/>
  <c r="X4" i="5"/>
  <c r="X5" i="5"/>
  <c r="X6" i="5"/>
  <c r="X7" i="5"/>
  <c r="X8" i="5"/>
  <c r="X9" i="5"/>
  <c r="X10" i="5"/>
  <c r="X11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2" i="5"/>
  <c r="W3" i="5"/>
  <c r="W4" i="5"/>
  <c r="W5" i="5"/>
  <c r="W6" i="5"/>
  <c r="W7" i="5"/>
  <c r="W8" i="5"/>
  <c r="W9" i="5"/>
  <c r="W10" i="5"/>
  <c r="W11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2" i="5"/>
  <c r="V3" i="5"/>
  <c r="V4" i="5"/>
  <c r="V5" i="5"/>
  <c r="V6" i="5"/>
  <c r="V7" i="5"/>
  <c r="V8" i="5"/>
  <c r="V9" i="5"/>
  <c r="V10" i="5"/>
  <c r="V11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2" i="5"/>
  <c r="U3" i="5"/>
  <c r="U4" i="5"/>
  <c r="U5" i="5"/>
  <c r="U6" i="5"/>
  <c r="U7" i="5"/>
  <c r="U8" i="5"/>
  <c r="U9" i="5"/>
  <c r="U10" i="5"/>
  <c r="U11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2" i="5"/>
  <c r="T3" i="5"/>
  <c r="T4" i="5"/>
  <c r="T5" i="5"/>
  <c r="T6" i="5"/>
  <c r="T7" i="5"/>
  <c r="T8" i="5"/>
  <c r="T9" i="5"/>
  <c r="T10" i="5"/>
  <c r="T11" i="5"/>
  <c r="T2" i="5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Q3" i="5"/>
  <c r="Q4" i="5"/>
  <c r="Q5" i="5"/>
  <c r="Q6" i="5"/>
  <c r="Q7" i="5"/>
  <c r="Q8" i="5"/>
  <c r="Q9" i="5"/>
  <c r="Q10" i="5"/>
  <c r="Q11" i="5"/>
  <c r="Q2" i="5"/>
  <c r="P3" i="5"/>
  <c r="P4" i="5"/>
  <c r="P5" i="5"/>
  <c r="P6" i="5"/>
  <c r="P7" i="5"/>
  <c r="P8" i="5"/>
  <c r="P9" i="5"/>
  <c r="P10" i="5"/>
  <c r="P11" i="5"/>
  <c r="P2" i="5"/>
  <c r="O3" i="5"/>
  <c r="O4" i="5"/>
  <c r="O5" i="5"/>
  <c r="O6" i="5"/>
  <c r="O7" i="5"/>
  <c r="O8" i="5"/>
  <c r="O9" i="5"/>
  <c r="O10" i="5"/>
  <c r="O11" i="5"/>
  <c r="O2" i="5"/>
  <c r="N3" i="5"/>
  <c r="N4" i="5"/>
  <c r="N5" i="5"/>
  <c r="N6" i="5"/>
  <c r="N7" i="5"/>
  <c r="N8" i="5"/>
  <c r="N9" i="5"/>
  <c r="N10" i="5"/>
  <c r="N11" i="5"/>
  <c r="N2" i="5"/>
  <c r="M3" i="5"/>
  <c r="M4" i="5"/>
  <c r="M5" i="5"/>
  <c r="M6" i="5"/>
  <c r="M7" i="5"/>
  <c r="M8" i="5"/>
  <c r="M9" i="5"/>
  <c r="M10" i="5"/>
  <c r="M11" i="5"/>
  <c r="M2" i="5"/>
  <c r="L3" i="5"/>
  <c r="L4" i="5"/>
  <c r="L5" i="5"/>
  <c r="L6" i="5"/>
  <c r="L7" i="5"/>
  <c r="L8" i="5"/>
  <c r="L9" i="5"/>
  <c r="L10" i="5"/>
  <c r="L11" i="5"/>
  <c r="L2" i="5"/>
  <c r="K3" i="5"/>
  <c r="K4" i="5"/>
  <c r="K5" i="5"/>
  <c r="K6" i="5"/>
  <c r="K7" i="5"/>
  <c r="K8" i="5"/>
  <c r="K9" i="5"/>
  <c r="K10" i="5"/>
  <c r="K11" i="5"/>
  <c r="K2" i="5"/>
  <c r="J3" i="5"/>
  <c r="J4" i="5"/>
  <c r="J5" i="5"/>
  <c r="J6" i="5"/>
  <c r="J7" i="5"/>
  <c r="J8" i="5"/>
  <c r="J9" i="5"/>
  <c r="J10" i="5"/>
  <c r="J11" i="5"/>
  <c r="J2" i="5"/>
  <c r="I3" i="5"/>
  <c r="I4" i="5"/>
  <c r="I5" i="5"/>
  <c r="I6" i="5"/>
  <c r="I7" i="5"/>
  <c r="I8" i="5"/>
  <c r="I9" i="5"/>
  <c r="I10" i="5"/>
  <c r="I11" i="5"/>
  <c r="I2" i="5"/>
  <c r="H3" i="5"/>
  <c r="H4" i="5"/>
  <c r="H5" i="5"/>
  <c r="H6" i="5"/>
  <c r="H7" i="5"/>
  <c r="H8" i="5"/>
  <c r="H9" i="5"/>
  <c r="H10" i="5"/>
  <c r="H11" i="5"/>
  <c r="H2" i="5"/>
  <c r="G3" i="5"/>
  <c r="G4" i="5"/>
  <c r="G5" i="5"/>
  <c r="G6" i="5"/>
  <c r="G7" i="5"/>
  <c r="G8" i="5"/>
  <c r="G9" i="5"/>
  <c r="G10" i="5"/>
  <c r="G11" i="5"/>
  <c r="G2" i="5"/>
  <c r="F3" i="5"/>
  <c r="F4" i="5"/>
  <c r="F5" i="5"/>
  <c r="F6" i="5"/>
  <c r="F7" i="5"/>
  <c r="F8" i="5"/>
  <c r="F9" i="5"/>
  <c r="F10" i="5"/>
  <c r="F11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2" i="5"/>
  <c r="E3" i="5"/>
  <c r="E4" i="5"/>
  <c r="E5" i="5"/>
  <c r="E6" i="5"/>
  <c r="E7" i="5"/>
  <c r="E8" i="5"/>
  <c r="E9" i="5"/>
  <c r="E10" i="5"/>
  <c r="E11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D3" i="5"/>
  <c r="D4" i="5"/>
  <c r="D5" i="5"/>
  <c r="D6" i="5"/>
  <c r="D7" i="5"/>
  <c r="D8" i="5"/>
  <c r="D9" i="5"/>
  <c r="D10" i="5"/>
  <c r="D11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2" i="5"/>
  <c r="Y2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36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1" i="4"/>
  <c r="X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1" i="4"/>
  <c r="W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1" i="4"/>
  <c r="V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1" i="4"/>
  <c r="U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1" i="4"/>
  <c r="T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1" i="4"/>
  <c r="S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1" i="4"/>
  <c r="R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1" i="4"/>
  <c r="Q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1" i="4"/>
  <c r="P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1" i="4"/>
  <c r="O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1" i="4"/>
  <c r="N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1" i="4"/>
  <c r="M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1" i="4"/>
  <c r="L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1" i="4"/>
  <c r="K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1" i="4"/>
  <c r="J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1" i="4"/>
  <c r="I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1" i="4"/>
  <c r="H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1" i="4"/>
  <c r="G9" i="4"/>
  <c r="Y9" i="4"/>
  <c r="E4" i="4"/>
  <c r="F4" i="4"/>
  <c r="G4" i="4"/>
  <c r="H4" i="4"/>
  <c r="I4" i="4"/>
  <c r="J4" i="4"/>
  <c r="K4" i="4"/>
  <c r="L4" i="4"/>
  <c r="M4" i="4"/>
  <c r="D4" i="4"/>
  <c r="X3" i="4"/>
  <c r="X2" i="4"/>
  <c r="W3" i="4"/>
  <c r="W2" i="4"/>
  <c r="V3" i="4"/>
  <c r="V2" i="4"/>
  <c r="U3" i="4"/>
  <c r="U2" i="4"/>
  <c r="T3" i="4"/>
  <c r="T2" i="4"/>
  <c r="S3" i="4"/>
  <c r="S2" i="4"/>
  <c r="R3" i="4"/>
  <c r="R2" i="4"/>
  <c r="Q3" i="4"/>
  <c r="Q2" i="4"/>
  <c r="P3" i="4"/>
  <c r="P2" i="4"/>
  <c r="O3" i="4"/>
  <c r="O2" i="4"/>
  <c r="N3" i="4"/>
  <c r="N2" i="4"/>
  <c r="M3" i="4"/>
  <c r="M2" i="4"/>
  <c r="L3" i="4"/>
  <c r="L2" i="4"/>
  <c r="K3" i="4"/>
  <c r="K2" i="4"/>
  <c r="J3" i="4"/>
  <c r="J2" i="4"/>
  <c r="I3" i="4"/>
  <c r="I2" i="4"/>
  <c r="H3" i="4"/>
  <c r="H2" i="4"/>
  <c r="G3" i="4"/>
  <c r="G2" i="4"/>
  <c r="F3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1" i="4"/>
  <c r="F2" i="4"/>
  <c r="E3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1" i="4"/>
  <c r="E2" i="4"/>
  <c r="D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1" i="4"/>
  <c r="D2" i="4"/>
  <c r="Y2" i="4"/>
  <c r="X58" i="4"/>
  <c r="X59" i="4"/>
  <c r="X60" i="4"/>
  <c r="X61" i="4"/>
  <c r="X62" i="4"/>
  <c r="X63" i="4"/>
  <c r="X64" i="4"/>
  <c r="X65" i="4"/>
  <c r="X66" i="4"/>
  <c r="X67" i="4"/>
  <c r="X68" i="4"/>
  <c r="X69" i="4"/>
  <c r="X57" i="4"/>
  <c r="W58" i="4"/>
  <c r="W59" i="4"/>
  <c r="W60" i="4"/>
  <c r="W61" i="4"/>
  <c r="W62" i="4"/>
  <c r="W63" i="4"/>
  <c r="W64" i="4"/>
  <c r="W65" i="4"/>
  <c r="W66" i="4"/>
  <c r="W67" i="4"/>
  <c r="W68" i="4"/>
  <c r="W69" i="4"/>
  <c r="W57" i="4"/>
  <c r="V58" i="4"/>
  <c r="V59" i="4"/>
  <c r="V60" i="4"/>
  <c r="V61" i="4"/>
  <c r="V62" i="4"/>
  <c r="V63" i="4"/>
  <c r="V64" i="4"/>
  <c r="V65" i="4"/>
  <c r="V66" i="4"/>
  <c r="V67" i="4"/>
  <c r="V68" i="4"/>
  <c r="V69" i="4"/>
  <c r="V57" i="4"/>
  <c r="U58" i="4"/>
  <c r="U59" i="4"/>
  <c r="U60" i="4"/>
  <c r="U61" i="4"/>
  <c r="U62" i="4"/>
  <c r="U63" i="4"/>
  <c r="U64" i="4"/>
  <c r="U65" i="4"/>
  <c r="U66" i="4"/>
  <c r="U67" i="4"/>
  <c r="U68" i="4"/>
  <c r="U69" i="4"/>
  <c r="U57" i="4"/>
  <c r="T58" i="4"/>
  <c r="T59" i="4"/>
  <c r="T60" i="4"/>
  <c r="T61" i="4"/>
  <c r="T62" i="4"/>
  <c r="T63" i="4"/>
  <c r="T64" i="4"/>
  <c r="T65" i="4"/>
  <c r="T66" i="4"/>
  <c r="T67" i="4"/>
  <c r="T68" i="4"/>
  <c r="T69" i="4"/>
  <c r="T57" i="4"/>
  <c r="S58" i="4"/>
  <c r="S59" i="4"/>
  <c r="S60" i="4"/>
  <c r="S61" i="4"/>
  <c r="S62" i="4"/>
  <c r="S63" i="4"/>
  <c r="S64" i="4"/>
  <c r="S65" i="4"/>
  <c r="S66" i="4"/>
  <c r="S67" i="4"/>
  <c r="S68" i="4"/>
  <c r="S69" i="4"/>
  <c r="S57" i="4"/>
  <c r="R58" i="4"/>
  <c r="R59" i="4"/>
  <c r="R60" i="4"/>
  <c r="R61" i="4"/>
  <c r="R62" i="4"/>
  <c r="R63" i="4"/>
  <c r="R64" i="4"/>
  <c r="R65" i="4"/>
  <c r="R66" i="4"/>
  <c r="R67" i="4"/>
  <c r="R68" i="4"/>
  <c r="R69" i="4"/>
  <c r="R57" i="4"/>
  <c r="Q58" i="4"/>
  <c r="Q59" i="4"/>
  <c r="Q60" i="4"/>
  <c r="Q61" i="4"/>
  <c r="Q62" i="4"/>
  <c r="Q63" i="4"/>
  <c r="Q64" i="4"/>
  <c r="Q65" i="4"/>
  <c r="Q66" i="4"/>
  <c r="Q67" i="4"/>
  <c r="Q68" i="4"/>
  <c r="Q69" i="4"/>
  <c r="Q57" i="4"/>
  <c r="P58" i="4"/>
  <c r="P59" i="4"/>
  <c r="P60" i="4"/>
  <c r="P61" i="4"/>
  <c r="P62" i="4"/>
  <c r="P63" i="4"/>
  <c r="P64" i="4"/>
  <c r="P65" i="4"/>
  <c r="P66" i="4"/>
  <c r="P67" i="4"/>
  <c r="P68" i="4"/>
  <c r="P69" i="4"/>
  <c r="P57" i="4"/>
  <c r="O58" i="4"/>
  <c r="O59" i="4"/>
  <c r="O60" i="4"/>
  <c r="O61" i="4"/>
  <c r="O62" i="4"/>
  <c r="O63" i="4"/>
  <c r="O64" i="4"/>
  <c r="O65" i="4"/>
  <c r="O66" i="4"/>
  <c r="O67" i="4"/>
  <c r="O68" i="4"/>
  <c r="O69" i="4"/>
  <c r="O57" i="4"/>
  <c r="N58" i="4"/>
  <c r="N59" i="4"/>
  <c r="N60" i="4"/>
  <c r="N61" i="4"/>
  <c r="N62" i="4"/>
  <c r="N63" i="4"/>
  <c r="N64" i="4"/>
  <c r="N65" i="4"/>
  <c r="N66" i="4"/>
  <c r="N67" i="4"/>
  <c r="N68" i="4"/>
  <c r="N69" i="4"/>
  <c r="N57" i="4"/>
  <c r="M58" i="4"/>
  <c r="M59" i="4"/>
  <c r="M60" i="4"/>
  <c r="M61" i="4"/>
  <c r="M62" i="4"/>
  <c r="M63" i="4"/>
  <c r="M64" i="4"/>
  <c r="M65" i="4"/>
  <c r="M66" i="4"/>
  <c r="M67" i="4"/>
  <c r="M68" i="4"/>
  <c r="M69" i="4"/>
  <c r="M57" i="4"/>
  <c r="L58" i="4"/>
  <c r="L59" i="4"/>
  <c r="L60" i="4"/>
  <c r="L61" i="4"/>
  <c r="L62" i="4"/>
  <c r="L63" i="4"/>
  <c r="L64" i="4"/>
  <c r="L65" i="4"/>
  <c r="L66" i="4"/>
  <c r="L67" i="4"/>
  <c r="L68" i="4"/>
  <c r="L69" i="4"/>
  <c r="L57" i="4"/>
  <c r="K58" i="4"/>
  <c r="K59" i="4"/>
  <c r="K60" i="4"/>
  <c r="K61" i="4"/>
  <c r="K62" i="4"/>
  <c r="K63" i="4"/>
  <c r="K64" i="4"/>
  <c r="K65" i="4"/>
  <c r="K66" i="4"/>
  <c r="K67" i="4"/>
  <c r="K68" i="4"/>
  <c r="K69" i="4"/>
  <c r="K57" i="4"/>
  <c r="J58" i="4"/>
  <c r="J59" i="4"/>
  <c r="J60" i="4"/>
  <c r="J61" i="4"/>
  <c r="J62" i="4"/>
  <c r="J63" i="4"/>
  <c r="J64" i="4"/>
  <c r="J65" i="4"/>
  <c r="J66" i="4"/>
  <c r="J67" i="4"/>
  <c r="J68" i="4"/>
  <c r="J69" i="4"/>
  <c r="J57" i="4"/>
  <c r="I58" i="4"/>
  <c r="I59" i="4"/>
  <c r="I60" i="4"/>
  <c r="I61" i="4"/>
  <c r="I62" i="4"/>
  <c r="I63" i="4"/>
  <c r="I64" i="4"/>
  <c r="I65" i="4"/>
  <c r="I66" i="4"/>
  <c r="I67" i="4"/>
  <c r="I68" i="4"/>
  <c r="I69" i="4"/>
  <c r="I57" i="4"/>
  <c r="H58" i="4"/>
  <c r="H59" i="4"/>
  <c r="H60" i="4"/>
  <c r="H61" i="4"/>
  <c r="H62" i="4"/>
  <c r="H63" i="4"/>
  <c r="H64" i="4"/>
  <c r="H65" i="4"/>
  <c r="H66" i="4"/>
  <c r="H67" i="4"/>
  <c r="H68" i="4"/>
  <c r="H69" i="4"/>
  <c r="H57" i="4"/>
  <c r="G58" i="4"/>
  <c r="G59" i="4"/>
  <c r="G60" i="4"/>
  <c r="G61" i="4"/>
  <c r="G62" i="4"/>
  <c r="G63" i="4"/>
  <c r="G64" i="4"/>
  <c r="G65" i="4"/>
  <c r="G66" i="4"/>
  <c r="G67" i="4"/>
  <c r="G68" i="4"/>
  <c r="G69" i="4"/>
  <c r="G57" i="4"/>
  <c r="F58" i="4"/>
  <c r="F59" i="4"/>
  <c r="F60" i="4"/>
  <c r="F61" i="4"/>
  <c r="F62" i="4"/>
  <c r="F63" i="4"/>
  <c r="F64" i="4"/>
  <c r="F65" i="4"/>
  <c r="F66" i="4"/>
  <c r="F67" i="4"/>
  <c r="F68" i="4"/>
  <c r="F69" i="4"/>
  <c r="F57" i="4"/>
  <c r="E58" i="4"/>
  <c r="E59" i="4"/>
  <c r="E60" i="4"/>
  <c r="E61" i="4"/>
  <c r="E62" i="4"/>
  <c r="E63" i="4"/>
  <c r="E64" i="4"/>
  <c r="E65" i="4"/>
  <c r="E66" i="4"/>
  <c r="E67" i="4"/>
  <c r="E68" i="4"/>
  <c r="E69" i="4"/>
  <c r="E57" i="4"/>
  <c r="D58" i="4"/>
  <c r="D59" i="4"/>
  <c r="D60" i="4"/>
  <c r="D61" i="4"/>
  <c r="D62" i="4"/>
  <c r="D63" i="4"/>
  <c r="D64" i="4"/>
  <c r="D65" i="4"/>
  <c r="D66" i="4"/>
  <c r="D67" i="4"/>
  <c r="D68" i="4"/>
  <c r="D69" i="4"/>
  <c r="D57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22" i="2"/>
  <c r="E17" i="2"/>
  <c r="F17" i="2"/>
  <c r="G17" i="2"/>
  <c r="H17" i="2"/>
  <c r="I17" i="2"/>
  <c r="J17" i="2"/>
  <c r="K17" i="2"/>
  <c r="L17" i="2"/>
  <c r="M17" i="2"/>
  <c r="N17" i="2"/>
  <c r="D17" i="2"/>
  <c r="Y2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2" i="2"/>
  <c r="Y2" i="2"/>
  <c r="X55" i="2"/>
  <c r="X56" i="2"/>
  <c r="X57" i="2"/>
  <c r="X58" i="2"/>
  <c r="X59" i="2"/>
  <c r="X60" i="2"/>
  <c r="X61" i="2"/>
  <c r="X62" i="2"/>
  <c r="X63" i="2"/>
  <c r="X64" i="2"/>
  <c r="X65" i="2"/>
  <c r="X54" i="2"/>
  <c r="W55" i="2"/>
  <c r="W56" i="2"/>
  <c r="W57" i="2"/>
  <c r="W58" i="2"/>
  <c r="W59" i="2"/>
  <c r="W60" i="2"/>
  <c r="W61" i="2"/>
  <c r="W62" i="2"/>
  <c r="W63" i="2"/>
  <c r="W64" i="2"/>
  <c r="W65" i="2"/>
  <c r="W54" i="2"/>
  <c r="V55" i="2"/>
  <c r="V56" i="2"/>
  <c r="V57" i="2"/>
  <c r="V58" i="2"/>
  <c r="V59" i="2"/>
  <c r="V60" i="2"/>
  <c r="V61" i="2"/>
  <c r="V62" i="2"/>
  <c r="V63" i="2"/>
  <c r="V64" i="2"/>
  <c r="V65" i="2"/>
  <c r="V54" i="2"/>
  <c r="U55" i="2"/>
  <c r="U56" i="2"/>
  <c r="U57" i="2"/>
  <c r="U58" i="2"/>
  <c r="U59" i="2"/>
  <c r="U60" i="2"/>
  <c r="U61" i="2"/>
  <c r="U62" i="2"/>
  <c r="U63" i="2"/>
  <c r="U64" i="2"/>
  <c r="U65" i="2"/>
  <c r="U54" i="2"/>
  <c r="T55" i="2"/>
  <c r="T56" i="2"/>
  <c r="T57" i="2"/>
  <c r="T58" i="2"/>
  <c r="T59" i="2"/>
  <c r="T60" i="2"/>
  <c r="T61" i="2"/>
  <c r="T62" i="2"/>
  <c r="T63" i="2"/>
  <c r="T64" i="2"/>
  <c r="T65" i="2"/>
  <c r="T54" i="2"/>
  <c r="S55" i="2"/>
  <c r="S56" i="2"/>
  <c r="S57" i="2"/>
  <c r="S58" i="2"/>
  <c r="S59" i="2"/>
  <c r="S60" i="2"/>
  <c r="S61" i="2"/>
  <c r="S62" i="2"/>
  <c r="S63" i="2"/>
  <c r="S64" i="2"/>
  <c r="S65" i="2"/>
  <c r="S54" i="2"/>
  <c r="R55" i="2"/>
  <c r="R56" i="2"/>
  <c r="R57" i="2"/>
  <c r="R58" i="2"/>
  <c r="R59" i="2"/>
  <c r="R60" i="2"/>
  <c r="R61" i="2"/>
  <c r="R62" i="2"/>
  <c r="R63" i="2"/>
  <c r="R64" i="2"/>
  <c r="R65" i="2"/>
  <c r="R54" i="2"/>
  <c r="Q55" i="2"/>
  <c r="Q56" i="2"/>
  <c r="Q57" i="2"/>
  <c r="Q58" i="2"/>
  <c r="Q59" i="2"/>
  <c r="Q60" i="2"/>
  <c r="Q61" i="2"/>
  <c r="Q62" i="2"/>
  <c r="Q63" i="2"/>
  <c r="Q64" i="2"/>
  <c r="Q65" i="2"/>
  <c r="Q54" i="2"/>
  <c r="P55" i="2"/>
  <c r="P56" i="2"/>
  <c r="P57" i="2"/>
  <c r="P58" i="2"/>
  <c r="P59" i="2"/>
  <c r="P60" i="2"/>
  <c r="P61" i="2"/>
  <c r="P62" i="2"/>
  <c r="P63" i="2"/>
  <c r="P64" i="2"/>
  <c r="P65" i="2"/>
  <c r="P54" i="2"/>
  <c r="O55" i="2"/>
  <c r="O56" i="2"/>
  <c r="O57" i="2"/>
  <c r="O58" i="2"/>
  <c r="O59" i="2"/>
  <c r="O60" i="2"/>
  <c r="O61" i="2"/>
  <c r="O62" i="2"/>
  <c r="O63" i="2"/>
  <c r="O64" i="2"/>
  <c r="O65" i="2"/>
  <c r="O54" i="2"/>
  <c r="N55" i="2"/>
  <c r="N56" i="2"/>
  <c r="N57" i="2"/>
  <c r="N58" i="2"/>
  <c r="N59" i="2"/>
  <c r="N60" i="2"/>
  <c r="N61" i="2"/>
  <c r="N62" i="2"/>
  <c r="N63" i="2"/>
  <c r="N64" i="2"/>
  <c r="N65" i="2"/>
  <c r="N54" i="2"/>
  <c r="M55" i="2"/>
  <c r="M56" i="2"/>
  <c r="M57" i="2"/>
  <c r="M58" i="2"/>
  <c r="M59" i="2"/>
  <c r="M60" i="2"/>
  <c r="M61" i="2"/>
  <c r="M62" i="2"/>
  <c r="M63" i="2"/>
  <c r="M64" i="2"/>
  <c r="M65" i="2"/>
  <c r="M54" i="2"/>
  <c r="L55" i="2"/>
  <c r="L56" i="2"/>
  <c r="L57" i="2"/>
  <c r="L58" i="2"/>
  <c r="L59" i="2"/>
  <c r="L60" i="2"/>
  <c r="L61" i="2"/>
  <c r="L62" i="2"/>
  <c r="L63" i="2"/>
  <c r="L64" i="2"/>
  <c r="L65" i="2"/>
  <c r="L54" i="2"/>
  <c r="K55" i="2"/>
  <c r="K56" i="2"/>
  <c r="K57" i="2"/>
  <c r="K58" i="2"/>
  <c r="K59" i="2"/>
  <c r="K60" i="2"/>
  <c r="K61" i="2"/>
  <c r="K62" i="2"/>
  <c r="K63" i="2"/>
  <c r="K64" i="2"/>
  <c r="K65" i="2"/>
  <c r="K54" i="2"/>
  <c r="J55" i="2"/>
  <c r="J56" i="2"/>
  <c r="J57" i="2"/>
  <c r="J58" i="2"/>
  <c r="J59" i="2"/>
  <c r="J60" i="2"/>
  <c r="J61" i="2"/>
  <c r="J62" i="2"/>
  <c r="J63" i="2"/>
  <c r="J64" i="2"/>
  <c r="J65" i="2"/>
  <c r="J54" i="2"/>
  <c r="I55" i="2"/>
  <c r="I56" i="2"/>
  <c r="I57" i="2"/>
  <c r="I58" i="2"/>
  <c r="I59" i="2"/>
  <c r="I60" i="2"/>
  <c r="I61" i="2"/>
  <c r="I62" i="2"/>
  <c r="I63" i="2"/>
  <c r="I64" i="2"/>
  <c r="I65" i="2"/>
  <c r="I54" i="2"/>
  <c r="H55" i="2"/>
  <c r="H56" i="2"/>
  <c r="H57" i="2"/>
  <c r="H58" i="2"/>
  <c r="H59" i="2"/>
  <c r="H60" i="2"/>
  <c r="H61" i="2"/>
  <c r="H62" i="2"/>
  <c r="H63" i="2"/>
  <c r="H64" i="2"/>
  <c r="H65" i="2"/>
  <c r="H54" i="2"/>
  <c r="G55" i="2"/>
  <c r="G56" i="2"/>
  <c r="G57" i="2"/>
  <c r="G58" i="2"/>
  <c r="G59" i="2"/>
  <c r="G60" i="2"/>
  <c r="G61" i="2"/>
  <c r="G62" i="2"/>
  <c r="G63" i="2"/>
  <c r="G64" i="2"/>
  <c r="G65" i="2"/>
  <c r="G54" i="2"/>
  <c r="F55" i="2"/>
  <c r="F56" i="2"/>
  <c r="F57" i="2"/>
  <c r="F58" i="2"/>
  <c r="F59" i="2"/>
  <c r="F60" i="2"/>
  <c r="F61" i="2"/>
  <c r="F62" i="2"/>
  <c r="F63" i="2"/>
  <c r="F64" i="2"/>
  <c r="F65" i="2"/>
  <c r="F54" i="2"/>
  <c r="E55" i="2"/>
  <c r="E56" i="2"/>
  <c r="E57" i="2"/>
  <c r="E58" i="2"/>
  <c r="E59" i="2"/>
  <c r="E60" i="2"/>
  <c r="E61" i="2"/>
  <c r="E62" i="2"/>
  <c r="E63" i="2"/>
  <c r="E64" i="2"/>
  <c r="E65" i="2"/>
  <c r="E54" i="2"/>
  <c r="Y55" i="2"/>
  <c r="Y56" i="2"/>
  <c r="Y57" i="2"/>
  <c r="Y58" i="2"/>
  <c r="Y59" i="2"/>
  <c r="Y60" i="2"/>
  <c r="Y61" i="2"/>
  <c r="Y62" i="2"/>
  <c r="Y63" i="2"/>
  <c r="Y64" i="2"/>
  <c r="Y65" i="2"/>
  <c r="Y54" i="2"/>
  <c r="D55" i="2"/>
  <c r="D56" i="2"/>
  <c r="D57" i="2"/>
  <c r="D58" i="2"/>
  <c r="D59" i="2"/>
  <c r="D60" i="2"/>
  <c r="D61" i="2"/>
  <c r="D62" i="2"/>
  <c r="D63" i="2"/>
  <c r="D64" i="2"/>
  <c r="D65" i="2"/>
  <c r="D54" i="2"/>
  <c r="X45" i="1"/>
  <c r="X46" i="1"/>
  <c r="X47" i="1"/>
  <c r="X48" i="1"/>
  <c r="X49" i="1"/>
  <c r="X50" i="1"/>
  <c r="X51" i="1"/>
  <c r="X52" i="1"/>
  <c r="X53" i="1"/>
  <c r="X54" i="1"/>
  <c r="X55" i="1"/>
  <c r="X56" i="1"/>
  <c r="X44" i="1"/>
  <c r="W45" i="1"/>
  <c r="W46" i="1"/>
  <c r="W47" i="1"/>
  <c r="W48" i="1"/>
  <c r="W49" i="1"/>
  <c r="W50" i="1"/>
  <c r="W51" i="1"/>
  <c r="W52" i="1"/>
  <c r="W53" i="1"/>
  <c r="W54" i="1"/>
  <c r="W55" i="1"/>
  <c r="W56" i="1"/>
  <c r="W44" i="1"/>
  <c r="V45" i="1"/>
  <c r="V46" i="1"/>
  <c r="V47" i="1"/>
  <c r="V48" i="1"/>
  <c r="V49" i="1"/>
  <c r="V50" i="1"/>
  <c r="V51" i="1"/>
  <c r="V52" i="1"/>
  <c r="V53" i="1"/>
  <c r="V54" i="1"/>
  <c r="V55" i="1"/>
  <c r="V56" i="1"/>
  <c r="V44" i="1"/>
  <c r="U45" i="1"/>
  <c r="U46" i="1"/>
  <c r="U47" i="1"/>
  <c r="U48" i="1"/>
  <c r="U49" i="1"/>
  <c r="U50" i="1"/>
  <c r="U51" i="1"/>
  <c r="U52" i="1"/>
  <c r="U53" i="1"/>
  <c r="U54" i="1"/>
  <c r="U55" i="1"/>
  <c r="U56" i="1"/>
  <c r="U44" i="1"/>
  <c r="T45" i="1"/>
  <c r="T46" i="1"/>
  <c r="T47" i="1"/>
  <c r="T48" i="1"/>
  <c r="T49" i="1"/>
  <c r="T50" i="1"/>
  <c r="T51" i="1"/>
  <c r="T52" i="1"/>
  <c r="T53" i="1"/>
  <c r="T54" i="1"/>
  <c r="T55" i="1"/>
  <c r="T56" i="1"/>
  <c r="T44" i="1"/>
  <c r="S45" i="1"/>
  <c r="S46" i="1"/>
  <c r="S47" i="1"/>
  <c r="S48" i="1"/>
  <c r="S49" i="1"/>
  <c r="S50" i="1"/>
  <c r="S51" i="1"/>
  <c r="S52" i="1"/>
  <c r="S53" i="1"/>
  <c r="S54" i="1"/>
  <c r="S55" i="1"/>
  <c r="S56" i="1"/>
  <c r="S44" i="1"/>
  <c r="R45" i="1"/>
  <c r="R46" i="1"/>
  <c r="R47" i="1"/>
  <c r="R48" i="1"/>
  <c r="R49" i="1"/>
  <c r="R50" i="1"/>
  <c r="R51" i="1"/>
  <c r="R52" i="1"/>
  <c r="R53" i="1"/>
  <c r="R54" i="1"/>
  <c r="R55" i="1"/>
  <c r="R56" i="1"/>
  <c r="R44" i="1"/>
  <c r="Q45" i="1"/>
  <c r="Q46" i="1"/>
  <c r="Q47" i="1"/>
  <c r="Q48" i="1"/>
  <c r="Q49" i="1"/>
  <c r="Q50" i="1"/>
  <c r="Q51" i="1"/>
  <c r="Q52" i="1"/>
  <c r="Q53" i="1"/>
  <c r="Q54" i="1"/>
  <c r="Q55" i="1"/>
  <c r="Q56" i="1"/>
  <c r="Q44" i="1"/>
  <c r="P45" i="1"/>
  <c r="P46" i="1"/>
  <c r="P47" i="1"/>
  <c r="P48" i="1"/>
  <c r="P49" i="1"/>
  <c r="P50" i="1"/>
  <c r="P51" i="1"/>
  <c r="P52" i="1"/>
  <c r="P53" i="1"/>
  <c r="P54" i="1"/>
  <c r="P55" i="1"/>
  <c r="P56" i="1"/>
  <c r="P44" i="1"/>
  <c r="O45" i="1"/>
  <c r="O46" i="1"/>
  <c r="O47" i="1"/>
  <c r="O48" i="1"/>
  <c r="O49" i="1"/>
  <c r="O50" i="1"/>
  <c r="O51" i="1"/>
  <c r="O52" i="1"/>
  <c r="O53" i="1"/>
  <c r="O54" i="1"/>
  <c r="O55" i="1"/>
  <c r="O56" i="1"/>
  <c r="O44" i="1"/>
  <c r="N45" i="1"/>
  <c r="N46" i="1"/>
  <c r="N47" i="1"/>
  <c r="N48" i="1"/>
  <c r="N49" i="1"/>
  <c r="N50" i="1"/>
  <c r="N51" i="1"/>
  <c r="N52" i="1"/>
  <c r="N53" i="1"/>
  <c r="N54" i="1"/>
  <c r="N55" i="1"/>
  <c r="N56" i="1"/>
  <c r="N44" i="1"/>
  <c r="M45" i="1"/>
  <c r="M46" i="1"/>
  <c r="M47" i="1"/>
  <c r="M48" i="1"/>
  <c r="M49" i="1"/>
  <c r="M50" i="1"/>
  <c r="M51" i="1"/>
  <c r="M52" i="1"/>
  <c r="M53" i="1"/>
  <c r="M54" i="1"/>
  <c r="M55" i="1"/>
  <c r="M56" i="1"/>
  <c r="M44" i="1"/>
  <c r="L45" i="1"/>
  <c r="L46" i="1"/>
  <c r="L47" i="1"/>
  <c r="L48" i="1"/>
  <c r="L49" i="1"/>
  <c r="L50" i="1"/>
  <c r="L51" i="1"/>
  <c r="L52" i="1"/>
  <c r="L53" i="1"/>
  <c r="L54" i="1"/>
  <c r="L55" i="1"/>
  <c r="L56" i="1"/>
  <c r="L44" i="1"/>
  <c r="K45" i="1"/>
  <c r="K46" i="1"/>
  <c r="K47" i="1"/>
  <c r="K48" i="1"/>
  <c r="K49" i="1"/>
  <c r="K50" i="1"/>
  <c r="K51" i="1"/>
  <c r="K52" i="1"/>
  <c r="K53" i="1"/>
  <c r="K54" i="1"/>
  <c r="K55" i="1"/>
  <c r="K56" i="1"/>
  <c r="K44" i="1"/>
  <c r="J45" i="1"/>
  <c r="J46" i="1"/>
  <c r="J47" i="1"/>
  <c r="J48" i="1"/>
  <c r="J49" i="1"/>
  <c r="J50" i="1"/>
  <c r="J51" i="1"/>
  <c r="J52" i="1"/>
  <c r="J53" i="1"/>
  <c r="J54" i="1"/>
  <c r="J55" i="1"/>
  <c r="J56" i="1"/>
  <c r="J44" i="1"/>
  <c r="I45" i="1"/>
  <c r="I46" i="1"/>
  <c r="I47" i="1"/>
  <c r="I48" i="1"/>
  <c r="I49" i="1"/>
  <c r="I50" i="1"/>
  <c r="I51" i="1"/>
  <c r="I52" i="1"/>
  <c r="I53" i="1"/>
  <c r="I54" i="1"/>
  <c r="I55" i="1"/>
  <c r="I56" i="1"/>
  <c r="I44" i="1"/>
  <c r="H45" i="1"/>
  <c r="H46" i="1"/>
  <c r="H47" i="1"/>
  <c r="H48" i="1"/>
  <c r="H49" i="1"/>
  <c r="H50" i="1"/>
  <c r="H51" i="1"/>
  <c r="H52" i="1"/>
  <c r="H53" i="1"/>
  <c r="H54" i="1"/>
  <c r="H55" i="1"/>
  <c r="H56" i="1"/>
  <c r="H44" i="1"/>
  <c r="G45" i="1"/>
  <c r="G46" i="1"/>
  <c r="G47" i="1"/>
  <c r="G48" i="1"/>
  <c r="G49" i="1"/>
  <c r="G50" i="1"/>
  <c r="G51" i="1"/>
  <c r="G52" i="1"/>
  <c r="G53" i="1"/>
  <c r="G54" i="1"/>
  <c r="G55" i="1"/>
  <c r="G56" i="1"/>
  <c r="G44" i="1"/>
  <c r="F45" i="1"/>
  <c r="F46" i="1"/>
  <c r="F47" i="1"/>
  <c r="F48" i="1"/>
  <c r="F49" i="1"/>
  <c r="F50" i="1"/>
  <c r="F51" i="1"/>
  <c r="F52" i="1"/>
  <c r="F53" i="1"/>
  <c r="F54" i="1"/>
  <c r="F55" i="1"/>
  <c r="F56" i="1"/>
  <c r="F44" i="1"/>
  <c r="E45" i="1"/>
  <c r="E46" i="1"/>
  <c r="E47" i="1"/>
  <c r="E48" i="1"/>
  <c r="E49" i="1"/>
  <c r="E50" i="1"/>
  <c r="E51" i="1"/>
  <c r="E52" i="1"/>
  <c r="E53" i="1"/>
  <c r="E54" i="1"/>
  <c r="E55" i="1"/>
  <c r="E56" i="1"/>
  <c r="E44" i="1"/>
  <c r="D45" i="1"/>
  <c r="D46" i="1"/>
  <c r="D47" i="1"/>
  <c r="D48" i="1"/>
  <c r="D49" i="1"/>
  <c r="D50" i="1"/>
  <c r="D51" i="1"/>
  <c r="D52" i="1"/>
  <c r="D53" i="1"/>
  <c r="D54" i="1"/>
  <c r="D55" i="1"/>
  <c r="D56" i="1"/>
  <c r="Y45" i="1"/>
  <c r="Y46" i="1"/>
  <c r="Y47" i="1"/>
  <c r="Y48" i="1"/>
  <c r="Y49" i="1"/>
  <c r="Y50" i="1"/>
  <c r="Y51" i="1"/>
  <c r="Y52" i="1"/>
  <c r="Y53" i="1"/>
  <c r="Y54" i="1"/>
  <c r="Y55" i="1"/>
  <c r="Y56" i="1"/>
  <c r="Y44" i="1"/>
  <c r="D44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1" i="1"/>
  <c r="Y21" i="1"/>
  <c r="E17" i="1"/>
  <c r="F17" i="1"/>
  <c r="G17" i="1"/>
  <c r="H17" i="1"/>
  <c r="I17" i="1"/>
  <c r="J17" i="1"/>
  <c r="K17" i="1"/>
  <c r="L17" i="1"/>
  <c r="M17" i="1"/>
  <c r="N17" i="1"/>
  <c r="D1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Y2" i="1"/>
  <c r="X3" i="13"/>
  <c r="X4" i="13"/>
  <c r="X5" i="13"/>
  <c r="X6" i="13"/>
  <c r="X7" i="13"/>
  <c r="X8" i="13"/>
  <c r="X9" i="13"/>
  <c r="X10" i="13"/>
  <c r="X12" i="13"/>
  <c r="Y3" i="5"/>
  <c r="Y4" i="5"/>
  <c r="Y5" i="5"/>
  <c r="Y6" i="5"/>
  <c r="Y7" i="5"/>
  <c r="Y8" i="5"/>
  <c r="Y9" i="5"/>
  <c r="Y10" i="5"/>
  <c r="Y11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12" i="5"/>
  <c r="Y3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1" i="4"/>
  <c r="Y4" i="4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17" i="2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D40" i="1" l="1"/>
  <c r="Y57" i="1"/>
  <c r="Y59" i="5"/>
  <c r="Y66" i="2"/>
  <c r="Y70" i="4"/>
  <c r="X17" i="2"/>
  <c r="Y32" i="5"/>
  <c r="Y52" i="4"/>
  <c r="X70" i="4"/>
  <c r="Y40" i="1"/>
  <c r="Y49" i="2"/>
  <c r="X66" i="2"/>
  <c r="Y17" i="1"/>
  <c r="X40" i="1"/>
  <c r="X49" i="2"/>
  <c r="X32" i="5"/>
  <c r="X4" i="4"/>
  <c r="X52" i="4"/>
  <c r="X59" i="5"/>
  <c r="X57" i="1"/>
  <c r="W12" i="13"/>
  <c r="X17" i="1"/>
  <c r="U4" i="4"/>
  <c r="U17" i="1"/>
  <c r="V17" i="1" l="1"/>
  <c r="O12" i="5"/>
  <c r="W4" i="4"/>
  <c r="W17" i="2"/>
  <c r="W49" i="2" l="1"/>
  <c r="W52" i="4"/>
  <c r="V12" i="13"/>
  <c r="W40" i="1"/>
  <c r="W70" i="4"/>
  <c r="W32" i="5"/>
  <c r="W66" i="2"/>
  <c r="W59" i="5"/>
  <c r="W57" i="1"/>
  <c r="W17" i="1"/>
  <c r="U12" i="13"/>
  <c r="V4" i="4"/>
  <c r="J29" i="8" l="1"/>
  <c r="J30" i="8"/>
  <c r="B29" i="8"/>
  <c r="B30" i="8"/>
  <c r="B28" i="8"/>
  <c r="V17" i="2"/>
  <c r="V70" i="4"/>
  <c r="V40" i="1"/>
  <c r="V49" i="2"/>
  <c r="V52" i="4"/>
  <c r="V32" i="5"/>
  <c r="V59" i="5"/>
  <c r="V57" i="1"/>
  <c r="V66" i="2"/>
  <c r="Q49" i="2" l="1"/>
  <c r="M49" i="2"/>
  <c r="I49" i="2"/>
  <c r="U40" i="1"/>
  <c r="J26" i="8"/>
  <c r="C29" i="8" l="1"/>
  <c r="C30" i="8"/>
  <c r="N26" i="8"/>
  <c r="L26" i="8"/>
  <c r="F26" i="8"/>
  <c r="B26" i="8"/>
  <c r="G49" i="2"/>
  <c r="K49" i="2"/>
  <c r="O49" i="2"/>
  <c r="S49" i="2"/>
  <c r="C27" i="8"/>
  <c r="C28" i="8"/>
  <c r="U49" i="2"/>
  <c r="T49" i="2"/>
  <c r="E49" i="2"/>
  <c r="F49" i="2"/>
  <c r="H49" i="2"/>
  <c r="J49" i="2"/>
  <c r="L49" i="2"/>
  <c r="N49" i="2"/>
  <c r="P49" i="2"/>
  <c r="R49" i="2"/>
  <c r="U52" i="4"/>
  <c r="P26" i="8"/>
  <c r="U66" i="2"/>
  <c r="U57" i="1"/>
  <c r="O26" i="8"/>
  <c r="T12" i="13"/>
  <c r="G26" i="8"/>
  <c r="K26" i="8"/>
  <c r="R26" i="8"/>
  <c r="U32" i="5"/>
  <c r="U70" i="4"/>
  <c r="U59" i="5"/>
  <c r="D26" i="8"/>
  <c r="H26" i="8"/>
  <c r="C26" i="8"/>
  <c r="U17" i="2"/>
  <c r="S12" i="13"/>
  <c r="T12" i="5"/>
  <c r="T4" i="4"/>
  <c r="T32" i="5"/>
  <c r="T40" i="1"/>
  <c r="H29" i="8" l="1"/>
  <c r="H30" i="8"/>
  <c r="G29" i="8"/>
  <c r="G30" i="8"/>
  <c r="L29" i="8"/>
  <c r="L30" i="8"/>
  <c r="D29" i="8"/>
  <c r="E29" i="8" s="1"/>
  <c r="D30" i="8"/>
  <c r="E30" i="8" s="1"/>
  <c r="K29" i="8"/>
  <c r="M29" i="8" s="1"/>
  <c r="K30" i="8"/>
  <c r="O29" i="8"/>
  <c r="O30" i="8"/>
  <c r="F29" i="8"/>
  <c r="F30" i="8"/>
  <c r="P29" i="8"/>
  <c r="P30" i="8"/>
  <c r="N29" i="8"/>
  <c r="Q29" i="8" s="1"/>
  <c r="N30" i="8"/>
  <c r="R29" i="8"/>
  <c r="R30" i="8"/>
  <c r="Q26" i="8"/>
  <c r="M26" i="8"/>
  <c r="J27" i="8"/>
  <c r="J28" i="8"/>
  <c r="B27" i="8"/>
  <c r="H27" i="8"/>
  <c r="H28" i="8"/>
  <c r="G27" i="8"/>
  <c r="G28" i="8"/>
  <c r="O27" i="8"/>
  <c r="O28" i="8"/>
  <c r="D27" i="8"/>
  <c r="D28" i="8"/>
  <c r="L27" i="8"/>
  <c r="L28" i="8"/>
  <c r="K27" i="8"/>
  <c r="K28" i="8"/>
  <c r="F27" i="8"/>
  <c r="F28" i="8"/>
  <c r="P27" i="8"/>
  <c r="P28" i="8"/>
  <c r="N27" i="8"/>
  <c r="N28" i="8"/>
  <c r="R27" i="8"/>
  <c r="R28" i="8"/>
  <c r="I26" i="8"/>
  <c r="E26" i="8"/>
  <c r="T52" i="4"/>
  <c r="T59" i="5"/>
  <c r="T66" i="2"/>
  <c r="T70" i="4"/>
  <c r="T57" i="1"/>
  <c r="T17" i="2"/>
  <c r="T17" i="1"/>
  <c r="R12" i="5"/>
  <c r="P12" i="5"/>
  <c r="R4" i="4"/>
  <c r="Q4" i="4"/>
  <c r="P4" i="4"/>
  <c r="O4" i="4"/>
  <c r="N4" i="4"/>
  <c r="I29" i="8" l="1"/>
  <c r="Q30" i="8"/>
  <c r="I30" i="8"/>
  <c r="M30" i="8"/>
  <c r="Q27" i="8"/>
  <c r="Q28" i="8"/>
  <c r="I27" i="8"/>
  <c r="I28" i="8"/>
  <c r="E27" i="8"/>
  <c r="M27" i="8"/>
  <c r="M28" i="8"/>
  <c r="E28" i="8"/>
  <c r="P17" i="2"/>
  <c r="R17" i="2"/>
  <c r="Q12" i="5"/>
  <c r="O17" i="1"/>
  <c r="P17" i="1"/>
  <c r="O17" i="2"/>
  <c r="Q17" i="2"/>
  <c r="S12" i="5"/>
  <c r="R17" i="1"/>
  <c r="Q17" i="1"/>
  <c r="S4" i="4"/>
  <c r="J25" i="8" s="1"/>
  <c r="D32" i="5"/>
  <c r="S59" i="5"/>
  <c r="S70" i="4"/>
  <c r="N13" i="5" l="1"/>
  <c r="N8" i="8"/>
  <c r="N25" i="8"/>
  <c r="S66" i="2"/>
  <c r="S17" i="2"/>
  <c r="F25" i="8" s="1"/>
  <c r="J8" i="8"/>
  <c r="N5" i="4"/>
  <c r="S17" i="1"/>
  <c r="B25" i="8" s="1"/>
  <c r="J24" i="8"/>
  <c r="S52" i="4"/>
  <c r="D49" i="2"/>
  <c r="S40" i="1"/>
  <c r="S32" i="5"/>
  <c r="S57" i="1"/>
  <c r="R12" i="13"/>
  <c r="R70" i="4"/>
  <c r="R66" i="2"/>
  <c r="Q12" i="13"/>
  <c r="N18" i="2" l="1"/>
  <c r="F8" i="8"/>
  <c r="B8" i="8"/>
  <c r="N18" i="1"/>
  <c r="F24" i="8"/>
  <c r="N24" i="8"/>
  <c r="B23" i="8"/>
  <c r="R32" i="5"/>
  <c r="R59" i="5"/>
  <c r="R57" i="1"/>
  <c r="R40" i="1"/>
  <c r="R52" i="4"/>
  <c r="J32" i="5"/>
  <c r="B24" i="8" l="1"/>
  <c r="Q66" i="2"/>
  <c r="J66" i="2"/>
  <c r="N32" i="5"/>
  <c r="M66" i="2"/>
  <c r="J23" i="8"/>
  <c r="F59" i="5"/>
  <c r="G59" i="5"/>
  <c r="J59" i="5"/>
  <c r="K59" i="5"/>
  <c r="L59" i="5"/>
  <c r="N59" i="5"/>
  <c r="O59" i="5"/>
  <c r="P59" i="5"/>
  <c r="D59" i="5"/>
  <c r="H59" i="5"/>
  <c r="Q59" i="5"/>
  <c r="E59" i="5"/>
  <c r="I59" i="5"/>
  <c r="M59" i="5"/>
  <c r="K32" i="5"/>
  <c r="O32" i="5"/>
  <c r="H32" i="5"/>
  <c r="L32" i="5"/>
  <c r="P32" i="5"/>
  <c r="K66" i="2"/>
  <c r="L66" i="2"/>
  <c r="E32" i="5"/>
  <c r="F32" i="5"/>
  <c r="G32" i="5"/>
  <c r="I32" i="5"/>
  <c r="M32" i="5"/>
  <c r="P66" i="2"/>
  <c r="O66" i="2"/>
  <c r="N66" i="2"/>
  <c r="Q70" i="4"/>
  <c r="Q57" i="1"/>
  <c r="N67" i="2" l="1"/>
  <c r="H25" i="8"/>
  <c r="H8" i="8"/>
  <c r="N60" i="5"/>
  <c r="P25" i="8"/>
  <c r="P8" i="8"/>
  <c r="H24" i="8"/>
  <c r="P24" i="8"/>
  <c r="P12" i="13"/>
  <c r="P23" i="8"/>
  <c r="Q32" i="5"/>
  <c r="O23" i="8" s="1"/>
  <c r="N23" i="8"/>
  <c r="H23" i="8"/>
  <c r="F23" i="8"/>
  <c r="Q40" i="1"/>
  <c r="Q52" i="4"/>
  <c r="N33" i="5" l="1"/>
  <c r="O25" i="8"/>
  <c r="Q25" i="8" s="1"/>
  <c r="O8" i="8"/>
  <c r="Q8" i="8" s="1"/>
  <c r="Q11" i="8" s="1"/>
  <c r="O24" i="8"/>
  <c r="Q24" i="8" s="1"/>
  <c r="Q23" i="8"/>
  <c r="P57" i="1"/>
  <c r="P70" i="4"/>
  <c r="F22" i="8" l="1"/>
  <c r="B22" i="8"/>
  <c r="N22" i="8"/>
  <c r="O12" i="13"/>
  <c r="P52" i="4"/>
  <c r="P40" i="1"/>
  <c r="E52" i="4" l="1"/>
  <c r="I52" i="4"/>
  <c r="M52" i="4"/>
  <c r="H52" i="4"/>
  <c r="L52" i="4"/>
  <c r="O52" i="4"/>
  <c r="G52" i="4"/>
  <c r="K52" i="4"/>
  <c r="F52" i="4"/>
  <c r="J52" i="4"/>
  <c r="N52" i="4"/>
  <c r="D52" i="4"/>
  <c r="K24" i="8" l="1"/>
  <c r="N53" i="4"/>
  <c r="K8" i="8"/>
  <c r="K25" i="8"/>
  <c r="K23" i="8"/>
  <c r="K21" i="8"/>
  <c r="K22" i="8"/>
  <c r="O57" i="1"/>
  <c r="O70" i="4"/>
  <c r="N21" i="8" l="1"/>
  <c r="N12" i="13"/>
  <c r="O40" i="1"/>
  <c r="P6" i="8" l="1"/>
  <c r="O6" i="8"/>
  <c r="N6" i="8"/>
  <c r="L6" i="8"/>
  <c r="K6" i="8"/>
  <c r="J6" i="8"/>
  <c r="H6" i="8"/>
  <c r="G6" i="8"/>
  <c r="F6" i="8"/>
  <c r="D6" i="8"/>
  <c r="C6" i="8"/>
  <c r="B6" i="8"/>
  <c r="P5" i="8"/>
  <c r="O5" i="8"/>
  <c r="N5" i="8"/>
  <c r="L5" i="8"/>
  <c r="K5" i="8"/>
  <c r="J5" i="8"/>
  <c r="H5" i="8"/>
  <c r="G5" i="8"/>
  <c r="F5" i="8"/>
  <c r="D5" i="8"/>
  <c r="C5" i="8"/>
  <c r="B5" i="8"/>
  <c r="P4" i="8"/>
  <c r="O4" i="8"/>
  <c r="N4" i="8"/>
  <c r="L4" i="8"/>
  <c r="K4" i="8"/>
  <c r="J4" i="8"/>
  <c r="H4" i="8"/>
  <c r="G4" i="8"/>
  <c r="F4" i="8"/>
  <c r="D4" i="8"/>
  <c r="C4" i="8"/>
  <c r="B4" i="8"/>
  <c r="P3" i="8"/>
  <c r="O3" i="8"/>
  <c r="N3" i="8"/>
  <c r="L3" i="8"/>
  <c r="K3" i="8"/>
  <c r="J3" i="8"/>
  <c r="H3" i="8"/>
  <c r="G3" i="8"/>
  <c r="F3" i="8"/>
  <c r="D3" i="8"/>
  <c r="C3" i="8"/>
  <c r="B3" i="8"/>
  <c r="I4" i="8" l="1"/>
  <c r="Q4" i="8"/>
  <c r="I5" i="8"/>
  <c r="Q5" i="8"/>
  <c r="I6" i="8"/>
  <c r="Q6" i="8"/>
  <c r="E4" i="8"/>
  <c r="M4" i="8"/>
  <c r="E5" i="8"/>
  <c r="M5" i="8"/>
  <c r="E6" i="8"/>
  <c r="M6" i="8"/>
  <c r="Q3" i="8"/>
  <c r="I3" i="8"/>
  <c r="E3" i="8"/>
  <c r="M3" i="8"/>
  <c r="J22" i="8"/>
  <c r="J20" i="8" l="1"/>
  <c r="J21" i="8"/>
  <c r="H19" i="8"/>
  <c r="P19" i="8"/>
  <c r="M70" i="4"/>
  <c r="N70" i="4"/>
  <c r="J70" i="4"/>
  <c r="K70" i="4"/>
  <c r="L70" i="4"/>
  <c r="R19" i="8"/>
  <c r="F19" i="8"/>
  <c r="O19" i="8"/>
  <c r="N19" i="8"/>
  <c r="B19" i="8"/>
  <c r="G19" i="8"/>
  <c r="D19" i="8"/>
  <c r="L19" i="8"/>
  <c r="K20" i="8"/>
  <c r="P22" i="8"/>
  <c r="K19" i="8"/>
  <c r="L12" i="13"/>
  <c r="M12" i="13"/>
  <c r="J19" i="8"/>
  <c r="N57" i="1"/>
  <c r="N40" i="1"/>
  <c r="O22" i="8"/>
  <c r="H22" i="8"/>
  <c r="C19" i="8"/>
  <c r="M40" i="1"/>
  <c r="N20" i="8"/>
  <c r="M57" i="1"/>
  <c r="D24" i="8" l="1"/>
  <c r="N58" i="1"/>
  <c r="D25" i="8"/>
  <c r="D8" i="8"/>
  <c r="C24" i="8"/>
  <c r="C25" i="8"/>
  <c r="C8" i="8"/>
  <c r="N41" i="1"/>
  <c r="R24" i="8"/>
  <c r="M13" i="13"/>
  <c r="R25" i="8"/>
  <c r="R8" i="8"/>
  <c r="L24" i="8"/>
  <c r="M24" i="8" s="1"/>
  <c r="L25" i="8"/>
  <c r="M25" i="8" s="1"/>
  <c r="N71" i="4"/>
  <c r="L8" i="8"/>
  <c r="M8" i="8" s="1"/>
  <c r="M11" i="8" s="1"/>
  <c r="G25" i="8"/>
  <c r="I25" i="8" s="1"/>
  <c r="G8" i="8"/>
  <c r="I8" i="8" s="1"/>
  <c r="I11" i="8" s="1"/>
  <c r="N50" i="2"/>
  <c r="G23" i="8"/>
  <c r="I23" i="8" s="1"/>
  <c r="G24" i="8"/>
  <c r="I24" i="8" s="1"/>
  <c r="D22" i="8"/>
  <c r="D23" i="8"/>
  <c r="C22" i="8"/>
  <c r="C23" i="8"/>
  <c r="R22" i="8"/>
  <c r="R23" i="8"/>
  <c r="L22" i="8"/>
  <c r="M22" i="8" s="1"/>
  <c r="L23" i="8"/>
  <c r="M23" i="8" s="1"/>
  <c r="Q22" i="8"/>
  <c r="G20" i="8"/>
  <c r="G22" i="8"/>
  <c r="I22" i="8" s="1"/>
  <c r="H20" i="8"/>
  <c r="H21" i="8"/>
  <c r="D20" i="8"/>
  <c r="D21" i="8"/>
  <c r="O20" i="8"/>
  <c r="O21" i="8"/>
  <c r="B20" i="8"/>
  <c r="B21" i="8"/>
  <c r="C20" i="8"/>
  <c r="C21" i="8"/>
  <c r="R20" i="8"/>
  <c r="R21" i="8"/>
  <c r="L20" i="8"/>
  <c r="M20" i="8" s="1"/>
  <c r="L21" i="8"/>
  <c r="M21" i="8" s="1"/>
  <c r="F20" i="8"/>
  <c r="F21" i="8"/>
  <c r="G21" i="8"/>
  <c r="P20" i="8"/>
  <c r="P21" i="8"/>
  <c r="Q19" i="8"/>
  <c r="M19" i="8"/>
  <c r="E19" i="8"/>
  <c r="I19" i="8"/>
  <c r="G12" i="13"/>
  <c r="C12" i="13"/>
  <c r="E24" i="8" l="1"/>
  <c r="E8" i="8"/>
  <c r="E11" i="8" s="1"/>
  <c r="E25" i="8"/>
  <c r="E22" i="8"/>
  <c r="E23" i="8"/>
  <c r="Q20" i="8"/>
  <c r="E20" i="8"/>
  <c r="I21" i="8"/>
  <c r="E21" i="8"/>
  <c r="I20" i="8"/>
  <c r="Q21" i="8"/>
  <c r="F12" i="13"/>
  <c r="J12" i="13"/>
  <c r="K40" i="1"/>
  <c r="E12" i="13"/>
  <c r="I12" i="13"/>
  <c r="K12" i="8"/>
  <c r="D12" i="13"/>
  <c r="H12" i="13"/>
  <c r="E40" i="1"/>
  <c r="G40" i="1"/>
  <c r="I40" i="1"/>
  <c r="F40" i="1"/>
  <c r="H40" i="1"/>
  <c r="J40" i="1"/>
  <c r="L12" i="8"/>
  <c r="K12" i="13" l="1"/>
  <c r="R7" i="8" s="1"/>
  <c r="G13" i="5"/>
  <c r="L40" i="1"/>
  <c r="G41" i="1" s="1"/>
  <c r="G18" i="1"/>
  <c r="L57" i="1"/>
  <c r="P12" i="8"/>
  <c r="J12" i="8"/>
  <c r="M12" i="8" s="1"/>
  <c r="D70" i="4"/>
  <c r="B18" i="8" l="1"/>
  <c r="N7" i="8"/>
  <c r="C18" i="8"/>
  <c r="R18" i="8"/>
  <c r="C7" i="8"/>
  <c r="B7" i="8"/>
  <c r="N18" i="8"/>
  <c r="N12" i="8"/>
  <c r="O12" i="8"/>
  <c r="K57" i="1"/>
  <c r="D12" i="8"/>
  <c r="J57" i="1"/>
  <c r="O7" i="8" l="1"/>
  <c r="O18" i="8"/>
  <c r="K7" i="8"/>
  <c r="K18" i="8"/>
  <c r="Q12" i="8"/>
  <c r="G33" i="5"/>
  <c r="G53" i="4"/>
  <c r="O14" i="8"/>
  <c r="O13" i="8"/>
  <c r="O17" i="8"/>
  <c r="O16" i="8"/>
  <c r="O15" i="8"/>
  <c r="N17" i="8"/>
  <c r="N16" i="8"/>
  <c r="N15" i="8"/>
  <c r="N14" i="8"/>
  <c r="N13" i="8"/>
  <c r="K17" i="8"/>
  <c r="K16" i="8"/>
  <c r="K15" i="8"/>
  <c r="K14" i="8"/>
  <c r="K13" i="8"/>
  <c r="C17" i="8" l="1"/>
  <c r="R17" i="8" l="1"/>
  <c r="F13" i="13"/>
  <c r="I70" i="4" l="1"/>
  <c r="H70" i="4"/>
  <c r="G70" i="4"/>
  <c r="F70" i="4"/>
  <c r="E70" i="4"/>
  <c r="I66" i="2"/>
  <c r="H66" i="2"/>
  <c r="G66" i="2"/>
  <c r="F66" i="2"/>
  <c r="E66" i="2"/>
  <c r="D57" i="1"/>
  <c r="I57" i="1"/>
  <c r="H57" i="1"/>
  <c r="G57" i="1"/>
  <c r="F57" i="1"/>
  <c r="E57" i="1"/>
  <c r="P7" i="8" l="1"/>
  <c r="Q7" i="8" s="1"/>
  <c r="G18" i="8"/>
  <c r="G7" i="8"/>
  <c r="J18" i="8"/>
  <c r="J7" i="8"/>
  <c r="L18" i="8"/>
  <c r="L7" i="8"/>
  <c r="F18" i="8"/>
  <c r="F7" i="8"/>
  <c r="H7" i="8"/>
  <c r="H18" i="8"/>
  <c r="P18" i="8"/>
  <c r="Q18" i="8" s="1"/>
  <c r="D18" i="8"/>
  <c r="E18" i="8" s="1"/>
  <c r="D7" i="8"/>
  <c r="E7" i="8" s="1"/>
  <c r="G71" i="4"/>
  <c r="G18" i="2"/>
  <c r="G67" i="2"/>
  <c r="G60" i="5"/>
  <c r="G50" i="2"/>
  <c r="G5" i="4"/>
  <c r="G58" i="1"/>
  <c r="H17" i="8"/>
  <c r="D17" i="8"/>
  <c r="L14" i="8"/>
  <c r="L17" i="8"/>
  <c r="L16" i="8"/>
  <c r="L15" i="8"/>
  <c r="P17" i="8"/>
  <c r="Q17" i="8" s="1"/>
  <c r="P16" i="8"/>
  <c r="Q16" i="8" s="1"/>
  <c r="P15" i="8"/>
  <c r="Q15" i="8" s="1"/>
  <c r="P13" i="8"/>
  <c r="Q13" i="8" s="1"/>
  <c r="J14" i="8"/>
  <c r="M14" i="8" s="1"/>
  <c r="J13" i="8"/>
  <c r="J17" i="8"/>
  <c r="J16" i="8"/>
  <c r="J15" i="8"/>
  <c r="F16" i="8"/>
  <c r="F17" i="8"/>
  <c r="G17" i="8"/>
  <c r="F12" i="8"/>
  <c r="G12" i="8"/>
  <c r="H12" i="8"/>
  <c r="B12" i="8"/>
  <c r="C12" i="8"/>
  <c r="D16" i="8"/>
  <c r="D66" i="2"/>
  <c r="R12" i="8"/>
  <c r="I7" i="8" l="1"/>
  <c r="M7" i="8"/>
  <c r="M16" i="8"/>
  <c r="I18" i="8"/>
  <c r="M18" i="8"/>
  <c r="I17" i="8"/>
  <c r="M15" i="8"/>
  <c r="M17" i="8"/>
  <c r="I12" i="8"/>
  <c r="E12" i="8"/>
  <c r="R16" i="8"/>
  <c r="H16" i="8"/>
  <c r="C16" i="8"/>
  <c r="G16" i="8"/>
  <c r="P14" i="8"/>
  <c r="Q14" i="8" s="1"/>
  <c r="Q9" i="8" s="1"/>
  <c r="L13" i="8"/>
  <c r="M13" i="8" s="1"/>
  <c r="F15" i="8"/>
  <c r="F13" i="8"/>
  <c r="F14" i="8"/>
  <c r="H14" i="8"/>
  <c r="H15" i="8"/>
  <c r="H13" i="8"/>
  <c r="G15" i="8"/>
  <c r="G13" i="8"/>
  <c r="G14" i="8"/>
  <c r="C14" i="8"/>
  <c r="C15" i="8"/>
  <c r="C13" i="8"/>
  <c r="D15" i="8"/>
  <c r="D13" i="8"/>
  <c r="D14" i="8"/>
  <c r="R15" i="8"/>
  <c r="R14" i="8"/>
  <c r="R13" i="8"/>
  <c r="I16" i="8" l="1"/>
  <c r="M9" i="8"/>
  <c r="I14" i="8"/>
  <c r="I15" i="8"/>
  <c r="I13" i="8"/>
  <c r="B16" i="8"/>
  <c r="E16" i="8" s="1"/>
  <c r="B13" i="8"/>
  <c r="E13" i="8" s="1"/>
  <c r="B17" i="8"/>
  <c r="E17" i="8" s="1"/>
  <c r="B14" i="8"/>
  <c r="E14" i="8" s="1"/>
  <c r="B15" i="8"/>
  <c r="E15" i="8" s="1"/>
  <c r="E9" i="8" l="1"/>
  <c r="I9" i="8"/>
</calcChain>
</file>

<file path=xl/sharedStrings.xml><?xml version="1.0" encoding="utf-8"?>
<sst xmlns="http://schemas.openxmlformats.org/spreadsheetml/2006/main" count="608" uniqueCount="306">
  <si>
    <t>Customer Id</t>
  </si>
  <si>
    <t>Id</t>
  </si>
  <si>
    <t xml:space="preserve">GOLF VIEW AGENT KUMAR SWAMY </t>
  </si>
  <si>
    <t xml:space="preserve">MURALI (MANIKONDA) </t>
  </si>
  <si>
    <t xml:space="preserve">KUMAR(MAGNUS OPUS GACHIBOWLI) </t>
  </si>
  <si>
    <t xml:space="preserve">K.V RAO LANCO HILLS </t>
  </si>
  <si>
    <t xml:space="preserve">GOPAL KRISHNA(LANCOHILLS &amp; BHEL) </t>
  </si>
  <si>
    <t xml:space="preserve">SURAJ(  NEAR RAJAPUSHPA AREA,KOKAPET) </t>
  </si>
  <si>
    <t xml:space="preserve">VENU RAO (MY HOME VIHANGA) </t>
  </si>
  <si>
    <t xml:space="preserve">SHARATH (MY HOME VIHANGA) </t>
  </si>
  <si>
    <t xml:space="preserve">PRAKASH(MY HOME VIHANGA) </t>
  </si>
  <si>
    <t xml:space="preserve">CHIRANJEEVI (RAMKY KASMOS) </t>
  </si>
  <si>
    <t xml:space="preserve">SURYA(APARNA TOWERS) </t>
  </si>
  <si>
    <t xml:space="preserve">RAMBABU(APARNA CYBER ZONE&amp;COMMUNE) </t>
  </si>
  <si>
    <t xml:space="preserve">M.K MILK POINT(APARNA CYBER COMMUNE) </t>
  </si>
  <si>
    <t xml:space="preserve">Narsingi New agent </t>
  </si>
  <si>
    <t xml:space="preserve">western plaza Laxmi Bhavani store </t>
  </si>
  <si>
    <t>7AM Super Market Mantri Celestia</t>
  </si>
  <si>
    <t xml:space="preserve">L &amp; T Sujana Super Market </t>
  </si>
  <si>
    <t xml:space="preserve">Leepakshi Stores </t>
  </si>
  <si>
    <t>NIHARIKA EXOTICA Siri Super Market</t>
  </si>
  <si>
    <t>PAAKA RESTAURANT TELLAPUR</t>
  </si>
  <si>
    <t>JAINS CARLTON CREEK BALAJI GRAND BAZAR</t>
  </si>
  <si>
    <t>LANCO HILLS BALAJI GRAND BAZAR</t>
  </si>
  <si>
    <t>Fortune towers Sudhakar</t>
  </si>
  <si>
    <t>PURPLE cow (cafe e'clat)</t>
  </si>
  <si>
    <t>My Home Vihanga Block 1 to 4, 19 &amp; 20 Narasimha</t>
  </si>
  <si>
    <t>HILL RIDGE</t>
  </si>
  <si>
    <t>Sri Venkateswara Foods/Rambabu/Nallagandla</t>
  </si>
  <si>
    <t>SAMPOORNA RETAIL [I] PVT. LTD CYBER LIFE
GST NO :36AAZCS0227K1ZU</t>
  </si>
  <si>
    <t>Balaji Grand Bazaar  Rajapushpa Atria</t>
  </si>
  <si>
    <t>ITC LTD - ITC Kohenur Hotel</t>
  </si>
  <si>
    <t>SAMPOORNA RETAIL ( I) PVT. LTD Cyberzone 9705974777</t>
  </si>
  <si>
    <t>Daily Total</t>
  </si>
  <si>
    <t>Weekly Total</t>
  </si>
  <si>
    <t xml:space="preserve">GOPI KRISHNA( WHITE FIELDS) </t>
  </si>
  <si>
    <t xml:space="preserve">VENKATRAO (JAYABHERI SILICON COUNTY ) </t>
  </si>
  <si>
    <t xml:space="preserve">RAJATH-POORNA MILK POINT( CASA ROUGH APARTMENT) </t>
  </si>
  <si>
    <t xml:space="preserve">SANJAY NCC </t>
  </si>
  <si>
    <t xml:space="preserve">SHANKER RAMKY TOWERS </t>
  </si>
  <si>
    <t xml:space="preserve">SAMPATH MEENAKSHITOWERS </t>
  </si>
  <si>
    <t xml:space="preserve">SANJAY (ADITHYA SUNSHINE) </t>
  </si>
  <si>
    <t xml:space="preserve">ASHOK ( SHILPA PARK) </t>
  </si>
  <si>
    <t xml:space="preserve">RAVI ( SAFARI NAGAR) </t>
  </si>
  <si>
    <t xml:space="preserve">KESAV RAO NEAR MEENAKSHI SKY LOUNGE) </t>
  </si>
  <si>
    <t xml:space="preserve">PRASAD(LUXORY APT) </t>
  </si>
  <si>
    <t xml:space="preserve">HARI (SRI RAM NAGAR) </t>
  </si>
  <si>
    <t xml:space="preserve">RAMU(CHAMLET LAYOUT) </t>
  </si>
  <si>
    <t xml:space="preserve">RAVI(PEARL VILLAGE) </t>
  </si>
  <si>
    <t>Prajay Apartments stores - 7032359997</t>
  </si>
  <si>
    <t>Indu fortune Block - D  ( Krishna super market ) - 9618525831</t>
  </si>
  <si>
    <t>SIRI SUPER MARKET ayyappa society 9666555341</t>
  </si>
  <si>
    <t>Sravani super market ( SMR VINAY ACROPOLIS ) whitefields 9700740810</t>
  </si>
  <si>
    <t>Jain Auroville 9963755533</t>
  </si>
  <si>
    <t>V R  AGENCY ,  my Scape  GACHIBOWLI , 7013092047</t>
  </si>
  <si>
    <t>Fresh @ Natural FEV Market</t>
  </si>
  <si>
    <t>jayaberi silicon county kirana stores</t>
  </si>
  <si>
    <t>The Quality Freshmart 8341017799</t>
  </si>
  <si>
    <t>Dharma Aparna Heights</t>
  </si>
  <si>
    <t>Manjeera Diamonds Ratna Agency</t>
  </si>
  <si>
    <t>MEENAKSHI Skyland</t>
  </si>
  <si>
    <t>ORGANIC THALI</t>
  </si>
  <si>
    <t>KISAAN BAZAAR MADHAPUR</t>
  </si>
  <si>
    <t>KISAN Fresh World  KONDAPUR</t>
  </si>
  <si>
    <t>Meenakshi towers manikanta super market</t>
  </si>
  <si>
    <t>DLF SRINIVAS</t>
  </si>
  <si>
    <t>LALITHA SUPER MARKET,9948629114</t>
  </si>
  <si>
    <t>M A Fresh 9032951664</t>
  </si>
  <si>
    <t>Sammy Fresh and Quality 9533000088</t>
  </si>
  <si>
    <t>Agent Kishore 9959217155</t>
  </si>
  <si>
    <t>Pan Mahal Hitech City Road 9603133605</t>
  </si>
  <si>
    <t>Agent Prakash 9490109666</t>
  </si>
  <si>
    <t xml:space="preserve">GAUTAMI  ENCLAVE Raghavendra </t>
  </si>
  <si>
    <t xml:space="preserve">SHEKAR( Banjara hills, jubilee hills,panjagutta,film nagar) </t>
  </si>
  <si>
    <t>Sai sriram milk agencies   Mig - 315 Kphb colony 9492425637</t>
  </si>
  <si>
    <t xml:space="preserve"> jaithra super mart pvt ltd. Bhavyas tulasi vanam, Usha mullapudi road 7337444709</t>
  </si>
  <si>
    <t>Jaithra Super Mart, Miyapur cinepolis road, Pragathi Nagar Opp radha Madhav apartment 7337444710</t>
  </si>
  <si>
    <t>Mahalakshmi milk booth, Jalavayu vihar ,Opp gandhivanam , 9652505051</t>
  </si>
  <si>
    <t>Sai Krishna Teja Enterprises Sainikpuri</t>
  </si>
  <si>
    <t>Kotha's Bakers, Splendour apartments 9390369670</t>
  </si>
  <si>
    <t>Swan fresh ( Swan Lake club house) 9618984865</t>
  </si>
  <si>
    <t>Dasmart trading store 9121322285</t>
  </si>
  <si>
    <t>Vinay Kumar vegetables and kirana general stores 9908502569</t>
  </si>
  <si>
    <t>Dasmart trading store .040-48544643</t>
  </si>
  <si>
    <t xml:space="preserve">  divis mart 9959992178</t>
  </si>
  <si>
    <t>SitaRama Patanjali Stores 9603312885</t>
  </si>
  <si>
    <t>Jai Mata Kirana &amp; General Store 8897915071</t>
  </si>
  <si>
    <t>shalom Goli soda 9949315790</t>
  </si>
  <si>
    <t xml:space="preserve">SUBBARAO( MAHINDRA ASWITHA) </t>
  </si>
  <si>
    <t xml:space="preserve">MYTAS APARTMENT AGENT </t>
  </si>
  <si>
    <t xml:space="preserve">MANJEERA MAJESTIC AGENT </t>
  </si>
  <si>
    <t xml:space="preserve">MD LAXMI </t>
  </si>
  <si>
    <t xml:space="preserve">MADHU ( indhu fortune fields) </t>
  </si>
  <si>
    <t xml:space="preserve">G S REDDY 9INDHU VILLAS) </t>
  </si>
  <si>
    <t xml:space="preserve">RAMBABU ( SRILA PARK PRIDE)  </t>
  </si>
  <si>
    <t xml:space="preserve">SURESH ( MY HOWE JEWELS) </t>
  </si>
  <si>
    <t xml:space="preserve">SRIKANTH ( MHJ)  </t>
  </si>
  <si>
    <t>LASSI HOUSE  NIZAMPET 7702349120</t>
  </si>
  <si>
    <t>CHERVI SUPER MARKET kukatpally 8008470283</t>
  </si>
  <si>
    <t>USHA SUPER MARKET Gokulflats,9948492434</t>
  </si>
  <si>
    <t>POLIMERAAS(The farmers house) 9th PHASE9666293333</t>
  </si>
  <si>
    <t>USHA SUPER MARKET ,NIZAMPET 8008874221</t>
  </si>
  <si>
    <t>Advitha Organic store (KPHB 6 th phase)</t>
  </si>
  <si>
    <t>NUTRI FARM: KPHB-13th phase 7702852569</t>
  </si>
  <si>
    <t>Mytas Balaji Super market 9347499989</t>
  </si>
  <si>
    <t>Adithaya Kiranam &amp;General Store 9985396970</t>
  </si>
  <si>
    <t>Srinivas road no 3.(kranthis agent)8582871962</t>
  </si>
  <si>
    <t>Dasmart trading store, and processing pvt.ltd srure colony 9121322284</t>
  </si>
  <si>
    <t xml:space="preserve"> Sriramnagar Agent 9550059227</t>
  </si>
  <si>
    <t>POLIMERAAS (THE FARMERS HOUSE), Vivekananda Nagar8500164532</t>
  </si>
  <si>
    <t>MEENAKSHI Skyland 8185948397</t>
  </si>
  <si>
    <t>Fortune towers Sudhakar 9849353493</t>
  </si>
  <si>
    <t>Apps/Customer Name</t>
  </si>
  <si>
    <t>DAILY NINJA Splendor apts (Gajularamaram)9133123906</t>
  </si>
  <si>
    <t>Daily Ninja Rajapushpa Atria 9133123906</t>
  </si>
  <si>
    <t>Sai Ram enterprises (daily ninja) 8499973413</t>
  </si>
  <si>
    <t>SWIGGY SUPR DAILY (kondapur)</t>
  </si>
  <si>
    <t>SWIGGY SUPR DAILY ECIL POINT</t>
  </si>
  <si>
    <t>BIG BASKET GOWLIDODDI BRANCH 8801842257</t>
  </si>
  <si>
    <t>BIG BASKET KOMPALLY BRANCH 7680991926</t>
  </si>
  <si>
    <t>BIG BASKET NACHARAM BRANCH 7680022231</t>
  </si>
  <si>
    <t>BIG BASKET BALANAGAR BRANCH 8919896411</t>
  </si>
  <si>
    <t>BIG BASKET HAFEEZPET BRANCH 7569501234</t>
  </si>
  <si>
    <t>Apps</t>
  </si>
  <si>
    <t>Krishna Kirana</t>
  </si>
  <si>
    <t xml:space="preserve">Sri Siddi </t>
  </si>
  <si>
    <t>Vasautha Kirana</t>
  </si>
  <si>
    <t>8-Store,KPHB 13th phase 8639697868</t>
  </si>
  <si>
    <t>Polimeraas Miyapur Store beside Dimart 9704242211</t>
  </si>
  <si>
    <t>Organic Houz 9912200438</t>
  </si>
  <si>
    <t>SM DAIRY  ( GOKUL FLATS ) 9676675912</t>
  </si>
  <si>
    <t>pno 42,Jayabheri Enclave-11,Behind Raddison Hotel,DLF Road,Chota Anjaiah Nagar,Gachibowli 9985964234</t>
  </si>
  <si>
    <t>Delivery Boys</t>
  </si>
  <si>
    <t>Row Labels</t>
  </si>
  <si>
    <t>Sum of 1/3/2019</t>
  </si>
  <si>
    <t>Sum of 2/3/2019</t>
  </si>
  <si>
    <t>Sum of 3/3/2019</t>
  </si>
  <si>
    <t>Sum of 4/3/2019</t>
  </si>
  <si>
    <t>Sum of 5/3/2019</t>
  </si>
  <si>
    <t>Sum of 6/3/2019</t>
  </si>
  <si>
    <t>Sum of 7/3/2019</t>
  </si>
  <si>
    <t>AGENT ANJANEYULU CUSTOMERS</t>
  </si>
  <si>
    <t xml:space="preserve">AGENT CUSTOMERS </t>
  </si>
  <si>
    <t>AGENT SHEKAR CUSTOMERS</t>
  </si>
  <si>
    <t>AGENTS_2</t>
  </si>
  <si>
    <t>AMEENPUR, BEERAMGUDA</t>
  </si>
  <si>
    <t>AMEERPET, SANATH NAGAR</t>
  </si>
  <si>
    <t>Aparna Towers</t>
  </si>
  <si>
    <t>Arunodaya Ayyappa Madhapur</t>
  </si>
  <si>
    <t>BALANAGAR,CHINTHAL,JEDIMETLA,GAJULARAMARAM</t>
  </si>
  <si>
    <t>Begampet line</t>
  </si>
  <si>
    <t>BOWENPALLY TO KOMPALLY</t>
  </si>
  <si>
    <t xml:space="preserve">DLF </t>
  </si>
  <si>
    <t>FINANCIAL DISTRICT</t>
  </si>
  <si>
    <t>Golf View Agent (Kumar Swamy)</t>
  </si>
  <si>
    <t xml:space="preserve">HICC </t>
  </si>
  <si>
    <t>Himayathnagar line</t>
  </si>
  <si>
    <t>Hitech City</t>
  </si>
  <si>
    <t>HMT COLONY ,BACHUPALLY</t>
  </si>
  <si>
    <t>JAINS CARLTON CREEK</t>
  </si>
  <si>
    <t>KOKAPET</t>
  </si>
  <si>
    <t>Kondapur</t>
  </si>
  <si>
    <t>KONDAPUR RTO</t>
  </si>
  <si>
    <t>Kphb 5 - Jntu Line 2</t>
  </si>
  <si>
    <t>KPHB 6TH &amp; 9TH PHASE (2)</t>
  </si>
  <si>
    <t>Kphb 6th phase and Kphb 9th phase</t>
  </si>
  <si>
    <t>KPHB5-JNTU</t>
  </si>
  <si>
    <t>L AND T</t>
  </si>
  <si>
    <t>LODHA AND RTP</t>
  </si>
  <si>
    <t>Mahindra Ashvita</t>
  </si>
  <si>
    <t>Manikonda</t>
  </si>
  <si>
    <t>Manikonda 2</t>
  </si>
  <si>
    <t>Mantri</t>
  </si>
  <si>
    <t>MASJIDBANDA</t>
  </si>
  <si>
    <t>MATRUSREE NAGAR</t>
  </si>
  <si>
    <t>MEHDIPATNAM</t>
  </si>
  <si>
    <t>Miyapur</t>
  </si>
  <si>
    <t>MIYAPUR 2</t>
  </si>
  <si>
    <t>Moosapet</t>
  </si>
  <si>
    <t>MOOSAPET 2</t>
  </si>
  <si>
    <t>MOTHI NAGAR , ERRAGADDA</t>
  </si>
  <si>
    <t>My Home Abhra</t>
  </si>
  <si>
    <t>NALLAGANDLA 1</t>
  </si>
  <si>
    <t>NEW AREA CUSTOMERS</t>
  </si>
  <si>
    <t>NIZAMPET</t>
  </si>
  <si>
    <t>NIZAMPET 2</t>
  </si>
  <si>
    <t>Our delivery boys</t>
  </si>
  <si>
    <t>PBEL CITY ROUTE</t>
  </si>
  <si>
    <t>Pragathinagar Bhavyanagar V.V.nagar</t>
  </si>
  <si>
    <t>R C PURAM</t>
  </si>
  <si>
    <t>RAGHU</t>
  </si>
  <si>
    <t>Raghu RTP</t>
  </si>
  <si>
    <t>RICHMOND VILLAS</t>
  </si>
  <si>
    <t>SatyaBabu</t>
  </si>
  <si>
    <t>SECUNDERABAD 2</t>
  </si>
  <si>
    <t>Secunderabad line</t>
  </si>
  <si>
    <t>SMR FH and KPHB 7TH PHASE</t>
  </si>
  <si>
    <t xml:space="preserve">SRI RAM NAGAR </t>
  </si>
  <si>
    <t>SRINIVAS</t>
  </si>
  <si>
    <t>STAFF WELFARE</t>
  </si>
  <si>
    <t>SUBBARAO</t>
  </si>
  <si>
    <t>SUBRAMANIAM TELECOMNAGAR</t>
  </si>
  <si>
    <t>TEJA CHANDANAGAR</t>
  </si>
  <si>
    <t>Teja chandanagar 2</t>
  </si>
  <si>
    <t>TEJA CHANDANAGAR 3</t>
  </si>
  <si>
    <t>Telecomnagar</t>
  </si>
  <si>
    <t>TOLICHOWKI, ATTAPUR</t>
  </si>
  <si>
    <t xml:space="preserve">VASANTH NAGAR </t>
  </si>
  <si>
    <t>VIVEKANANDA NAGAR ,ALLWYN  COLONY</t>
  </si>
  <si>
    <t>WHITE FIELDS 2</t>
  </si>
  <si>
    <t>WhiteFields</t>
  </si>
  <si>
    <t>(blank)</t>
  </si>
  <si>
    <t>Grand Total</t>
  </si>
  <si>
    <t>MANIKONDA 2</t>
  </si>
  <si>
    <t>MANTRI</t>
  </si>
  <si>
    <t>KONDAPUR</t>
  </si>
  <si>
    <t>APARNA TOWERS</t>
  </si>
  <si>
    <t>HITECH CITY</t>
  </si>
  <si>
    <t>MY HOME ABHRA</t>
  </si>
  <si>
    <t>RAGHU RTP</t>
  </si>
  <si>
    <t>MIYAPUR</t>
  </si>
  <si>
    <t>04-feb-2019 to 10-feb-2019</t>
  </si>
  <si>
    <t>11-feb-2019 to 17-feb-2019</t>
  </si>
  <si>
    <t>18-feb-2019 to 24-feb-2019</t>
  </si>
  <si>
    <t>25-feb-2019 to 03-Mar-2019</t>
  </si>
  <si>
    <t>DeliveryBoys</t>
  </si>
  <si>
    <t>Agents</t>
  </si>
  <si>
    <t>Agent</t>
  </si>
  <si>
    <t>Store</t>
  </si>
  <si>
    <t>Route</t>
  </si>
  <si>
    <t>Store Name</t>
  </si>
  <si>
    <t>Stores Name</t>
  </si>
  <si>
    <t>Store Names</t>
  </si>
  <si>
    <t>Stores</t>
  </si>
  <si>
    <t>REGION 1 sudarshan</t>
  </si>
  <si>
    <t>REGION 2 tharun</t>
  </si>
  <si>
    <t>REGION 3 srinu</t>
  </si>
  <si>
    <t>REGION 4 kranthi</t>
  </si>
  <si>
    <t>weekly Total</t>
  </si>
  <si>
    <t>weekly total</t>
  </si>
  <si>
    <t>pbel city agent 8977207750</t>
  </si>
  <si>
    <t>Sum of 8/3/2019</t>
  </si>
  <si>
    <t>ACCURATE WIND CHIMES Club house 1st floor Sai manikanta super market Narsingi 9494556057</t>
  </si>
  <si>
    <t>lassi house near forum mall 9738012349</t>
  </si>
  <si>
    <t>Sum of 9/3/2019</t>
  </si>
  <si>
    <t>Chanda nayak tanda Ayyappa society ,Madhapur,9848745398</t>
  </si>
  <si>
    <t>Chanda nayak tanda Ayyappa society Madhapur ,9000076997</t>
  </si>
  <si>
    <t>Chanda nayak tanda Ayyappa society Madhapur,9494233591</t>
  </si>
  <si>
    <t>Chanda nayak tanda Ayyappa society Madhapur ,7337491589</t>
  </si>
  <si>
    <t xml:space="preserve">jnana Sai kirana and milk point Ayyappa society, 9676978004 </t>
  </si>
  <si>
    <t>Hussain tea stall Ayyappa society.9032107777</t>
  </si>
  <si>
    <t>krishna tea stall Chanda nayak tanda Ayyappa society 9392311820</t>
  </si>
  <si>
    <t>Abhisekh kirana Chanda nayak tanda Ayyappa society,9908747246</t>
  </si>
  <si>
    <t>Shanthi kiranam Chanda nayak tanda Ayyappa society ,9963085372</t>
  </si>
  <si>
    <t>lakshmi tiffin centre Behind ysr statue 100 feet road Ayyappa society,9703239539</t>
  </si>
  <si>
    <t>Aditya Kiranam Beside ysr statue 100 feet road Ayyappa society,9848848544</t>
  </si>
  <si>
    <t>Avinash store</t>
  </si>
  <si>
    <t>Sum of 10/3/2019</t>
  </si>
  <si>
    <t>04-mar-2019 to 10-Mar-2019</t>
  </si>
  <si>
    <t>Sum of 11/3/2019</t>
  </si>
  <si>
    <t>total</t>
  </si>
  <si>
    <t>Target</t>
  </si>
  <si>
    <t>11-mar-2019 to 17-Mar-2019</t>
  </si>
  <si>
    <t>Sum of 12/3/2019</t>
  </si>
  <si>
    <t>ASHOK NAGAR,GANDHI NAGAR,DOMALGUDA,KAVADIGUDA</t>
  </si>
  <si>
    <t>Danish bakery Above passport office 3rd floor Begumpet 938133791</t>
  </si>
  <si>
    <t>sri Raja rajeshwari kirana Kukatpalli Near bjp office 9908598653</t>
  </si>
  <si>
    <t>Mataji Kirana and general stores Kukatpalli Near bjp office 9908173750</t>
  </si>
  <si>
    <t>Sai balaji Kirana and general stores Kukatpalli Near bjp office 9346981398</t>
  </si>
  <si>
    <t>jai ambika kirana Kukatpalli Near bjp office 9701504183</t>
  </si>
  <si>
    <t>Sri Raja rajeshwari kirana Kukatpalli Opp shivalayam 8019892347</t>
  </si>
  <si>
    <t>Banglore iyengar's bakery Kukatpalli Near bjp office 9989419739</t>
  </si>
  <si>
    <t>sri venkata sai kirana Kukatpalli Near bjp office 8179020223</t>
  </si>
  <si>
    <t>Sri narayana kirana and General 9849662111</t>
  </si>
  <si>
    <t>sri Vinayaka kirana Opposite siddarth degree and pg college Kukatpalli 9121621246</t>
  </si>
  <si>
    <t>Divya Sree kirana Opposite siddarth degree and pg college Kukatpalli 9573016107</t>
  </si>
  <si>
    <t>Navya kirana Near bjp office Kukatpalli 8125422136</t>
  </si>
  <si>
    <t>sri ganesh kirana Kukatpalli near bjp office 9912159493</t>
  </si>
  <si>
    <t>13/3/2019</t>
  </si>
  <si>
    <t>14/3/2019</t>
  </si>
  <si>
    <t>PUNJAGUTTA,RAJ BHAVAN ROAD</t>
  </si>
  <si>
    <t>Kukatpally DC</t>
  </si>
  <si>
    <t>Sum of 13/03/2019</t>
  </si>
  <si>
    <t>Sum of 14/03/2019</t>
  </si>
  <si>
    <t>Sum of 15/03/2019</t>
  </si>
  <si>
    <t>BANJARA HILLS  AND KHAIRATABAD</t>
  </si>
  <si>
    <t>JUBILEE HILLS,YOUSUFGUDA,YELLAREDDYGUDA</t>
  </si>
  <si>
    <t>16/3/2019</t>
  </si>
  <si>
    <t>15/3/2019</t>
  </si>
  <si>
    <t>Sum of 16/03/2019</t>
  </si>
  <si>
    <t>Sueepthi KGS 8801253897</t>
  </si>
  <si>
    <t>Anjaneyulu butter milk</t>
  </si>
  <si>
    <t>17/3/2019</t>
  </si>
  <si>
    <t>Sum of 17/03/2019</t>
  </si>
  <si>
    <t>18/3/2019</t>
  </si>
  <si>
    <t>18-mar-2019 to -24-Mar-2019</t>
  </si>
  <si>
    <t>Sum of 18/03/2019</t>
  </si>
  <si>
    <t>19/3/2019</t>
  </si>
  <si>
    <t>20/3/2019</t>
  </si>
  <si>
    <t>Sum of 19/03/2019</t>
  </si>
  <si>
    <t>Sum of 20/03/2019</t>
  </si>
  <si>
    <t xml:space="preserve">NIZAMPET VILLAGE </t>
  </si>
  <si>
    <t>21/3/2019</t>
  </si>
  <si>
    <t>Sum of 21/03/2019</t>
  </si>
  <si>
    <t>22/3/2019</t>
  </si>
  <si>
    <t>Sum of 22/03/2019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</si>
</sst>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16" fontId="0" fillId="0" borderId="0" xfId="0" applyNumberFormat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" fontId="0" fillId="0" borderId="0" xfId="0" applyNumberFormat="1" applyFont="1" applyAlignment="1"/>
    <xf numFmtId="0" fontId="1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>
      <alignment horizontal="right"/>
    </xf>
    <xf numFmtId="0" fontId="0" fillId="0" borderId="5" xfId="0" applyFill="1" applyBorder="1" applyAlignment="1">
      <alignment wrapText="1"/>
    </xf>
    <xf numFmtId="0" fontId="0" fillId="0" borderId="5" xfId="0" applyFont="1" applyFill="1" applyBorder="1" applyAlignment="1"/>
    <xf numFmtId="0" fontId="0" fillId="0" borderId="0" xfId="0" applyFont="1" applyFill="1" applyBorder="1" applyAlignment="1"/>
    <xf numFmtId="16" fontId="0" fillId="0" borderId="0" xfId="0" applyNumberFormat="1"/>
    <xf numFmtId="0" fontId="0" fillId="0" borderId="0" xfId="0" applyFill="1"/>
    <xf numFmtId="0" fontId="2" fillId="0" borderId="6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Alignment="1"/>
    <xf numFmtId="0" fontId="2" fillId="0" borderId="0" xfId="0" applyFont="1" applyBorder="1" applyAlignment="1">
      <alignment wrapText="1"/>
    </xf>
    <xf numFmtId="1" fontId="0" fillId="0" borderId="0" xfId="0" applyNumberFormat="1"/>
    <xf numFmtId="0" fontId="3" fillId="0" borderId="0" xfId="0" applyFont="1"/>
    <xf numFmtId="1" fontId="0" fillId="0" borderId="0" xfId="0" applyNumberFormat="1" applyAlignment="1">
      <alignment horizontal="right"/>
    </xf>
    <xf numFmtId="2" fontId="0" fillId="0" borderId="0" xfId="0" applyNumberFormat="1" applyAlignmen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4" xfId="0" applyFill="1" applyBorder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/>
    <xf numFmtId="1" fontId="0" fillId="0" borderId="0" xfId="0" applyNumberFormat="1" applyFont="1" applyFill="1" applyAlignment="1"/>
    <xf numFmtId="1" fontId="0" fillId="0" borderId="0" xfId="0" applyNumberFormat="1" applyFill="1"/>
    <xf numFmtId="1" fontId="0" fillId="0" borderId="0" xfId="0" applyNumberFormat="1" applyFont="1" applyFill="1" applyAlignment="1">
      <alignment horizontal="right"/>
    </xf>
    <xf numFmtId="16" fontId="0" fillId="0" borderId="0" xfId="0" applyNumberFormat="1" applyFill="1"/>
    <xf numFmtId="1" fontId="4" fillId="2" borderId="0" xfId="0" applyNumberFormat="1" applyFont="1" applyFill="1"/>
    <xf numFmtId="14" fontId="0" fillId="0" borderId="0" xfId="0" applyNumberFormat="1" applyAlignment="1">
      <alignment horizontal="right"/>
    </xf>
    <xf numFmtId="0" fontId="0" fillId="0" borderId="0" xfId="0" applyFont="1" applyAlignment="1">
      <alignment wrapText="1"/>
    </xf>
    <xf numFmtId="1" fontId="3" fillId="2" borderId="0" xfId="0" applyNumberFormat="1" applyFont="1" applyFill="1"/>
    <xf numFmtId="0" fontId="1" fillId="0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2" fillId="0" borderId="7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99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HAMMAD%20ASGAR%20FILE/marketing%20plannig%20sheets/9th%20march/Completed/8th%20march%20agents%20and%20apps%20with%20last%20mon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1 sudarshan"/>
      <sheetName val="REGION 2 tharun"/>
      <sheetName val="REGION 3 srinu"/>
      <sheetName val="REGION 4 kranthi"/>
      <sheetName val="Region5(Apps)"/>
      <sheetName val="summry sheet"/>
      <sheetName val="deliveryBoy Feb Calender"/>
      <sheetName val="feb calender"/>
      <sheetName val="8th march"/>
      <sheetName val="deliveryBoy(8th march)"/>
      <sheetName val="9th march"/>
      <sheetName val="deliveryBoy(9th march)"/>
    </sheetNames>
    <sheetDataSet>
      <sheetData sheetId="0">
        <row r="18">
          <cell r="D18">
            <v>1305</v>
          </cell>
          <cell r="E18">
            <v>1296</v>
          </cell>
          <cell r="F18">
            <v>1280</v>
          </cell>
          <cell r="G18">
            <v>1334</v>
          </cell>
          <cell r="H18">
            <v>1338</v>
          </cell>
          <cell r="I18">
            <v>1332</v>
          </cell>
          <cell r="J18">
            <v>1308</v>
          </cell>
          <cell r="K18">
            <v>1352</v>
          </cell>
          <cell r="L18">
            <v>1322</v>
          </cell>
          <cell r="M18">
            <v>1346</v>
          </cell>
          <cell r="N18">
            <v>1374</v>
          </cell>
          <cell r="O18">
            <v>1367</v>
          </cell>
          <cell r="P18">
            <v>1268</v>
          </cell>
          <cell r="Q18">
            <v>1275</v>
          </cell>
          <cell r="R18">
            <v>1335</v>
          </cell>
          <cell r="S18">
            <v>1360</v>
          </cell>
          <cell r="T18">
            <v>1322</v>
          </cell>
          <cell r="U18">
            <v>1365</v>
          </cell>
          <cell r="V18">
            <v>1331</v>
          </cell>
          <cell r="W18">
            <v>1326</v>
          </cell>
          <cell r="X18">
            <v>1307</v>
          </cell>
          <cell r="Y18">
            <v>1321</v>
          </cell>
          <cell r="Z18">
            <v>1318</v>
          </cell>
          <cell r="AA18">
            <v>1373</v>
          </cell>
          <cell r="AB18">
            <v>1434</v>
          </cell>
          <cell r="AC18">
            <v>1424</v>
          </cell>
          <cell r="AD18">
            <v>1344</v>
          </cell>
          <cell r="AE18">
            <v>1316</v>
          </cell>
        </row>
        <row r="41">
          <cell r="D41">
            <v>658</v>
          </cell>
          <cell r="E41">
            <v>745</v>
          </cell>
          <cell r="F41">
            <v>632</v>
          </cell>
          <cell r="G41">
            <v>737</v>
          </cell>
          <cell r="H41">
            <v>684</v>
          </cell>
          <cell r="I41">
            <v>662</v>
          </cell>
          <cell r="J41">
            <v>775</v>
          </cell>
          <cell r="K41">
            <v>639</v>
          </cell>
          <cell r="L41">
            <v>738</v>
          </cell>
          <cell r="M41">
            <v>660</v>
          </cell>
          <cell r="N41">
            <v>689</v>
          </cell>
          <cell r="O41">
            <v>740</v>
          </cell>
          <cell r="P41">
            <v>723</v>
          </cell>
          <cell r="Q41">
            <v>689</v>
          </cell>
          <cell r="R41">
            <v>744</v>
          </cell>
          <cell r="S41">
            <v>717</v>
          </cell>
          <cell r="T41">
            <v>651</v>
          </cell>
          <cell r="U41">
            <v>668</v>
          </cell>
          <cell r="V41">
            <v>795</v>
          </cell>
          <cell r="W41">
            <v>806</v>
          </cell>
          <cell r="X41">
            <v>691</v>
          </cell>
          <cell r="Y41">
            <v>722</v>
          </cell>
          <cell r="Z41">
            <v>844</v>
          </cell>
          <cell r="AA41">
            <v>689</v>
          </cell>
          <cell r="AB41">
            <v>776</v>
          </cell>
          <cell r="AC41">
            <v>725</v>
          </cell>
          <cell r="AD41">
            <v>796</v>
          </cell>
          <cell r="AE41">
            <v>809</v>
          </cell>
        </row>
        <row r="59">
          <cell r="D59">
            <v>1589</v>
          </cell>
          <cell r="E59">
            <v>1605</v>
          </cell>
          <cell r="F59">
            <v>1611</v>
          </cell>
          <cell r="G59">
            <v>1645</v>
          </cell>
          <cell r="H59">
            <v>1620</v>
          </cell>
          <cell r="I59">
            <v>1576</v>
          </cell>
          <cell r="J59">
            <v>1553</v>
          </cell>
          <cell r="K59">
            <v>1590</v>
          </cell>
          <cell r="L59">
            <v>1619</v>
          </cell>
          <cell r="M59">
            <v>1606</v>
          </cell>
          <cell r="N59">
            <v>1610</v>
          </cell>
          <cell r="O59">
            <v>1565</v>
          </cell>
          <cell r="P59">
            <v>1576</v>
          </cell>
          <cell r="Q59">
            <v>1574</v>
          </cell>
          <cell r="R59">
            <v>1615</v>
          </cell>
          <cell r="S59">
            <v>1619</v>
          </cell>
          <cell r="T59">
            <v>1641</v>
          </cell>
          <cell r="U59">
            <v>1596</v>
          </cell>
          <cell r="V59">
            <v>1640</v>
          </cell>
          <cell r="W59">
            <v>1594</v>
          </cell>
          <cell r="X59">
            <v>1605</v>
          </cell>
          <cell r="Y59">
            <v>1603</v>
          </cell>
          <cell r="Z59">
            <v>1684</v>
          </cell>
          <cell r="AA59">
            <v>1682</v>
          </cell>
          <cell r="AB59">
            <v>1705</v>
          </cell>
          <cell r="AC59">
            <v>1694</v>
          </cell>
          <cell r="AD59">
            <v>1664</v>
          </cell>
          <cell r="AE59">
            <v>1629</v>
          </cell>
        </row>
      </sheetData>
      <sheetData sheetId="1">
        <row r="17">
          <cell r="D17">
            <v>1469</v>
          </cell>
          <cell r="E17">
            <v>1469</v>
          </cell>
          <cell r="F17">
            <v>1460</v>
          </cell>
          <cell r="G17">
            <v>1448</v>
          </cell>
          <cell r="H17">
            <v>1339</v>
          </cell>
          <cell r="I17">
            <v>1356</v>
          </cell>
          <cell r="J17">
            <v>1384</v>
          </cell>
          <cell r="K17">
            <v>1402</v>
          </cell>
          <cell r="L17">
            <v>1379</v>
          </cell>
          <cell r="M17">
            <v>1424</v>
          </cell>
          <cell r="N17">
            <v>1411</v>
          </cell>
          <cell r="O17">
            <v>1428</v>
          </cell>
          <cell r="P17">
            <v>1357</v>
          </cell>
          <cell r="Q17">
            <v>1311</v>
          </cell>
          <cell r="R17">
            <v>1360</v>
          </cell>
          <cell r="S17">
            <v>1359</v>
          </cell>
          <cell r="T17">
            <v>1371</v>
          </cell>
          <cell r="U17">
            <v>1402</v>
          </cell>
          <cell r="V17">
            <v>1340</v>
          </cell>
          <cell r="W17">
            <v>1293</v>
          </cell>
          <cell r="X17">
            <v>1294</v>
          </cell>
          <cell r="Y17">
            <v>1426</v>
          </cell>
          <cell r="Z17">
            <v>1396</v>
          </cell>
          <cell r="AA17">
            <v>1385</v>
          </cell>
          <cell r="AB17">
            <v>1329</v>
          </cell>
          <cell r="AC17">
            <v>1378</v>
          </cell>
          <cell r="AD17">
            <v>1397</v>
          </cell>
          <cell r="AE17">
            <v>1361</v>
          </cell>
          <cell r="AF17">
            <v>1271</v>
          </cell>
        </row>
        <row r="50">
          <cell r="D50">
            <v>853</v>
          </cell>
          <cell r="E50">
            <v>760</v>
          </cell>
          <cell r="F50">
            <v>887</v>
          </cell>
          <cell r="G50">
            <v>960</v>
          </cell>
          <cell r="H50">
            <v>975</v>
          </cell>
          <cell r="I50">
            <v>798</v>
          </cell>
          <cell r="J50">
            <v>988</v>
          </cell>
          <cell r="K50">
            <v>853</v>
          </cell>
          <cell r="L50">
            <v>959</v>
          </cell>
          <cell r="M50">
            <v>696</v>
          </cell>
          <cell r="N50">
            <v>986</v>
          </cell>
          <cell r="O50">
            <v>964</v>
          </cell>
          <cell r="P50">
            <v>984</v>
          </cell>
          <cell r="Q50">
            <v>981</v>
          </cell>
          <cell r="R50">
            <v>967</v>
          </cell>
          <cell r="S50">
            <v>970</v>
          </cell>
          <cell r="T50">
            <v>1077</v>
          </cell>
          <cell r="U50">
            <v>1053</v>
          </cell>
          <cell r="V50">
            <v>1033</v>
          </cell>
          <cell r="W50">
            <v>960</v>
          </cell>
          <cell r="X50">
            <v>898</v>
          </cell>
          <cell r="Y50">
            <v>941</v>
          </cell>
          <cell r="Z50">
            <v>1005</v>
          </cell>
          <cell r="AA50">
            <v>1095</v>
          </cell>
          <cell r="AB50">
            <v>1074</v>
          </cell>
          <cell r="AC50">
            <v>1085</v>
          </cell>
          <cell r="AD50">
            <v>1229</v>
          </cell>
          <cell r="AE50">
            <v>1113</v>
          </cell>
        </row>
        <row r="67">
          <cell r="D67">
            <v>1275</v>
          </cell>
          <cell r="E67">
            <v>1276</v>
          </cell>
          <cell r="F67">
            <v>1300</v>
          </cell>
          <cell r="G67">
            <v>1310</v>
          </cell>
          <cell r="H67">
            <v>1305</v>
          </cell>
          <cell r="I67">
            <v>1259</v>
          </cell>
          <cell r="J67">
            <v>1262</v>
          </cell>
          <cell r="K67">
            <v>1271</v>
          </cell>
          <cell r="L67">
            <v>1344</v>
          </cell>
          <cell r="M67">
            <v>1322</v>
          </cell>
          <cell r="N67">
            <v>1347</v>
          </cell>
          <cell r="O67">
            <v>1296</v>
          </cell>
          <cell r="P67">
            <v>1296</v>
          </cell>
          <cell r="Q67">
            <v>1245</v>
          </cell>
          <cell r="R67">
            <v>1328</v>
          </cell>
          <cell r="S67">
            <v>1322</v>
          </cell>
          <cell r="T67">
            <v>1336</v>
          </cell>
          <cell r="U67">
            <v>1318</v>
          </cell>
          <cell r="V67">
            <v>1318</v>
          </cell>
          <cell r="W67">
            <v>1279</v>
          </cell>
          <cell r="X67">
            <v>1295</v>
          </cell>
          <cell r="Y67">
            <v>1307</v>
          </cell>
          <cell r="Z67">
            <v>1364</v>
          </cell>
          <cell r="AA67">
            <v>1349</v>
          </cell>
          <cell r="AB67">
            <v>1408</v>
          </cell>
          <cell r="AC67">
            <v>1380</v>
          </cell>
          <cell r="AD67">
            <v>1375</v>
          </cell>
          <cell r="AE67">
            <v>1332</v>
          </cell>
        </row>
      </sheetData>
      <sheetData sheetId="2">
        <row r="4">
          <cell r="D4">
            <v>451</v>
          </cell>
          <cell r="E4">
            <v>400</v>
          </cell>
          <cell r="F4">
            <v>407</v>
          </cell>
          <cell r="G4">
            <v>414</v>
          </cell>
          <cell r="H4">
            <v>410</v>
          </cell>
          <cell r="I4">
            <v>413</v>
          </cell>
          <cell r="J4">
            <v>415</v>
          </cell>
          <cell r="K4">
            <v>404</v>
          </cell>
          <cell r="L4">
            <v>435</v>
          </cell>
          <cell r="M4">
            <v>434</v>
          </cell>
          <cell r="N4">
            <v>415</v>
          </cell>
          <cell r="O4">
            <v>425</v>
          </cell>
          <cell r="P4">
            <v>419</v>
          </cell>
          <cell r="Q4">
            <v>442</v>
          </cell>
          <cell r="R4">
            <v>426</v>
          </cell>
          <cell r="S4">
            <v>428</v>
          </cell>
          <cell r="T4">
            <v>436</v>
          </cell>
          <cell r="U4">
            <v>441</v>
          </cell>
          <cell r="V4">
            <v>462</v>
          </cell>
          <cell r="W4">
            <v>435</v>
          </cell>
          <cell r="X4">
            <v>441</v>
          </cell>
          <cell r="Y4">
            <v>441</v>
          </cell>
          <cell r="Z4">
            <v>441</v>
          </cell>
          <cell r="AA4">
            <v>397</v>
          </cell>
          <cell r="AB4">
            <v>424</v>
          </cell>
          <cell r="AC4">
            <v>436</v>
          </cell>
          <cell r="AD4">
            <v>433</v>
          </cell>
          <cell r="AE4">
            <v>435</v>
          </cell>
        </row>
        <row r="39">
          <cell r="D39">
            <v>35</v>
          </cell>
          <cell r="E39">
            <v>45</v>
          </cell>
          <cell r="F39">
            <v>40</v>
          </cell>
          <cell r="G39">
            <v>60</v>
          </cell>
          <cell r="H39">
            <v>15</v>
          </cell>
          <cell r="I39">
            <v>0</v>
          </cell>
          <cell r="J39">
            <v>0</v>
          </cell>
          <cell r="K39">
            <v>45</v>
          </cell>
          <cell r="L39">
            <v>41</v>
          </cell>
          <cell r="M39">
            <v>38</v>
          </cell>
          <cell r="N39">
            <v>41</v>
          </cell>
          <cell r="O39">
            <v>50</v>
          </cell>
          <cell r="P39">
            <v>64</v>
          </cell>
          <cell r="Q39">
            <v>46</v>
          </cell>
          <cell r="R39">
            <v>50</v>
          </cell>
          <cell r="S39">
            <v>67</v>
          </cell>
          <cell r="T39">
            <v>77</v>
          </cell>
          <cell r="U39">
            <v>94</v>
          </cell>
          <cell r="V39">
            <v>83</v>
          </cell>
          <cell r="W39">
            <v>71</v>
          </cell>
          <cell r="X39">
            <v>59</v>
          </cell>
          <cell r="Y39">
            <v>77</v>
          </cell>
          <cell r="Z39">
            <v>66</v>
          </cell>
          <cell r="AA39">
            <v>155</v>
          </cell>
          <cell r="AB39">
            <v>120</v>
          </cell>
          <cell r="AC39">
            <v>151</v>
          </cell>
          <cell r="AD39">
            <v>133</v>
          </cell>
          <cell r="AE39">
            <v>290</v>
          </cell>
        </row>
        <row r="58">
          <cell r="D58">
            <v>798</v>
          </cell>
          <cell r="E58">
            <v>778</v>
          </cell>
          <cell r="F58">
            <v>810</v>
          </cell>
          <cell r="G58">
            <v>798</v>
          </cell>
          <cell r="H58">
            <v>781</v>
          </cell>
          <cell r="I58">
            <v>737</v>
          </cell>
          <cell r="J58">
            <v>768</v>
          </cell>
          <cell r="K58">
            <v>787</v>
          </cell>
          <cell r="L58">
            <v>818</v>
          </cell>
          <cell r="M58">
            <v>805</v>
          </cell>
          <cell r="N58">
            <v>829</v>
          </cell>
          <cell r="O58">
            <v>828</v>
          </cell>
          <cell r="P58">
            <v>826</v>
          </cell>
          <cell r="Q58">
            <v>1555</v>
          </cell>
          <cell r="R58">
            <v>819</v>
          </cell>
          <cell r="S58">
            <v>848</v>
          </cell>
          <cell r="T58">
            <v>851</v>
          </cell>
          <cell r="U58">
            <v>853</v>
          </cell>
          <cell r="V58">
            <v>866</v>
          </cell>
          <cell r="W58">
            <v>801</v>
          </cell>
          <cell r="X58">
            <v>821</v>
          </cell>
          <cell r="Y58">
            <v>853</v>
          </cell>
          <cell r="Z58">
            <v>871</v>
          </cell>
          <cell r="AA58">
            <v>886</v>
          </cell>
          <cell r="AB58">
            <v>920</v>
          </cell>
          <cell r="AC58">
            <v>916</v>
          </cell>
          <cell r="AD58">
            <v>880</v>
          </cell>
          <cell r="AE58">
            <v>876</v>
          </cell>
        </row>
      </sheetData>
      <sheetData sheetId="3">
        <row r="11">
          <cell r="D11">
            <v>897</v>
          </cell>
          <cell r="E11">
            <v>906</v>
          </cell>
          <cell r="F11">
            <v>906</v>
          </cell>
          <cell r="G11">
            <v>923</v>
          </cell>
          <cell r="H11">
            <v>949</v>
          </cell>
          <cell r="I11">
            <v>827</v>
          </cell>
          <cell r="J11">
            <v>927</v>
          </cell>
          <cell r="K11">
            <v>908</v>
          </cell>
          <cell r="L11">
            <v>987</v>
          </cell>
          <cell r="M11">
            <v>848</v>
          </cell>
          <cell r="N11">
            <v>947</v>
          </cell>
          <cell r="O11">
            <v>907</v>
          </cell>
          <cell r="P11">
            <v>955</v>
          </cell>
          <cell r="Q11">
            <v>893</v>
          </cell>
          <cell r="R11">
            <v>954</v>
          </cell>
          <cell r="S11">
            <v>952</v>
          </cell>
          <cell r="T11">
            <v>947</v>
          </cell>
          <cell r="U11">
            <v>976</v>
          </cell>
          <cell r="V11">
            <v>933</v>
          </cell>
          <cell r="W11">
            <v>976</v>
          </cell>
          <cell r="X11">
            <v>952</v>
          </cell>
          <cell r="Y11">
            <v>941</v>
          </cell>
          <cell r="Z11">
            <v>982</v>
          </cell>
          <cell r="AA11">
            <v>964</v>
          </cell>
          <cell r="AB11">
            <v>1009</v>
          </cell>
          <cell r="AC11">
            <v>1006</v>
          </cell>
          <cell r="AD11">
            <v>1012</v>
          </cell>
          <cell r="AE11">
            <v>989</v>
          </cell>
        </row>
        <row r="31">
          <cell r="D31">
            <v>70</v>
          </cell>
          <cell r="E31">
            <v>31</v>
          </cell>
          <cell r="F31">
            <v>68</v>
          </cell>
          <cell r="G31">
            <v>70</v>
          </cell>
          <cell r="H31">
            <v>99</v>
          </cell>
          <cell r="I31">
            <v>68</v>
          </cell>
          <cell r="J31">
            <v>99</v>
          </cell>
          <cell r="K31">
            <v>59</v>
          </cell>
          <cell r="L31">
            <v>59</v>
          </cell>
          <cell r="M31">
            <v>77</v>
          </cell>
          <cell r="N31">
            <v>94</v>
          </cell>
          <cell r="O31">
            <v>41</v>
          </cell>
          <cell r="P31">
            <v>98</v>
          </cell>
          <cell r="Q31">
            <v>94</v>
          </cell>
          <cell r="R31">
            <v>106</v>
          </cell>
          <cell r="S31">
            <v>122</v>
          </cell>
          <cell r="T31">
            <v>117</v>
          </cell>
          <cell r="U31">
            <v>125</v>
          </cell>
          <cell r="V31">
            <v>118</v>
          </cell>
          <cell r="W31">
            <v>144</v>
          </cell>
          <cell r="X31">
            <v>85</v>
          </cell>
          <cell r="Y31">
            <v>124</v>
          </cell>
          <cell r="Z31">
            <v>110</v>
          </cell>
          <cell r="AA31">
            <v>200</v>
          </cell>
          <cell r="AB31">
            <v>284</v>
          </cell>
          <cell r="AC31">
            <v>109</v>
          </cell>
          <cell r="AD31">
            <v>141</v>
          </cell>
          <cell r="AE31">
            <v>207</v>
          </cell>
        </row>
        <row r="59">
          <cell r="D59">
            <v>1676</v>
          </cell>
          <cell r="E59">
            <v>1758</v>
          </cell>
          <cell r="F59">
            <v>1702</v>
          </cell>
          <cell r="G59">
            <v>1685</v>
          </cell>
          <cell r="H59">
            <v>1650</v>
          </cell>
          <cell r="I59">
            <v>1671</v>
          </cell>
          <cell r="J59">
            <v>1635</v>
          </cell>
          <cell r="K59">
            <v>1763</v>
          </cell>
          <cell r="L59">
            <v>1746</v>
          </cell>
          <cell r="M59">
            <v>1726</v>
          </cell>
          <cell r="N59">
            <v>1741</v>
          </cell>
          <cell r="O59">
            <v>1752</v>
          </cell>
          <cell r="P59">
            <v>1731</v>
          </cell>
          <cell r="Q59">
            <v>1742</v>
          </cell>
          <cell r="R59">
            <v>1766</v>
          </cell>
          <cell r="S59">
            <v>1808</v>
          </cell>
          <cell r="T59">
            <v>1765</v>
          </cell>
          <cell r="U59">
            <v>1813</v>
          </cell>
          <cell r="V59">
            <v>1785</v>
          </cell>
          <cell r="W59">
            <v>1797</v>
          </cell>
          <cell r="X59">
            <v>1715</v>
          </cell>
          <cell r="Y59">
            <v>1823</v>
          </cell>
          <cell r="Z59">
            <v>1865</v>
          </cell>
          <cell r="AA59">
            <v>1864</v>
          </cell>
          <cell r="AB59">
            <v>1878</v>
          </cell>
          <cell r="AC59">
            <v>1934</v>
          </cell>
          <cell r="AD59">
            <v>1865</v>
          </cell>
          <cell r="AE59">
            <v>1874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1"/>
  <sheetViews>
    <sheetView topLeftCell="B1" workbookViewId="0">
      <selection activeCell="AC17" sqref="AC17"/>
    </sheetView>
  </sheetViews>
  <sheetFormatPr defaultRowHeight="15" x14ac:dyDescent="0.25"/>
  <cols>
    <col min="1" max="1" width="50.85546875" customWidth="1"/>
    <col min="2" max="2" width="11.140625" customWidth="1"/>
    <col min="3" max="3" width="7" bestFit="1" customWidth="1"/>
    <col min="4" max="12" width="6.140625" hidden="1" customWidth="1"/>
    <col min="13" max="13" width="7.140625" hidden="1" customWidth="1"/>
  </cols>
  <sheetData>
    <row r="1" spans="1:34" ht="18.75" x14ac:dyDescent="0.3">
      <c r="A1" s="26" t="s">
        <v>226</v>
      </c>
      <c r="B1" s="2"/>
      <c r="C1" s="3" t="s">
        <v>1</v>
      </c>
      <c r="D1" s="4">
        <v>43525</v>
      </c>
      <c r="E1" s="4">
        <v>43526</v>
      </c>
      <c r="F1" s="4">
        <v>43527</v>
      </c>
      <c r="G1" s="4">
        <v>43528</v>
      </c>
      <c r="H1" s="4">
        <v>43529</v>
      </c>
      <c r="I1" s="4">
        <v>43530</v>
      </c>
      <c r="J1" s="4">
        <v>43531</v>
      </c>
      <c r="K1" s="4">
        <v>43532</v>
      </c>
      <c r="L1" s="4">
        <v>43533</v>
      </c>
      <c r="M1" s="4">
        <v>43534</v>
      </c>
      <c r="N1" s="4">
        <v>43535</v>
      </c>
      <c r="O1" s="4">
        <v>43536</v>
      </c>
      <c r="P1" s="4">
        <v>43537</v>
      </c>
      <c r="Q1" s="4">
        <v>43538</v>
      </c>
      <c r="R1" s="4">
        <v>43539</v>
      </c>
      <c r="S1" s="4">
        <v>43540</v>
      </c>
      <c r="T1" s="4">
        <v>43541</v>
      </c>
      <c r="U1" s="4">
        <v>43542</v>
      </c>
      <c r="V1" s="4">
        <v>43543</v>
      </c>
      <c r="W1" s="4">
        <v>43544</v>
      </c>
      <c r="X1" s="4">
        <v>43545</v>
      </c>
      <c r="Y1" s="4">
        <v>43546</v>
      </c>
      <c r="Z1" s="4">
        <v>43547</v>
      </c>
      <c r="AA1" s="4">
        <v>43548</v>
      </c>
      <c r="AB1" s="4">
        <v>43549</v>
      </c>
      <c r="AC1" s="4">
        <v>43550</v>
      </c>
      <c r="AD1" s="4">
        <v>43551</v>
      </c>
      <c r="AE1" s="4">
        <v>43552</v>
      </c>
      <c r="AF1" s="4">
        <v>43553</v>
      </c>
      <c r="AG1" s="4">
        <v>43554</v>
      </c>
      <c r="AH1" s="4">
        <v>43555</v>
      </c>
    </row>
    <row r="2" spans="1:34" x14ac:dyDescent="0.25">
      <c r="A2" s="5" t="s">
        <v>2</v>
      </c>
      <c r="B2" s="5" t="s">
        <v>227</v>
      </c>
      <c r="C2" s="6">
        <v>109926</v>
      </c>
      <c r="D2" s="7">
        <f>VLOOKUP($C2,'22nd march'!$A$1:$AF$214,2,0)</f>
        <v>6</v>
      </c>
      <c r="E2" s="7">
        <f>VLOOKUP($C2,'22nd march'!$A$1:$AF$214,3,0)</f>
        <v>6</v>
      </c>
      <c r="F2" s="7">
        <f>VLOOKUP($C2,'22nd march'!$A$1:$AF$214,4,0)</f>
        <v>16</v>
      </c>
      <c r="G2" s="48">
        <f>VLOOKUP($C2,'22nd march'!$A$1:$AF$214,5,0)</f>
        <v>6</v>
      </c>
      <c r="H2" s="7">
        <f>VLOOKUP($C2,'22nd march'!$A$1:$AF$214,6,0)</f>
        <v>6</v>
      </c>
      <c r="I2" s="7">
        <f>VLOOKUP($C2,'22nd march'!$A$1:$AF$214,7,0)</f>
        <v>6</v>
      </c>
      <c r="J2" s="7">
        <f>VLOOKUP($C2,'22nd march'!$A$1:$AF$214,8,0)</f>
        <v>6</v>
      </c>
      <c r="K2" s="7">
        <f>VLOOKUP($C2,'22nd march'!$A$1:$AF$214,9,0)</f>
        <v>8</v>
      </c>
      <c r="L2" s="7">
        <f>VLOOKUP($C2,'22nd march'!$A$1:$AF$214,10,0)</f>
        <v>8</v>
      </c>
      <c r="M2" s="7">
        <f>VLOOKUP($C2,'22nd march'!$A$1:$AF$214,11,0)</f>
        <v>8</v>
      </c>
      <c r="N2" s="7">
        <f>VLOOKUP($C2,'22nd march'!$A$1:$AF$214,12,0)</f>
        <v>8</v>
      </c>
      <c r="O2" s="7">
        <f>VLOOKUP($C2,'22nd march'!$A$1:$AF$214,13,0)</f>
        <v>8</v>
      </c>
      <c r="P2" s="7">
        <f>VLOOKUP($C2,'22nd march'!$A$1:$AF$214,14,0)</f>
        <v>8</v>
      </c>
      <c r="Q2" s="7">
        <f>VLOOKUP($C2,'22nd march'!$A$1:$AF$214,15,0)</f>
        <v>8</v>
      </c>
      <c r="R2" s="7">
        <f>VLOOKUP($C2,'22nd march'!$A$1:$AF$214,16,0)</f>
        <v>8</v>
      </c>
      <c r="S2" s="7">
        <f>VLOOKUP($C2,'22nd march'!$A$1:$AF$214,17,0)</f>
        <v>8</v>
      </c>
      <c r="T2" s="7">
        <f>VLOOKUP($C2,'22nd march'!$A$1:$AF$214,18,0)</f>
        <v>8</v>
      </c>
      <c r="U2" s="7">
        <f>VLOOKUP($C2,'22nd march'!$A$1:$AF$214,19,0)</f>
        <v>8</v>
      </c>
      <c r="V2" s="7">
        <f>VLOOKUP($C2,'22nd march'!$A$1:$AF$214,20,0)</f>
        <v>8</v>
      </c>
      <c r="W2" s="7">
        <f>VLOOKUP($C2,'22nd march'!$A$1:$AF$214,21,0)</f>
        <v>8</v>
      </c>
      <c r="X2" s="7">
        <f>VLOOKUP($C2,'22nd march'!$A$1:$AF$214,22,0)</f>
        <v>8</v>
      </c>
      <c r="Y2" s="7">
        <f>VLOOKUP($C2,'22nd march'!$A$1:$AF$214,23,0)</f>
        <v>8</v>
      </c>
      <c r="Z2" s="7"/>
      <c r="AA2" s="7"/>
      <c r="AB2" s="7"/>
      <c r="AC2" s="7"/>
      <c r="AD2" s="7"/>
      <c r="AE2" s="7"/>
      <c r="AF2" s="7"/>
      <c r="AG2" s="7"/>
    </row>
    <row r="3" spans="1:34" x14ac:dyDescent="0.25">
      <c r="A3" s="5" t="s">
        <v>3</v>
      </c>
      <c r="B3" s="5" t="s">
        <v>227</v>
      </c>
      <c r="C3" s="6">
        <v>7979</v>
      </c>
      <c r="D3" s="7">
        <f>VLOOKUP($C3,'22nd march'!$A$1:$AF$214,2,0)</f>
        <v>37</v>
      </c>
      <c r="E3" s="7">
        <f>VLOOKUP($C3,'22nd march'!$A$1:$AF$214,3,0)</f>
        <v>32</v>
      </c>
      <c r="F3" s="7">
        <f>VLOOKUP($C3,'22nd march'!$A$1:$AF$214,4,0)</f>
        <v>32</v>
      </c>
      <c r="G3" s="48">
        <f>VLOOKUP($C3,'22nd march'!$A$1:$AF$214,5,0)</f>
        <v>33</v>
      </c>
      <c r="H3" s="7">
        <f>VLOOKUP($C3,'22nd march'!$A$1:$AF$214,6,0)</f>
        <v>37</v>
      </c>
      <c r="I3" s="7">
        <f>VLOOKUP($C3,'22nd march'!$A$1:$AF$214,7,0)</f>
        <v>32</v>
      </c>
      <c r="J3" s="7">
        <f>VLOOKUP($C3,'22nd march'!$A$1:$AF$214,8,0)</f>
        <v>36</v>
      </c>
      <c r="K3" s="7">
        <f>VLOOKUP($C3,'22nd march'!$A$1:$AF$214,9,0)</f>
        <v>34</v>
      </c>
      <c r="L3" s="7">
        <f>VLOOKUP($C3,'22nd march'!$A$1:$AF$214,10,0)</f>
        <v>31</v>
      </c>
      <c r="M3" s="7">
        <f>VLOOKUP($C3,'22nd march'!$A$1:$AF$214,11,0)</f>
        <v>34</v>
      </c>
      <c r="N3" s="7">
        <f>VLOOKUP($C3,'22nd march'!$A$1:$AF$214,12,0)</f>
        <v>36</v>
      </c>
      <c r="O3" s="7">
        <f>VLOOKUP($C3,'22nd march'!$A$1:$AF$214,13,0)</f>
        <v>33</v>
      </c>
      <c r="P3" s="7">
        <f>VLOOKUP($C3,'22nd march'!$A$1:$AF$214,14,0)</f>
        <v>35</v>
      </c>
      <c r="Q3" s="7">
        <f>VLOOKUP($C3,'22nd march'!$A$1:$AF$214,15,0)</f>
        <v>37</v>
      </c>
      <c r="R3" s="7">
        <f>VLOOKUP($C3,'22nd march'!$A$1:$AF$214,16,0)</f>
        <v>35</v>
      </c>
      <c r="S3" s="7">
        <f>VLOOKUP($C3,'22nd march'!$A$1:$AF$214,17,0)</f>
        <v>39</v>
      </c>
      <c r="T3" s="7">
        <f>VLOOKUP($C3,'22nd march'!$A$1:$AF$214,18,0)</f>
        <v>39</v>
      </c>
      <c r="U3" s="7">
        <f>VLOOKUP($C3,'22nd march'!$A$1:$AF$214,19,0)</f>
        <v>38</v>
      </c>
      <c r="V3" s="7">
        <f>VLOOKUP($C3,'22nd march'!$A$1:$AF$214,20,0)</f>
        <v>39</v>
      </c>
      <c r="W3" s="7">
        <f>VLOOKUP($C3,'22nd march'!$A$1:$AF$214,21,0)</f>
        <v>37</v>
      </c>
      <c r="X3" s="7">
        <f>VLOOKUP($C3,'22nd march'!$A$1:$AF$214,22,0)</f>
        <v>40</v>
      </c>
      <c r="Y3" s="7">
        <f>VLOOKUP($C3,'22nd march'!$A$1:$AF$214,23,0)</f>
        <v>34</v>
      </c>
      <c r="Z3" s="7"/>
      <c r="AA3" s="7"/>
      <c r="AB3" s="7"/>
      <c r="AC3" s="7"/>
      <c r="AD3" s="7"/>
      <c r="AE3" s="7"/>
      <c r="AF3" s="7"/>
      <c r="AG3" s="7"/>
    </row>
    <row r="4" spans="1:34" x14ac:dyDescent="0.25">
      <c r="A4" s="5" t="s">
        <v>4</v>
      </c>
      <c r="B4" s="5" t="s">
        <v>227</v>
      </c>
      <c r="C4" s="6">
        <v>100645</v>
      </c>
      <c r="D4" s="7">
        <f>VLOOKUP($C4,'22nd march'!$A$1:$AF$214,2,0)</f>
        <v>46</v>
      </c>
      <c r="E4" s="7">
        <f>VLOOKUP($C4,'22nd march'!$A$1:$AF$214,3,0)</f>
        <v>46</v>
      </c>
      <c r="F4" s="7">
        <f>VLOOKUP($C4,'22nd march'!$A$1:$AF$214,4,0)</f>
        <v>46</v>
      </c>
      <c r="G4" s="48">
        <f>VLOOKUP($C4,'22nd march'!$A$1:$AF$214,5,0)</f>
        <v>46</v>
      </c>
      <c r="H4" s="7">
        <f>VLOOKUP($C4,'22nd march'!$A$1:$AF$214,6,0)</f>
        <v>46</v>
      </c>
      <c r="I4" s="7">
        <f>VLOOKUP($C4,'22nd march'!$A$1:$AF$214,7,0)</f>
        <v>46</v>
      </c>
      <c r="J4" s="7">
        <f>VLOOKUP($C4,'22nd march'!$A$1:$AF$214,8,0)</f>
        <v>38</v>
      </c>
      <c r="K4" s="7">
        <f>VLOOKUP($C4,'22nd march'!$A$1:$AF$214,9,0)</f>
        <v>38</v>
      </c>
      <c r="L4" s="7">
        <f>VLOOKUP($C4,'22nd march'!$A$1:$AF$214,10,0)</f>
        <v>38</v>
      </c>
      <c r="M4" s="7">
        <f>VLOOKUP($C4,'22nd march'!$A$1:$AF$214,11,0)</f>
        <v>47</v>
      </c>
      <c r="N4" s="7">
        <f>VLOOKUP($C4,'22nd march'!$A$1:$AF$214,12,0)</f>
        <v>46</v>
      </c>
      <c r="O4" s="7">
        <f>VLOOKUP($C4,'22nd march'!$A$1:$AF$214,13,0)</f>
        <v>55</v>
      </c>
      <c r="P4" s="7">
        <f>VLOOKUP($C4,'22nd march'!$A$1:$AF$214,14,0)</f>
        <v>54</v>
      </c>
      <c r="Q4" s="7">
        <f>VLOOKUP($C4,'22nd march'!$A$1:$AF$214,15,0)</f>
        <v>58</v>
      </c>
      <c r="R4" s="7">
        <f>VLOOKUP($C4,'22nd march'!$A$1:$AF$214,16,0)</f>
        <v>29</v>
      </c>
      <c r="S4" s="7">
        <f>VLOOKUP($C4,'22nd march'!$A$1:$AF$214,17,0)</f>
        <v>47</v>
      </c>
      <c r="T4" s="7">
        <f>VLOOKUP($C4,'22nd march'!$A$1:$AF$214,18,0)</f>
        <v>59</v>
      </c>
      <c r="U4" s="7">
        <f>VLOOKUP($C4,'22nd march'!$A$1:$AF$214,19,0)</f>
        <v>59</v>
      </c>
      <c r="V4" s="7">
        <f>VLOOKUP($C4,'22nd march'!$A$1:$AF$214,20,0)</f>
        <v>47</v>
      </c>
      <c r="W4" s="7">
        <f>VLOOKUP($C4,'22nd march'!$A$1:$AF$214,21,0)</f>
        <v>42</v>
      </c>
      <c r="X4" s="7">
        <f>VLOOKUP($C4,'22nd march'!$A$1:$AF$214,22,0)</f>
        <v>88</v>
      </c>
      <c r="Y4" s="7">
        <f>VLOOKUP($C4,'22nd march'!$A$1:$AF$214,23,0)</f>
        <v>48</v>
      </c>
      <c r="Z4" s="7"/>
      <c r="AA4" s="7"/>
      <c r="AB4" s="7"/>
      <c r="AC4" s="7"/>
      <c r="AD4" s="7"/>
      <c r="AE4" s="7"/>
      <c r="AF4" s="7"/>
      <c r="AG4" s="7"/>
    </row>
    <row r="5" spans="1:34" x14ac:dyDescent="0.25">
      <c r="A5" s="5" t="s">
        <v>5</v>
      </c>
      <c r="B5" s="5" t="s">
        <v>227</v>
      </c>
      <c r="C5" s="6">
        <v>7981</v>
      </c>
      <c r="D5" s="7">
        <f>VLOOKUP($C5,'22nd march'!$A$1:$AF$214,2,0)</f>
        <v>238</v>
      </c>
      <c r="E5" s="7">
        <f>VLOOKUP($C5,'22nd march'!$A$1:$AF$214,3,0)</f>
        <v>230</v>
      </c>
      <c r="F5" s="7">
        <f>VLOOKUP($C5,'22nd march'!$A$1:$AF$214,4,0)</f>
        <v>224</v>
      </c>
      <c r="G5" s="48">
        <f>VLOOKUP($C5,'22nd march'!$A$1:$AF$214,5,0)</f>
        <v>226</v>
      </c>
      <c r="H5" s="7">
        <f>VLOOKUP($C5,'22nd march'!$A$1:$AF$214,6,0)</f>
        <v>239</v>
      </c>
      <c r="I5" s="7">
        <f>VLOOKUP($C5,'22nd march'!$A$1:$AF$214,7,0)</f>
        <v>224</v>
      </c>
      <c r="J5" s="7">
        <f>VLOOKUP($C5,'22nd march'!$A$1:$AF$214,8,0)</f>
        <v>239</v>
      </c>
      <c r="K5" s="7">
        <f>VLOOKUP($C5,'22nd march'!$A$1:$AF$214,9,0)</f>
        <v>216</v>
      </c>
      <c r="L5" s="7">
        <f>VLOOKUP($C5,'22nd march'!$A$1:$AF$214,10,0)</f>
        <v>206</v>
      </c>
      <c r="M5" s="7">
        <f>VLOOKUP($C5,'22nd march'!$A$1:$AF$214,11,0)</f>
        <v>213</v>
      </c>
      <c r="N5" s="7">
        <f>VLOOKUP($C5,'22nd march'!$A$1:$AF$214,12,0)</f>
        <v>217</v>
      </c>
      <c r="O5" s="7">
        <f>VLOOKUP($C5,'22nd march'!$A$1:$AF$214,13,0)</f>
        <v>233</v>
      </c>
      <c r="P5" s="7">
        <f>VLOOKUP($C5,'22nd march'!$A$1:$AF$214,14,0)</f>
        <v>237</v>
      </c>
      <c r="Q5" s="7">
        <f>VLOOKUP($C5,'22nd march'!$A$1:$AF$214,15,0)</f>
        <v>230</v>
      </c>
      <c r="R5" s="7">
        <f>VLOOKUP($C5,'22nd march'!$A$1:$AF$214,16,0)</f>
        <v>236</v>
      </c>
      <c r="S5" s="7">
        <f>VLOOKUP($C5,'22nd march'!$A$1:$AF$214,17,0)</f>
        <v>226</v>
      </c>
      <c r="T5" s="7">
        <f>VLOOKUP($C5,'22nd march'!$A$1:$AF$214,18,0)</f>
        <v>228</v>
      </c>
      <c r="U5" s="7">
        <f>VLOOKUP($C5,'22nd march'!$A$1:$AF$214,19,0)</f>
        <v>238</v>
      </c>
      <c r="V5" s="7">
        <f>VLOOKUP($C5,'22nd march'!$A$1:$AF$214,20,0)</f>
        <v>236</v>
      </c>
      <c r="W5" s="7">
        <f>VLOOKUP($C5,'22nd march'!$A$1:$AF$214,21,0)</f>
        <v>235</v>
      </c>
      <c r="X5" s="7">
        <f>VLOOKUP($C5,'22nd march'!$A$1:$AF$214,22,0)</f>
        <v>225</v>
      </c>
      <c r="Y5" s="7">
        <f>VLOOKUP($C5,'22nd march'!$A$1:$AF$214,23,0)</f>
        <v>229</v>
      </c>
      <c r="Z5" s="7"/>
      <c r="AA5" s="7"/>
      <c r="AB5" s="7"/>
      <c r="AC5" s="7"/>
      <c r="AD5" s="7"/>
      <c r="AE5" s="7"/>
      <c r="AF5" s="7"/>
      <c r="AG5" s="7"/>
    </row>
    <row r="6" spans="1:34" x14ac:dyDescent="0.25">
      <c r="A6" s="5" t="s">
        <v>6</v>
      </c>
      <c r="B6" s="5" t="s">
        <v>227</v>
      </c>
      <c r="C6" s="6">
        <v>7980</v>
      </c>
      <c r="D6" s="7">
        <f>VLOOKUP($C6,'22nd march'!$A$1:$AF$214,2,0)</f>
        <v>255</v>
      </c>
      <c r="E6" s="7">
        <f>VLOOKUP($C6,'22nd march'!$A$1:$AF$214,3,0)</f>
        <v>245</v>
      </c>
      <c r="F6" s="7">
        <f>VLOOKUP($C6,'22nd march'!$A$1:$AF$214,4,0)</f>
        <v>238</v>
      </c>
      <c r="G6" s="48">
        <f>VLOOKUP($C6,'22nd march'!$A$1:$AF$214,5,0)</f>
        <v>251</v>
      </c>
      <c r="H6" s="7">
        <f>VLOOKUP($C6,'22nd march'!$A$1:$AF$214,6,0)</f>
        <v>238</v>
      </c>
      <c r="I6" s="7">
        <f>VLOOKUP($C6,'22nd march'!$A$1:$AF$214,7,0)</f>
        <v>243</v>
      </c>
      <c r="J6" s="7">
        <f>VLOOKUP($C6,'22nd march'!$A$1:$AF$214,8,0)</f>
        <v>243</v>
      </c>
      <c r="K6" s="7">
        <f>VLOOKUP($C6,'22nd march'!$A$1:$AF$214,9,0)</f>
        <v>240</v>
      </c>
      <c r="L6" s="7">
        <f>VLOOKUP($C6,'22nd march'!$A$1:$AF$214,10,0)</f>
        <v>228</v>
      </c>
      <c r="M6" s="7">
        <f>VLOOKUP($C6,'22nd march'!$A$1:$AF$214,11,0)</f>
        <v>230</v>
      </c>
      <c r="N6" s="7">
        <f>VLOOKUP($C6,'22nd march'!$A$1:$AF$214,12,0)</f>
        <v>234</v>
      </c>
      <c r="O6" s="7">
        <f>VLOOKUP($C6,'22nd march'!$A$1:$AF$214,13,0)</f>
        <v>247</v>
      </c>
      <c r="P6" s="7">
        <f>VLOOKUP($C6,'22nd march'!$A$1:$AF$214,14,0)</f>
        <v>230</v>
      </c>
      <c r="Q6" s="7">
        <f>VLOOKUP($C6,'22nd march'!$A$1:$AF$214,15,0)</f>
        <v>251</v>
      </c>
      <c r="R6" s="7">
        <f>VLOOKUP($C6,'22nd march'!$A$1:$AF$214,16,0)</f>
        <v>230</v>
      </c>
      <c r="S6" s="7">
        <f>VLOOKUP($C6,'22nd march'!$A$1:$AF$214,17,0)</f>
        <v>216</v>
      </c>
      <c r="T6" s="7">
        <f>VLOOKUP($C6,'22nd march'!$A$1:$AF$214,18,0)</f>
        <v>231</v>
      </c>
      <c r="U6" s="7">
        <f>VLOOKUP($C6,'22nd march'!$A$1:$AF$214,19,0)</f>
        <v>233</v>
      </c>
      <c r="V6" s="7">
        <f>VLOOKUP($C6,'22nd march'!$A$1:$AF$214,20,0)</f>
        <v>238</v>
      </c>
      <c r="W6" s="7">
        <f>VLOOKUP($C6,'22nd march'!$A$1:$AF$214,21,0)</f>
        <v>243</v>
      </c>
      <c r="X6" s="7">
        <f>VLOOKUP($C6,'22nd march'!$A$1:$AF$214,22,0)</f>
        <v>237</v>
      </c>
      <c r="Y6" s="7">
        <f>VLOOKUP($C6,'22nd march'!$A$1:$AF$214,23,0)</f>
        <v>253</v>
      </c>
      <c r="Z6" s="7"/>
      <c r="AA6" s="7"/>
      <c r="AB6" s="7"/>
      <c r="AC6" s="7"/>
      <c r="AD6" s="7"/>
      <c r="AE6" s="7"/>
      <c r="AF6" s="7"/>
      <c r="AG6" s="7"/>
    </row>
    <row r="7" spans="1:34" x14ac:dyDescent="0.25">
      <c r="A7" s="5" t="s">
        <v>7</v>
      </c>
      <c r="B7" s="5" t="s">
        <v>227</v>
      </c>
      <c r="C7" s="6">
        <v>136094</v>
      </c>
      <c r="D7" s="7">
        <f>VLOOKUP($C7,'22nd march'!$A$1:$AF$214,2,0)</f>
        <v>42</v>
      </c>
      <c r="E7" s="7">
        <f>VLOOKUP($C7,'22nd march'!$A$1:$AF$214,3,0)</f>
        <v>42</v>
      </c>
      <c r="F7" s="7">
        <f>VLOOKUP($C7,'22nd march'!$A$1:$AF$214,4,0)</f>
        <v>42</v>
      </c>
      <c r="G7" s="48">
        <f>VLOOKUP($C7,'22nd march'!$A$1:$AF$214,5,0)</f>
        <v>42</v>
      </c>
      <c r="H7" s="7">
        <f>VLOOKUP($C7,'22nd march'!$A$1:$AF$214,6,0)</f>
        <v>53</v>
      </c>
      <c r="I7" s="7">
        <f>VLOOKUP($C7,'22nd march'!$A$1:$AF$214,7,0)</f>
        <v>48</v>
      </c>
      <c r="J7" s="7">
        <f>VLOOKUP($C7,'22nd march'!$A$1:$AF$214,8,0)</f>
        <v>42</v>
      </c>
      <c r="K7" s="7">
        <f>VLOOKUP($C7,'22nd march'!$A$1:$AF$214,9,0)</f>
        <v>62</v>
      </c>
      <c r="L7" s="7">
        <f>VLOOKUP($C7,'22nd march'!$A$1:$AF$214,10,0)</f>
        <v>42</v>
      </c>
      <c r="M7" s="7">
        <f>VLOOKUP($C7,'22nd march'!$A$1:$AF$214,11,0)</f>
        <v>42</v>
      </c>
      <c r="N7" s="7">
        <f>VLOOKUP($C7,'22nd march'!$A$1:$AF$214,12,0)</f>
        <v>42</v>
      </c>
      <c r="O7" s="7">
        <f>VLOOKUP($C7,'22nd march'!$A$1:$AF$214,13,0)</f>
        <v>42</v>
      </c>
      <c r="P7" s="7">
        <f>VLOOKUP($C7,'22nd march'!$A$1:$AF$214,14,0)</f>
        <v>42</v>
      </c>
      <c r="Q7" s="7">
        <f>VLOOKUP($C7,'22nd march'!$A$1:$AF$214,15,0)</f>
        <v>42</v>
      </c>
      <c r="R7" s="7">
        <f>VLOOKUP($C7,'22nd march'!$A$1:$AF$214,16,0)</f>
        <v>62</v>
      </c>
      <c r="S7" s="7">
        <f>VLOOKUP($C7,'22nd march'!$A$1:$AF$214,17,0)</f>
        <v>52</v>
      </c>
      <c r="T7" s="7">
        <f>VLOOKUP($C7,'22nd march'!$A$1:$AF$214,18,0)</f>
        <v>52</v>
      </c>
      <c r="U7" s="7">
        <f>VLOOKUP($C7,'22nd march'!$A$1:$AF$214,19,0)</f>
        <v>52</v>
      </c>
      <c r="V7" s="7">
        <f>VLOOKUP($C7,'22nd march'!$A$1:$AF$214,20,0)</f>
        <v>52</v>
      </c>
      <c r="W7" s="7">
        <f>VLOOKUP($C7,'22nd march'!$A$1:$AF$214,21,0)</f>
        <v>52</v>
      </c>
      <c r="X7" s="7">
        <f>VLOOKUP($C7,'22nd march'!$A$1:$AF$214,22,0)</f>
        <v>52</v>
      </c>
      <c r="Y7" s="7">
        <f>VLOOKUP($C7,'22nd march'!$A$1:$AF$214,23,0)</f>
        <v>52</v>
      </c>
      <c r="Z7" s="7"/>
      <c r="AA7" s="7"/>
      <c r="AB7" s="7"/>
      <c r="AC7" s="7"/>
      <c r="AD7" s="7"/>
      <c r="AE7" s="7"/>
      <c r="AF7" s="7"/>
      <c r="AG7" s="7"/>
    </row>
    <row r="8" spans="1:34" x14ac:dyDescent="0.25">
      <c r="A8" s="5" t="s">
        <v>8</v>
      </c>
      <c r="B8" s="5" t="s">
        <v>227</v>
      </c>
      <c r="C8" s="6">
        <v>101407</v>
      </c>
      <c r="D8" s="7">
        <f>VLOOKUP($C8,'22nd march'!$A$1:$AF$214,2,0)</f>
        <v>138</v>
      </c>
      <c r="E8" s="7">
        <f>VLOOKUP($C8,'22nd march'!$A$1:$AF$214,3,0)</f>
        <v>88</v>
      </c>
      <c r="F8" s="7">
        <f>VLOOKUP($C8,'22nd march'!$A$1:$AF$214,4,0)</f>
        <v>90</v>
      </c>
      <c r="G8" s="48">
        <f>VLOOKUP($C8,'22nd march'!$A$1:$AF$214,5,0)</f>
        <v>153</v>
      </c>
      <c r="H8" s="7">
        <f>VLOOKUP($C8,'22nd march'!$A$1:$AF$214,6,0)</f>
        <v>93</v>
      </c>
      <c r="I8" s="7">
        <f>VLOOKUP($C8,'22nd march'!$A$1:$AF$214,7,0)</f>
        <v>173</v>
      </c>
      <c r="J8" s="7">
        <f>VLOOKUP($C8,'22nd march'!$A$1:$AF$214,8,0)</f>
        <v>93</v>
      </c>
      <c r="K8" s="7">
        <f>VLOOKUP($C8,'22nd march'!$A$1:$AF$214,9,0)</f>
        <v>137</v>
      </c>
      <c r="L8" s="7">
        <f>VLOOKUP($C8,'22nd march'!$A$1:$AF$214,10,0)</f>
        <v>86</v>
      </c>
      <c r="M8" s="7">
        <f>VLOOKUP($C8,'22nd march'!$A$1:$AF$214,11,0)</f>
        <v>86</v>
      </c>
      <c r="N8" s="7">
        <f>VLOOKUP($C8,'22nd march'!$A$1:$AF$214,12,0)</f>
        <v>139</v>
      </c>
      <c r="O8" s="7">
        <f>VLOOKUP($C8,'22nd march'!$A$1:$AF$214,13,0)</f>
        <v>137</v>
      </c>
      <c r="P8" s="7">
        <f>VLOOKUP($C8,'22nd march'!$A$1:$AF$214,14,0)</f>
        <v>168</v>
      </c>
      <c r="Q8" s="7">
        <f>VLOOKUP($C8,'22nd march'!$A$1:$AF$214,15,0)</f>
        <v>168</v>
      </c>
      <c r="R8" s="7">
        <f>VLOOKUP($C8,'22nd march'!$A$1:$AF$214,16,0)</f>
        <v>168</v>
      </c>
      <c r="S8" s="7">
        <f>VLOOKUP($C8,'22nd march'!$A$1:$AF$214,17,0)</f>
        <v>168</v>
      </c>
      <c r="T8" s="7">
        <f>VLOOKUP($C8,'22nd march'!$A$1:$AF$214,18,0)</f>
        <v>85</v>
      </c>
      <c r="U8" s="7">
        <f>VLOOKUP($C8,'22nd march'!$A$1:$AF$214,19,0)</f>
        <v>89</v>
      </c>
      <c r="V8" s="7">
        <f>VLOOKUP($C8,'22nd march'!$A$1:$AF$214,20,0)</f>
        <v>171</v>
      </c>
      <c r="W8" s="7">
        <f>VLOOKUP($C8,'22nd march'!$A$1:$AF$214,21,0)</f>
        <v>171</v>
      </c>
      <c r="X8" s="7">
        <f>VLOOKUP($C8,'22nd march'!$A$1:$AF$214,22,0)</f>
        <v>171</v>
      </c>
      <c r="Y8" s="7">
        <f>VLOOKUP($C8,'22nd march'!$A$1:$AF$214,23,0)</f>
        <v>171</v>
      </c>
      <c r="Z8" s="7"/>
      <c r="AA8" s="7"/>
      <c r="AB8" s="7"/>
      <c r="AC8" s="7"/>
      <c r="AD8" s="7"/>
      <c r="AE8" s="7"/>
      <c r="AF8" s="7"/>
      <c r="AG8" s="7"/>
    </row>
    <row r="9" spans="1:34" x14ac:dyDescent="0.25">
      <c r="A9" s="5" t="s">
        <v>9</v>
      </c>
      <c r="B9" s="5" t="s">
        <v>227</v>
      </c>
      <c r="C9" s="6">
        <v>101408</v>
      </c>
      <c r="D9" s="7">
        <f>VLOOKUP($C9,'22nd march'!$A$1:$AF$214,2,0)</f>
        <v>138</v>
      </c>
      <c r="E9" s="7">
        <f>VLOOKUP($C9,'22nd march'!$A$1:$AF$214,3,0)</f>
        <v>131</v>
      </c>
      <c r="F9" s="7">
        <f>VLOOKUP($C9,'22nd march'!$A$1:$AF$214,4,0)</f>
        <v>136</v>
      </c>
      <c r="G9" s="48">
        <f>VLOOKUP($C9,'22nd march'!$A$1:$AF$214,5,0)</f>
        <v>152</v>
      </c>
      <c r="H9" s="7">
        <f>VLOOKUP($C9,'22nd march'!$A$1:$AF$214,6,0)</f>
        <v>152</v>
      </c>
      <c r="I9" s="7">
        <f>VLOOKUP($C9,'22nd march'!$A$1:$AF$214,7,0)</f>
        <v>149</v>
      </c>
      <c r="J9" s="7">
        <f>VLOOKUP($C9,'22nd march'!$A$1:$AF$214,8,0)</f>
        <v>146</v>
      </c>
      <c r="K9" s="7">
        <f>VLOOKUP($C9,'22nd march'!$A$1:$AF$214,9,0)</f>
        <v>140</v>
      </c>
      <c r="L9" s="7">
        <f>VLOOKUP($C9,'22nd march'!$A$1:$AF$214,10,0)</f>
        <v>136</v>
      </c>
      <c r="M9" s="7">
        <f>VLOOKUP($C9,'22nd march'!$A$1:$AF$214,11,0)</f>
        <v>137</v>
      </c>
      <c r="N9" s="7">
        <f>VLOOKUP($C9,'22nd march'!$A$1:$AF$214,12,0)</f>
        <v>143</v>
      </c>
      <c r="O9" s="7">
        <f>VLOOKUP($C9,'22nd march'!$A$1:$AF$214,13,0)</f>
        <v>144</v>
      </c>
      <c r="P9" s="7">
        <f>VLOOKUP($C9,'22nd march'!$A$1:$AF$214,14,0)</f>
        <v>138</v>
      </c>
      <c r="Q9" s="7">
        <f>VLOOKUP($C9,'22nd march'!$A$1:$AF$214,15,0)</f>
        <v>143</v>
      </c>
      <c r="R9" s="7">
        <f>VLOOKUP($C9,'22nd march'!$A$1:$AF$214,16,0)</f>
        <v>143</v>
      </c>
      <c r="S9" s="7">
        <f>VLOOKUP($C9,'22nd march'!$A$1:$AF$214,17,0)</f>
        <v>128</v>
      </c>
      <c r="T9" s="7">
        <f>VLOOKUP($C9,'22nd march'!$A$1:$AF$214,18,0)</f>
        <v>115</v>
      </c>
      <c r="U9" s="7">
        <f>VLOOKUP($C9,'22nd march'!$A$1:$AF$214,19,0)</f>
        <v>129</v>
      </c>
      <c r="V9" s="7">
        <f>VLOOKUP($C9,'22nd march'!$A$1:$AF$214,20,0)</f>
        <v>125</v>
      </c>
      <c r="W9" s="7">
        <f>VLOOKUP($C9,'22nd march'!$A$1:$AF$214,21,0)</f>
        <v>133</v>
      </c>
      <c r="X9" s="7">
        <f>VLOOKUP($C9,'22nd march'!$A$1:$AF$214,22,0)</f>
        <v>135</v>
      </c>
      <c r="Y9" s="7">
        <f>VLOOKUP($C9,'22nd march'!$A$1:$AF$214,23,0)</f>
        <v>136</v>
      </c>
      <c r="Z9" s="7"/>
      <c r="AA9" s="7"/>
      <c r="AB9" s="7"/>
      <c r="AC9" s="7"/>
      <c r="AD9" s="7"/>
      <c r="AE9" s="7"/>
      <c r="AF9" s="7"/>
      <c r="AG9" s="7"/>
    </row>
    <row r="10" spans="1:34" x14ac:dyDescent="0.25">
      <c r="A10" s="5" t="s">
        <v>10</v>
      </c>
      <c r="B10" s="5" t="s">
        <v>227</v>
      </c>
      <c r="C10" s="6">
        <v>111850</v>
      </c>
      <c r="D10" s="7">
        <f>VLOOKUP($C10,'22nd march'!$A$1:$AF$214,2,0)</f>
        <v>88</v>
      </c>
      <c r="E10" s="7">
        <f>VLOOKUP($C10,'22nd march'!$A$1:$AF$214,3,0)</f>
        <v>92</v>
      </c>
      <c r="F10" s="7">
        <f>VLOOKUP($C10,'22nd march'!$A$1:$AF$214,4,0)</f>
        <v>96</v>
      </c>
      <c r="G10" s="48">
        <f>VLOOKUP($C10,'22nd march'!$A$1:$AF$214,5,0)</f>
        <v>81</v>
      </c>
      <c r="H10" s="7">
        <f>VLOOKUP($C10,'22nd march'!$A$1:$AF$214,6,0)</f>
        <v>97</v>
      </c>
      <c r="I10" s="7">
        <f>VLOOKUP($C10,'22nd march'!$A$1:$AF$214,7,0)</f>
        <v>97</v>
      </c>
      <c r="J10" s="7">
        <f>VLOOKUP($C10,'22nd march'!$A$1:$AF$214,8,0)</f>
        <v>92</v>
      </c>
      <c r="K10" s="7">
        <f>VLOOKUP($C10,'22nd march'!$A$1:$AF$214,9,0)</f>
        <v>74</v>
      </c>
      <c r="L10" s="7">
        <f>VLOOKUP($C10,'22nd march'!$A$1:$AF$214,10,0)</f>
        <v>81</v>
      </c>
      <c r="M10" s="7">
        <f>VLOOKUP($C10,'22nd march'!$A$1:$AF$214,11,0)</f>
        <v>88</v>
      </c>
      <c r="N10" s="7">
        <f>VLOOKUP($C10,'22nd march'!$A$1:$AF$214,12,0)</f>
        <v>84</v>
      </c>
      <c r="O10" s="7">
        <f>VLOOKUP($C10,'22nd march'!$A$1:$AF$214,13,0)</f>
        <v>82</v>
      </c>
      <c r="P10" s="7">
        <f>VLOOKUP($C10,'22nd march'!$A$1:$AF$214,14,0)</f>
        <v>89</v>
      </c>
      <c r="Q10" s="7">
        <f>VLOOKUP($C10,'22nd march'!$A$1:$AF$214,15,0)</f>
        <v>95</v>
      </c>
      <c r="R10" s="7">
        <f>VLOOKUP($C10,'22nd march'!$A$1:$AF$214,16,0)</f>
        <v>95</v>
      </c>
      <c r="S10" s="7">
        <f>VLOOKUP($C10,'22nd march'!$A$1:$AF$214,17,0)</f>
        <v>94</v>
      </c>
      <c r="T10" s="7">
        <f>VLOOKUP($C10,'22nd march'!$A$1:$AF$214,18,0)</f>
        <v>90</v>
      </c>
      <c r="U10" s="7">
        <f>VLOOKUP($C10,'22nd march'!$A$1:$AF$214,19,0)</f>
        <v>87</v>
      </c>
      <c r="V10" s="7">
        <f>VLOOKUP($C10,'22nd march'!$A$1:$AF$214,20,0)</f>
        <v>92</v>
      </c>
      <c r="W10" s="7">
        <f>VLOOKUP($C10,'22nd march'!$A$1:$AF$214,21,0)</f>
        <v>92</v>
      </c>
      <c r="X10" s="7">
        <f>VLOOKUP($C10,'22nd march'!$A$1:$AF$214,22,0)</f>
        <v>85</v>
      </c>
      <c r="Y10" s="7">
        <f>VLOOKUP($C10,'22nd march'!$A$1:$AF$214,23,0)</f>
        <v>92</v>
      </c>
      <c r="Z10" s="7"/>
      <c r="AA10" s="7"/>
      <c r="AB10" s="7"/>
      <c r="AC10" s="7"/>
      <c r="AD10" s="7"/>
      <c r="AE10" s="7"/>
      <c r="AF10" s="7"/>
      <c r="AG10" s="7"/>
    </row>
    <row r="11" spans="1:34" x14ac:dyDescent="0.25">
      <c r="A11" s="5" t="s">
        <v>11</v>
      </c>
      <c r="B11" s="5" t="s">
        <v>227</v>
      </c>
      <c r="C11" s="6">
        <v>7984</v>
      </c>
      <c r="D11" s="7">
        <f>VLOOKUP($C11,'22nd march'!$A$1:$AF$214,2,0)</f>
        <v>58</v>
      </c>
      <c r="E11" s="7">
        <f>VLOOKUP($C11,'22nd march'!$A$1:$AF$214,3,0)</f>
        <v>58</v>
      </c>
      <c r="F11" s="7">
        <f>VLOOKUP($C11,'22nd march'!$A$1:$AF$214,4,0)</f>
        <v>66</v>
      </c>
      <c r="G11" s="48">
        <f>VLOOKUP($C11,'22nd march'!$A$1:$AF$214,5,0)</f>
        <v>68</v>
      </c>
      <c r="H11" s="7">
        <f>VLOOKUP($C11,'22nd march'!$A$1:$AF$214,6,0)</f>
        <v>68</v>
      </c>
      <c r="I11" s="7">
        <f>VLOOKUP($C11,'22nd march'!$A$1:$AF$214,7,0)</f>
        <v>68</v>
      </c>
      <c r="J11" s="7">
        <f>VLOOKUP($C11,'22nd march'!$A$1:$AF$214,8,0)</f>
        <v>73</v>
      </c>
      <c r="K11" s="7">
        <f>VLOOKUP($C11,'22nd march'!$A$1:$AF$214,9,0)</f>
        <v>73</v>
      </c>
      <c r="L11" s="7">
        <f>VLOOKUP($C11,'22nd march'!$A$1:$AF$214,10,0)</f>
        <v>73</v>
      </c>
      <c r="M11" s="7">
        <f>VLOOKUP($C11,'22nd march'!$A$1:$AF$214,11,0)</f>
        <v>73</v>
      </c>
      <c r="N11" s="7">
        <f>VLOOKUP($C11,'22nd march'!$A$1:$AF$214,12,0)</f>
        <v>73</v>
      </c>
      <c r="O11" s="7">
        <f>VLOOKUP($C11,'22nd march'!$A$1:$AF$214,13,0)</f>
        <v>73</v>
      </c>
      <c r="P11" s="7">
        <f>VLOOKUP($C11,'22nd march'!$A$1:$AF$214,14,0)</f>
        <v>73</v>
      </c>
      <c r="Q11" s="7">
        <f>VLOOKUP($C11,'22nd march'!$A$1:$AF$214,15,0)</f>
        <v>80</v>
      </c>
      <c r="R11" s="7">
        <f>VLOOKUP($C11,'22nd march'!$A$1:$AF$214,16,0)</f>
        <v>80</v>
      </c>
      <c r="S11" s="7">
        <f>VLOOKUP($C11,'22nd march'!$A$1:$AF$214,17,0)</f>
        <v>80</v>
      </c>
      <c r="T11" s="7">
        <f>VLOOKUP($C11,'22nd march'!$A$1:$AF$214,18,0)</f>
        <v>68</v>
      </c>
      <c r="U11" s="7">
        <f>VLOOKUP($C11,'22nd march'!$A$1:$AF$214,19,0)</f>
        <v>68</v>
      </c>
      <c r="V11" s="7">
        <f>VLOOKUP($C11,'22nd march'!$A$1:$AF$214,20,0)</f>
        <v>68</v>
      </c>
      <c r="W11" s="7">
        <f>VLOOKUP($C11,'22nd march'!$A$1:$AF$214,21,0)</f>
        <v>68</v>
      </c>
      <c r="X11" s="7">
        <f>VLOOKUP($C11,'22nd march'!$A$1:$AF$214,22,0)</f>
        <v>68</v>
      </c>
      <c r="Y11" s="7">
        <f>VLOOKUP($C11,'22nd march'!$A$1:$AF$214,23,0)</f>
        <v>72</v>
      </c>
      <c r="Z11" s="7"/>
      <c r="AA11" s="7"/>
      <c r="AB11" s="7"/>
      <c r="AC11" s="7"/>
      <c r="AD11" s="7"/>
      <c r="AE11" s="7"/>
      <c r="AF11" s="7"/>
      <c r="AG11" s="7"/>
    </row>
    <row r="12" spans="1:34" x14ac:dyDescent="0.25">
      <c r="A12" s="5" t="s">
        <v>12</v>
      </c>
      <c r="B12" s="5" t="s">
        <v>227</v>
      </c>
      <c r="C12" s="6">
        <v>7983</v>
      </c>
      <c r="D12" s="7">
        <f>VLOOKUP($C12,'22nd march'!$A$1:$AF$214,2,0)</f>
        <v>299</v>
      </c>
      <c r="E12" s="7">
        <f>VLOOKUP($C12,'22nd march'!$A$1:$AF$214,3,0)</f>
        <v>299</v>
      </c>
      <c r="F12" s="7">
        <f>VLOOKUP($C12,'22nd march'!$A$1:$AF$214,4,0)</f>
        <v>256</v>
      </c>
      <c r="G12" s="48">
        <f>VLOOKUP($C12,'22nd march'!$A$1:$AF$214,5,0)</f>
        <v>278</v>
      </c>
      <c r="H12" s="7">
        <f>VLOOKUP($C12,'22nd march'!$A$1:$AF$214,6,0)</f>
        <v>326</v>
      </c>
      <c r="I12" s="7">
        <f>VLOOKUP($C12,'22nd march'!$A$1:$AF$214,7,0)</f>
        <v>316</v>
      </c>
      <c r="J12" s="7">
        <f>VLOOKUP($C12,'22nd march'!$A$1:$AF$214,8,0)</f>
        <v>316</v>
      </c>
      <c r="K12" s="7">
        <f>VLOOKUP($C12,'22nd march'!$A$1:$AF$214,9,0)</f>
        <v>282</v>
      </c>
      <c r="L12" s="7">
        <f>VLOOKUP($C12,'22nd march'!$A$1:$AF$214,10,0)</f>
        <v>270</v>
      </c>
      <c r="M12" s="7">
        <f>VLOOKUP($C12,'22nd march'!$A$1:$AF$214,11,0)</f>
        <v>290</v>
      </c>
      <c r="N12" s="7">
        <f>VLOOKUP($C12,'22nd march'!$A$1:$AF$214,12,0)</f>
        <v>278</v>
      </c>
      <c r="O12" s="7">
        <f>VLOOKUP($C12,'22nd march'!$A$1:$AF$214,13,0)</f>
        <v>288</v>
      </c>
      <c r="P12" s="7">
        <f>VLOOKUP($C12,'22nd march'!$A$1:$AF$214,14,0)</f>
        <v>288</v>
      </c>
      <c r="Q12" s="7">
        <f>VLOOKUP($C12,'22nd march'!$A$1:$AF$214,15,0)</f>
        <v>288</v>
      </c>
      <c r="R12" s="7">
        <f>VLOOKUP($C12,'22nd march'!$A$1:$AF$214,16,0)</f>
        <v>260</v>
      </c>
      <c r="S12" s="7">
        <f>VLOOKUP($C12,'22nd march'!$A$1:$AF$214,17,0)</f>
        <v>266</v>
      </c>
      <c r="T12" s="7">
        <f>VLOOKUP($C12,'22nd march'!$A$1:$AF$214,18,0)</f>
        <v>288</v>
      </c>
      <c r="U12" s="7">
        <f>VLOOKUP($C12,'22nd march'!$A$1:$AF$214,19,0)</f>
        <v>288</v>
      </c>
      <c r="V12" s="7">
        <f>VLOOKUP($C12,'22nd march'!$A$1:$AF$214,20,0)</f>
        <v>298</v>
      </c>
      <c r="W12" s="7">
        <f>VLOOKUP($C12,'22nd march'!$A$1:$AF$214,21,0)</f>
        <v>298</v>
      </c>
      <c r="X12" s="7">
        <f>VLOOKUP($C12,'22nd march'!$A$1:$AF$214,22,0)</f>
        <v>310</v>
      </c>
      <c r="Y12" s="7">
        <f>VLOOKUP($C12,'22nd march'!$A$1:$AF$214,23,0)</f>
        <v>310</v>
      </c>
      <c r="Z12" s="7"/>
      <c r="AA12" s="7"/>
      <c r="AB12" s="7"/>
      <c r="AC12" s="7"/>
      <c r="AD12" s="7"/>
      <c r="AE12" s="7"/>
      <c r="AF12" s="7"/>
      <c r="AG12" s="7"/>
    </row>
    <row r="13" spans="1:34" x14ac:dyDescent="0.25">
      <c r="A13" s="5" t="s">
        <v>13</v>
      </c>
      <c r="B13" s="5" t="s">
        <v>227</v>
      </c>
      <c r="C13" s="6">
        <v>117752</v>
      </c>
      <c r="D13" s="7">
        <f>VLOOKUP($C13,'22nd march'!$A$1:$AF$214,2,0)</f>
        <v>24</v>
      </c>
      <c r="E13" s="7">
        <f>VLOOKUP($C13,'22nd march'!$A$1:$AF$214,3,0)</f>
        <v>24</v>
      </c>
      <c r="F13" s="7">
        <f>VLOOKUP($C13,'22nd march'!$A$1:$AF$214,4,0)</f>
        <v>24</v>
      </c>
      <c r="G13" s="48">
        <f>VLOOKUP($C13,'22nd march'!$A$1:$AF$214,5,0)</f>
        <v>24</v>
      </c>
      <c r="H13" s="7">
        <f>VLOOKUP($C13,'22nd march'!$A$1:$AF$214,6,0)</f>
        <v>24</v>
      </c>
      <c r="I13" s="7">
        <f>VLOOKUP($C13,'22nd march'!$A$1:$AF$214,7,0)</f>
        <v>24</v>
      </c>
      <c r="J13" s="7">
        <f>VLOOKUP($C13,'22nd march'!$A$1:$AF$214,8,0)</f>
        <v>24</v>
      </c>
      <c r="K13" s="7">
        <f>VLOOKUP($C13,'22nd march'!$A$1:$AF$214,9,0)</f>
        <v>24</v>
      </c>
      <c r="L13" s="7">
        <f>VLOOKUP($C13,'22nd march'!$A$1:$AF$214,10,0)</f>
        <v>24</v>
      </c>
      <c r="M13" s="7">
        <f>VLOOKUP($C13,'22nd march'!$A$1:$AF$214,11,0)</f>
        <v>36</v>
      </c>
      <c r="N13" s="7">
        <f>VLOOKUP($C13,'22nd march'!$A$1:$AF$214,12,0)</f>
        <v>36</v>
      </c>
      <c r="O13" s="7">
        <f>VLOOKUP($C13,'22nd march'!$A$1:$AF$214,13,0)</f>
        <v>36</v>
      </c>
      <c r="P13" s="7">
        <f>VLOOKUP($C13,'22nd march'!$A$1:$AF$214,14,0)</f>
        <v>36</v>
      </c>
      <c r="Q13" s="7">
        <f>VLOOKUP($C13,'22nd march'!$A$1:$AF$214,15,0)</f>
        <v>36</v>
      </c>
      <c r="R13" s="7">
        <f>VLOOKUP($C13,'22nd march'!$A$1:$AF$214,16,0)</f>
        <v>36</v>
      </c>
      <c r="S13" s="7">
        <f>VLOOKUP($C13,'22nd march'!$A$1:$AF$214,17,0)</f>
        <v>36</v>
      </c>
      <c r="T13" s="7">
        <f>VLOOKUP($C13,'22nd march'!$A$1:$AF$214,18,0)</f>
        <v>36</v>
      </c>
      <c r="U13" s="7">
        <f>VLOOKUP($C13,'22nd march'!$A$1:$AF$214,19,0)</f>
        <v>36</v>
      </c>
      <c r="V13" s="7">
        <f>VLOOKUP($C13,'22nd march'!$A$1:$AF$214,20,0)</f>
        <v>36</v>
      </c>
      <c r="W13" s="7">
        <f>VLOOKUP($C13,'22nd march'!$A$1:$AF$214,21,0)</f>
        <v>36</v>
      </c>
      <c r="X13" s="7">
        <f>VLOOKUP($C13,'22nd march'!$A$1:$AF$214,22,0)</f>
        <v>36</v>
      </c>
      <c r="Y13" s="7">
        <f>VLOOKUP($C13,'22nd march'!$A$1:$AF$214,23,0)</f>
        <v>36</v>
      </c>
      <c r="Z13" s="7"/>
      <c r="AA13" s="7"/>
      <c r="AB13" s="7"/>
      <c r="AC13" s="7"/>
      <c r="AD13" s="7"/>
      <c r="AE13" s="7"/>
      <c r="AF13" s="7"/>
      <c r="AG13" s="7"/>
    </row>
    <row r="14" spans="1:34" x14ac:dyDescent="0.25">
      <c r="A14" s="5" t="s">
        <v>14</v>
      </c>
      <c r="B14" s="5" t="s">
        <v>227</v>
      </c>
      <c r="C14" s="6">
        <v>118414</v>
      </c>
      <c r="D14" s="7">
        <f>VLOOKUP($C14,'22nd march'!$A$1:$AF$214,2,0)</f>
        <v>38</v>
      </c>
      <c r="E14" s="7">
        <f>VLOOKUP($C14,'22nd march'!$A$1:$AF$214,3,0)</f>
        <v>34</v>
      </c>
      <c r="F14" s="7">
        <f>VLOOKUP($C14,'22nd march'!$A$1:$AF$214,4,0)</f>
        <v>33</v>
      </c>
      <c r="G14" s="48">
        <f>VLOOKUP($C14,'22nd march'!$A$1:$AF$214,5,0)</f>
        <v>42</v>
      </c>
      <c r="H14" s="7">
        <f>VLOOKUP($C14,'22nd march'!$A$1:$AF$214,6,0)</f>
        <v>42</v>
      </c>
      <c r="I14" s="7">
        <f>VLOOKUP($C14,'22nd march'!$A$1:$AF$214,7,0)</f>
        <v>56</v>
      </c>
      <c r="J14" s="7">
        <f>VLOOKUP($C14,'22nd march'!$A$1:$AF$214,8,0)</f>
        <v>56</v>
      </c>
      <c r="K14" s="7">
        <f>VLOOKUP($C14,'22nd march'!$A$1:$AF$214,9,0)</f>
        <v>56</v>
      </c>
      <c r="L14" s="7">
        <f>VLOOKUP($C14,'22nd march'!$A$1:$AF$214,10,0)</f>
        <v>26</v>
      </c>
      <c r="M14" s="7">
        <f>VLOOKUP($C14,'22nd march'!$A$1:$AF$214,11,0)</f>
        <v>56</v>
      </c>
      <c r="N14" s="7">
        <f>VLOOKUP($C14,'22nd march'!$A$1:$AF$214,12,0)</f>
        <v>56</v>
      </c>
      <c r="O14" s="7">
        <f>VLOOKUP($C14,'22nd march'!$A$1:$AF$214,13,0)</f>
        <v>46</v>
      </c>
      <c r="P14" s="7">
        <f>VLOOKUP($C14,'22nd march'!$A$1:$AF$214,14,0)</f>
        <v>46</v>
      </c>
      <c r="Q14" s="7">
        <f>VLOOKUP($C14,'22nd march'!$A$1:$AF$214,15,0)</f>
        <v>46</v>
      </c>
      <c r="R14" s="7">
        <f>VLOOKUP($C14,'22nd march'!$A$1:$AF$214,16,0)</f>
        <v>56</v>
      </c>
      <c r="S14" s="7">
        <f>VLOOKUP($C14,'22nd march'!$A$1:$AF$214,17,0)</f>
        <v>56</v>
      </c>
      <c r="T14" s="7">
        <f>VLOOKUP($C14,'22nd march'!$A$1:$AF$214,18,0)</f>
        <v>33</v>
      </c>
      <c r="U14" s="7">
        <f>VLOOKUP($C14,'22nd march'!$A$1:$AF$214,19,0)</f>
        <v>22</v>
      </c>
      <c r="V14" s="7">
        <f>VLOOKUP($C14,'22nd march'!$A$1:$AF$214,20,0)</f>
        <v>39</v>
      </c>
      <c r="W14" s="7">
        <f>VLOOKUP($C14,'22nd march'!$A$1:$AF$214,21,0)</f>
        <v>50</v>
      </c>
      <c r="X14" s="7">
        <f>VLOOKUP($C14,'22nd march'!$A$1:$AF$214,22,0)</f>
        <v>50</v>
      </c>
      <c r="Y14" s="7">
        <f>VLOOKUP($C14,'22nd march'!$A$1:$AF$214,23,0)</f>
        <v>50</v>
      </c>
      <c r="Z14" s="7"/>
      <c r="AA14" s="7"/>
      <c r="AB14" s="7"/>
      <c r="AC14" s="7"/>
      <c r="AD14" s="7"/>
      <c r="AE14" s="7"/>
      <c r="AF14" s="7"/>
      <c r="AG14" s="7"/>
    </row>
    <row r="15" spans="1:34" ht="14.25" customHeight="1" x14ac:dyDescent="0.25">
      <c r="A15" s="8" t="s">
        <v>15</v>
      </c>
      <c r="B15" s="5" t="s">
        <v>227</v>
      </c>
      <c r="C15" s="9">
        <v>136091</v>
      </c>
      <c r="D15" s="7">
        <f>VLOOKUP($C15,'22nd march'!$A$1:$AF$214,2,0)</f>
        <v>17</v>
      </c>
      <c r="E15" s="7">
        <f>VLOOKUP($C15,'22nd march'!$A$1:$AF$214,3,0)</f>
        <v>17</v>
      </c>
      <c r="F15" s="7">
        <f>VLOOKUP($C15,'22nd march'!$A$1:$AF$214,4,0)</f>
        <v>17</v>
      </c>
      <c r="G15" s="48">
        <f>VLOOKUP($C15,'22nd march'!$A$1:$AF$214,5,0)</f>
        <v>17</v>
      </c>
      <c r="H15" s="7">
        <f>VLOOKUP($C15,'22nd march'!$A$1:$AF$214,6,0)</f>
        <v>17</v>
      </c>
      <c r="I15" s="7">
        <f>VLOOKUP($C15,'22nd march'!$A$1:$AF$214,7,0)</f>
        <v>16</v>
      </c>
      <c r="J15" s="7">
        <f>VLOOKUP($C15,'22nd march'!$A$1:$AF$214,8,0)</f>
        <v>15</v>
      </c>
      <c r="K15" s="7">
        <f>VLOOKUP($C15,'22nd march'!$A$1:$AF$214,9,0)</f>
        <v>15</v>
      </c>
      <c r="L15" s="7">
        <f>VLOOKUP($C15,'22nd march'!$A$1:$AF$214,10,0)</f>
        <v>15</v>
      </c>
      <c r="M15" s="7">
        <f>VLOOKUP($C15,'22nd march'!$A$1:$AF$214,11,0)</f>
        <v>15</v>
      </c>
      <c r="N15" s="7">
        <f>VLOOKUP($C15,'22nd march'!$A$1:$AF$214,12,0)</f>
        <v>15</v>
      </c>
      <c r="O15" s="7">
        <f>VLOOKUP($C15,'22nd march'!$A$1:$AF$214,13,0)</f>
        <v>15</v>
      </c>
      <c r="P15" s="7">
        <f>VLOOKUP($C15,'22nd march'!$A$1:$AF$214,14,0)</f>
        <v>20</v>
      </c>
      <c r="Q15" s="7">
        <f>VLOOKUP($C15,'22nd march'!$A$1:$AF$214,15,0)</f>
        <v>16</v>
      </c>
      <c r="R15" s="7">
        <f>VLOOKUP($C15,'22nd march'!$A$1:$AF$214,16,0)</f>
        <v>16</v>
      </c>
      <c r="S15" s="7">
        <f>VLOOKUP($C15,'22nd march'!$A$1:$AF$214,17,0)</f>
        <v>15</v>
      </c>
      <c r="T15" s="7">
        <f>VLOOKUP($C15,'22nd march'!$A$1:$AF$214,18,0)</f>
        <v>15</v>
      </c>
      <c r="U15" s="7">
        <f>VLOOKUP($C15,'22nd march'!$A$1:$AF$214,19,0)</f>
        <v>15</v>
      </c>
      <c r="V15" s="7">
        <f>VLOOKUP($C15,'22nd march'!$A$1:$AF$214,20,0)</f>
        <v>20</v>
      </c>
      <c r="W15" s="7">
        <f>VLOOKUP($C15,'22nd march'!$A$1:$AF$214,21,0)</f>
        <v>15</v>
      </c>
      <c r="X15" s="7">
        <f>VLOOKUP($C15,'22nd march'!$A$1:$AF$214,22,0)</f>
        <v>15</v>
      </c>
      <c r="Y15" s="7">
        <f>VLOOKUP($C15,'22nd march'!$A$1:$AF$214,23,0)</f>
        <v>15</v>
      </c>
      <c r="Z15" s="7"/>
      <c r="AA15" s="7"/>
      <c r="AB15" s="7"/>
      <c r="AC15" s="7"/>
      <c r="AD15" s="7"/>
      <c r="AE15" s="7"/>
      <c r="AF15" s="7"/>
      <c r="AG15" s="7"/>
    </row>
    <row r="16" spans="1:34" ht="26.25" x14ac:dyDescent="0.25">
      <c r="A16" s="34" t="s">
        <v>242</v>
      </c>
      <c r="B16" s="5" t="s">
        <v>227</v>
      </c>
      <c r="C16" s="35">
        <v>143276</v>
      </c>
      <c r="D16" s="7">
        <f>VLOOKUP($C16,'22nd march'!$A$1:$AF$214,2,0)</f>
        <v>0</v>
      </c>
      <c r="E16" s="7">
        <f>VLOOKUP($C16,'22nd march'!$A$1:$AF$214,3,0)</f>
        <v>0</v>
      </c>
      <c r="F16" s="7">
        <f>VLOOKUP($C16,'22nd march'!$A$1:$AF$214,4,0)</f>
        <v>0</v>
      </c>
      <c r="G16" s="48">
        <f>VLOOKUP($C16,'22nd march'!$A$1:$AF$214,5,0)</f>
        <v>0</v>
      </c>
      <c r="H16" s="7">
        <f>VLOOKUP($C16,'22nd march'!$A$1:$AF$214,6,0)</f>
        <v>0</v>
      </c>
      <c r="I16" s="7">
        <f>VLOOKUP($C16,'22nd march'!$A$1:$AF$214,7,0)</f>
        <v>0</v>
      </c>
      <c r="J16" s="7">
        <f>VLOOKUP($C16,'22nd march'!$A$1:$AF$214,8,0)</f>
        <v>0</v>
      </c>
      <c r="K16" s="7">
        <f>VLOOKUP($C16,'22nd march'!$A$1:$AF$214,9,0)</f>
        <v>0</v>
      </c>
      <c r="L16" s="7">
        <f>VLOOKUP($C16,'22nd march'!$A$1:$AF$214,10,0)</f>
        <v>24</v>
      </c>
      <c r="M16" s="7">
        <f>VLOOKUP($C16,'22nd march'!$A$1:$AF$214,11,0)</f>
        <v>0</v>
      </c>
      <c r="N16" s="7">
        <f>VLOOKUP($C16,'22nd march'!$A$1:$AF$214,12,0)</f>
        <v>0</v>
      </c>
      <c r="O16" s="7">
        <f>VLOOKUP($C16,'22nd march'!$A$1:$AF$214,13,0)</f>
        <v>6</v>
      </c>
      <c r="P16" s="7">
        <f>VLOOKUP($C16,'22nd march'!$A$1:$AF$214,14,0)</f>
        <v>4</v>
      </c>
      <c r="Q16" s="7">
        <f>VLOOKUP($C16,'22nd march'!$A$1:$AF$214,15,0)</f>
        <v>28</v>
      </c>
      <c r="R16" s="7">
        <f>VLOOKUP($C16,'22nd march'!$A$1:$AF$214,16,0)</f>
        <v>0</v>
      </c>
      <c r="S16" s="7">
        <f>VLOOKUP($C16,'22nd march'!$A$1:$AF$214,17,0)</f>
        <v>24</v>
      </c>
      <c r="T16" s="7">
        <f>VLOOKUP($C16,'22nd march'!$A$1:$AF$214,18,0)</f>
        <v>26</v>
      </c>
      <c r="U16" s="7">
        <f>VLOOKUP($C16,'22nd march'!$A$1:$AF$214,19,0)</f>
        <v>26</v>
      </c>
      <c r="V16" s="7">
        <f>VLOOKUP($C16,'22nd march'!$A$1:$AF$214,20,0)</f>
        <v>0</v>
      </c>
      <c r="W16" s="7">
        <f>VLOOKUP($C16,'22nd march'!$A$1:$AF$214,21,0)</f>
        <v>0</v>
      </c>
      <c r="X16" s="7">
        <f>VLOOKUP($C16,'22nd march'!$A$1:$AF$214,22,0)</f>
        <v>10</v>
      </c>
      <c r="Y16" s="7">
        <f>VLOOKUP($C16,'22nd march'!$A$1:$AF$214,23,0)</f>
        <v>0</v>
      </c>
    </row>
    <row r="17" spans="1:33" x14ac:dyDescent="0.25">
      <c r="A17" s="50" t="s">
        <v>33</v>
      </c>
      <c r="B17" s="50"/>
      <c r="C17" s="50"/>
      <c r="D17" s="7">
        <f>SUM(D2:D16)</f>
        <v>1424</v>
      </c>
      <c r="E17" s="7">
        <f t="shared" ref="E17:N17" si="0">SUM(E2:E16)</f>
        <v>1344</v>
      </c>
      <c r="F17" s="7">
        <f t="shared" si="0"/>
        <v>1316</v>
      </c>
      <c r="G17" s="7">
        <f t="shared" si="0"/>
        <v>1419</v>
      </c>
      <c r="H17" s="7">
        <f t="shared" si="0"/>
        <v>1438</v>
      </c>
      <c r="I17" s="7">
        <f t="shared" si="0"/>
        <v>1498</v>
      </c>
      <c r="J17" s="7">
        <f t="shared" si="0"/>
        <v>1419</v>
      </c>
      <c r="K17" s="7">
        <f t="shared" si="0"/>
        <v>1399</v>
      </c>
      <c r="L17" s="7">
        <f t="shared" si="0"/>
        <v>1288</v>
      </c>
      <c r="M17" s="7">
        <f t="shared" si="0"/>
        <v>1355</v>
      </c>
      <c r="N17" s="7">
        <f t="shared" si="0"/>
        <v>1407</v>
      </c>
      <c r="O17" s="7">
        <f t="shared" ref="O17:Y17" si="1">SUM(O2:O16)</f>
        <v>1445</v>
      </c>
      <c r="P17" s="7">
        <f t="shared" si="1"/>
        <v>1468</v>
      </c>
      <c r="Q17" s="7">
        <f t="shared" si="1"/>
        <v>1526</v>
      </c>
      <c r="R17" s="7">
        <f t="shared" si="1"/>
        <v>1454</v>
      </c>
      <c r="S17" s="7">
        <f t="shared" si="1"/>
        <v>1455</v>
      </c>
      <c r="T17" s="7">
        <f t="shared" si="1"/>
        <v>1373</v>
      </c>
      <c r="U17" s="7">
        <f t="shared" si="1"/>
        <v>1388</v>
      </c>
      <c r="V17" s="7">
        <f t="shared" si="1"/>
        <v>1469</v>
      </c>
      <c r="W17" s="7">
        <f t="shared" si="1"/>
        <v>1480</v>
      </c>
      <c r="X17" s="7">
        <f t="shared" si="1"/>
        <v>1530</v>
      </c>
      <c r="Y17" s="7">
        <f t="shared" si="1"/>
        <v>1506</v>
      </c>
    </row>
    <row r="18" spans="1:33" x14ac:dyDescent="0.25">
      <c r="A18" s="53" t="s">
        <v>238</v>
      </c>
      <c r="B18" s="53"/>
      <c r="C18" s="53"/>
      <c r="D18" s="7"/>
      <c r="E18" s="7"/>
      <c r="F18" s="7"/>
      <c r="G18" s="54">
        <f>SUM(G17:M17)/7</f>
        <v>1402.2857142857142</v>
      </c>
      <c r="H18" s="54"/>
      <c r="I18" s="54"/>
      <c r="J18" s="54"/>
      <c r="K18" s="54"/>
      <c r="L18" s="54"/>
      <c r="M18" s="54"/>
      <c r="N18" s="55">
        <f>SUM(N17:T17)/7</f>
        <v>1446.8571428571429</v>
      </c>
      <c r="O18" s="55"/>
      <c r="P18" s="55"/>
      <c r="Q18" s="55"/>
      <c r="R18" s="55"/>
      <c r="S18" s="55"/>
      <c r="T18" s="55"/>
      <c r="U18" s="7"/>
      <c r="V18" s="7"/>
      <c r="W18" s="7"/>
      <c r="X18" s="7"/>
      <c r="Y18" s="7"/>
    </row>
    <row r="19" spans="1:33" x14ac:dyDescent="0.25">
      <c r="D19" s="7"/>
      <c r="E19" s="7"/>
      <c r="F19" s="7"/>
      <c r="K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33" ht="18.75" x14ac:dyDescent="0.3">
      <c r="A20" s="29" t="s">
        <v>232</v>
      </c>
      <c r="D20" s="7"/>
      <c r="E20" s="7"/>
      <c r="F20" s="7"/>
      <c r="K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33" ht="18" customHeight="1" x14ac:dyDescent="0.25">
      <c r="A21" s="8" t="s">
        <v>16</v>
      </c>
      <c r="B21" s="8" t="s">
        <v>228</v>
      </c>
      <c r="C21" s="9">
        <v>109821</v>
      </c>
      <c r="D21" s="7">
        <f>VLOOKUP($C21,'22nd march'!$A$1:$AF$214,2,0)</f>
        <v>4</v>
      </c>
      <c r="E21" s="7">
        <f>VLOOKUP($C21,'22nd march'!$A$1:$AF$214,3,0)</f>
        <v>0</v>
      </c>
      <c r="F21" s="7">
        <f>VLOOKUP($C21,'22nd march'!$A$1:$AF$214,4,0)</f>
        <v>14</v>
      </c>
      <c r="G21" s="7">
        <f>VLOOKUP($C21,'22nd march'!$A$1:$AF$214,5,0)</f>
        <v>0</v>
      </c>
      <c r="H21" s="7">
        <f>VLOOKUP($C21,'22nd march'!$A$1:$AF$214,6,0)</f>
        <v>4</v>
      </c>
      <c r="I21" s="7">
        <f>VLOOKUP($C21,'22nd march'!$A$1:$AF$214,7,0)</f>
        <v>25</v>
      </c>
      <c r="J21" s="7">
        <f>VLOOKUP($C21,'22nd march'!$A$1:$AF$214,8,0)</f>
        <v>4</v>
      </c>
      <c r="K21" s="7">
        <f>VLOOKUP($C21,'22nd march'!$A$1:$AF$214,9,0)</f>
        <v>0</v>
      </c>
      <c r="L21" s="7">
        <f>VLOOKUP($C21,'22nd march'!$A$1:$AF$214,10,0)</f>
        <v>4</v>
      </c>
      <c r="M21" s="7">
        <f>VLOOKUP($C21,'22nd march'!$A$1:$AF$214,11,0)</f>
        <v>0</v>
      </c>
      <c r="N21" s="7">
        <f>VLOOKUP($C21,'22nd march'!$A$1:$AF$214,12,0)</f>
        <v>4</v>
      </c>
      <c r="O21" s="7">
        <f>VLOOKUP($C21,'22nd march'!$A$1:$AF$214,13,0)</f>
        <v>0</v>
      </c>
      <c r="P21" s="7">
        <f>VLOOKUP($C21,'22nd march'!$A$1:$AF$214,14,0)</f>
        <v>4</v>
      </c>
      <c r="Q21" s="7">
        <f>VLOOKUP($C21,'22nd march'!$A$1:$AF$214,15,0)</f>
        <v>0</v>
      </c>
      <c r="R21" s="7">
        <f>VLOOKUP($C21,'22nd march'!$A$1:$AF$214,16,0)</f>
        <v>4</v>
      </c>
      <c r="S21" s="7">
        <f>VLOOKUP($C21,'22nd march'!$A$1:$AF$214,17,0)</f>
        <v>0</v>
      </c>
      <c r="T21" s="7">
        <f>VLOOKUP($C21,'22nd march'!$A$1:$AF$214,18,0)</f>
        <v>4</v>
      </c>
      <c r="U21" s="7">
        <f>VLOOKUP($C21,'22nd march'!$A$1:$AF$214,19,0)</f>
        <v>0</v>
      </c>
      <c r="V21" s="7">
        <f>VLOOKUP($C21,'22nd march'!$A$1:$AF$214,20,0)</f>
        <v>4</v>
      </c>
      <c r="W21" s="7">
        <f>VLOOKUP($C21,'22nd march'!$A$1:$AF$214,21,0)</f>
        <v>0</v>
      </c>
      <c r="X21" s="7">
        <f>VLOOKUP($C21,'22nd march'!$A$1:$AF$214,22,0)</f>
        <v>4</v>
      </c>
      <c r="Y21" s="7">
        <f>VLOOKUP($C21,'22nd march'!$A$1:$AF$214,23,0)</f>
        <v>0</v>
      </c>
      <c r="Z21" s="7"/>
      <c r="AA21" s="7"/>
      <c r="AB21" s="7"/>
      <c r="AC21" s="7"/>
      <c r="AD21" s="7"/>
      <c r="AE21" s="7"/>
      <c r="AF21" s="7"/>
      <c r="AG21" s="7"/>
    </row>
    <row r="22" spans="1:33" ht="15.75" customHeight="1" x14ac:dyDescent="0.25">
      <c r="A22" s="8" t="s">
        <v>17</v>
      </c>
      <c r="B22" s="8" t="s">
        <v>228</v>
      </c>
      <c r="C22" s="9">
        <v>109822</v>
      </c>
      <c r="D22" s="7">
        <f>VLOOKUP($C22,'22nd march'!$A$1:$AF$214,2,0)</f>
        <v>25</v>
      </c>
      <c r="E22" s="7">
        <f>VLOOKUP($C22,'22nd march'!$A$1:$AF$214,3,0)</f>
        <v>26</v>
      </c>
      <c r="F22" s="7">
        <f>VLOOKUP($C22,'22nd march'!$A$1:$AF$214,4,0)</f>
        <v>25</v>
      </c>
      <c r="G22" s="7">
        <f>VLOOKUP($C22,'22nd march'!$A$1:$AF$214,5,0)</f>
        <v>25</v>
      </c>
      <c r="H22" s="7">
        <f>VLOOKUP($C22,'22nd march'!$A$1:$AF$214,6,0)</f>
        <v>25</v>
      </c>
      <c r="I22" s="7">
        <f>VLOOKUP($C22,'22nd march'!$A$1:$AF$214,7,0)</f>
        <v>25</v>
      </c>
      <c r="J22" s="7">
        <f>VLOOKUP($C22,'22nd march'!$A$1:$AF$214,8,0)</f>
        <v>25</v>
      </c>
      <c r="K22" s="7">
        <f>VLOOKUP($C22,'22nd march'!$A$1:$AF$214,9,0)</f>
        <v>25</v>
      </c>
      <c r="L22" s="7">
        <f>VLOOKUP($C22,'22nd march'!$A$1:$AF$214,10,0)</f>
        <v>25</v>
      </c>
      <c r="M22" s="7">
        <f>VLOOKUP($C22,'22nd march'!$A$1:$AF$214,11,0)</f>
        <v>25</v>
      </c>
      <c r="N22" s="7">
        <f>VLOOKUP($C22,'22nd march'!$A$1:$AF$214,12,0)</f>
        <v>25</v>
      </c>
      <c r="O22" s="7">
        <f>VLOOKUP($C22,'22nd march'!$A$1:$AF$214,13,0)</f>
        <v>25</v>
      </c>
      <c r="P22" s="7">
        <f>VLOOKUP($C22,'22nd march'!$A$1:$AF$214,14,0)</f>
        <v>25</v>
      </c>
      <c r="Q22" s="7">
        <f>VLOOKUP($C22,'22nd march'!$A$1:$AF$214,15,0)</f>
        <v>25</v>
      </c>
      <c r="R22" s="7">
        <f>VLOOKUP($C22,'22nd march'!$A$1:$AF$214,16,0)</f>
        <v>25</v>
      </c>
      <c r="S22" s="7">
        <f>VLOOKUP($C22,'22nd march'!$A$1:$AF$214,17,0)</f>
        <v>25</v>
      </c>
      <c r="T22" s="7">
        <f>VLOOKUP($C22,'22nd march'!$A$1:$AF$214,18,0)</f>
        <v>25</v>
      </c>
      <c r="U22" s="7">
        <f>VLOOKUP($C22,'22nd march'!$A$1:$AF$214,19,0)</f>
        <v>25</v>
      </c>
      <c r="V22" s="7">
        <f>VLOOKUP($C22,'22nd march'!$A$1:$AF$214,20,0)</f>
        <v>25</v>
      </c>
      <c r="W22" s="7">
        <f>VLOOKUP($C22,'22nd march'!$A$1:$AF$214,21,0)</f>
        <v>25</v>
      </c>
      <c r="X22" s="7">
        <f>VLOOKUP($C22,'22nd march'!$A$1:$AF$214,22,0)</f>
        <v>25</v>
      </c>
      <c r="Y22" s="7">
        <f>VLOOKUP($C22,'22nd march'!$A$1:$AF$214,23,0)</f>
        <v>25</v>
      </c>
      <c r="Z22" s="7"/>
      <c r="AA22" s="7"/>
      <c r="AB22" s="7"/>
      <c r="AC22" s="7"/>
      <c r="AD22" s="7"/>
      <c r="AE22" s="7"/>
      <c r="AF22" s="7"/>
      <c r="AG22" s="7"/>
    </row>
    <row r="23" spans="1:33" ht="20.25" customHeight="1" x14ac:dyDescent="0.25">
      <c r="A23" s="8" t="s">
        <v>18</v>
      </c>
      <c r="B23" s="8" t="s">
        <v>228</v>
      </c>
      <c r="C23" s="9">
        <v>109190</v>
      </c>
      <c r="D23" s="7">
        <f>VLOOKUP($C23,'22nd march'!$A$1:$AF$214,2,0)</f>
        <v>38</v>
      </c>
      <c r="E23" s="7">
        <f>VLOOKUP($C23,'22nd march'!$A$1:$AF$214,3,0)</f>
        <v>38</v>
      </c>
      <c r="F23" s="7">
        <f>VLOOKUP($C23,'22nd march'!$A$1:$AF$214,4,0)</f>
        <v>38</v>
      </c>
      <c r="G23" s="7">
        <f>VLOOKUP($C23,'22nd march'!$A$1:$AF$214,5,0)</f>
        <v>38</v>
      </c>
      <c r="H23" s="7">
        <f>VLOOKUP($C23,'22nd march'!$A$1:$AF$214,6,0)</f>
        <v>38</v>
      </c>
      <c r="I23" s="7">
        <f>VLOOKUP($C23,'22nd march'!$A$1:$AF$214,7,0)</f>
        <v>53</v>
      </c>
      <c r="J23" s="7">
        <f>VLOOKUP($C23,'22nd march'!$A$1:$AF$214,8,0)</f>
        <v>38</v>
      </c>
      <c r="K23" s="7">
        <f>VLOOKUP($C23,'22nd march'!$A$1:$AF$214,9,0)</f>
        <v>38</v>
      </c>
      <c r="L23" s="7">
        <f>VLOOKUP($C23,'22nd march'!$A$1:$AF$214,10,0)</f>
        <v>38</v>
      </c>
      <c r="M23" s="7">
        <f>VLOOKUP($C23,'22nd march'!$A$1:$AF$214,11,0)</f>
        <v>38</v>
      </c>
      <c r="N23" s="7">
        <f>VLOOKUP($C23,'22nd march'!$A$1:$AF$214,12,0)</f>
        <v>38</v>
      </c>
      <c r="O23" s="7">
        <f>VLOOKUP($C23,'22nd march'!$A$1:$AF$214,13,0)</f>
        <v>38</v>
      </c>
      <c r="P23" s="7">
        <f>VLOOKUP($C23,'22nd march'!$A$1:$AF$214,14,0)</f>
        <v>38</v>
      </c>
      <c r="Q23" s="7">
        <f>VLOOKUP($C23,'22nd march'!$A$1:$AF$214,15,0)</f>
        <v>38</v>
      </c>
      <c r="R23" s="7">
        <f>VLOOKUP($C23,'22nd march'!$A$1:$AF$214,16,0)</f>
        <v>38</v>
      </c>
      <c r="S23" s="7">
        <f>VLOOKUP($C23,'22nd march'!$A$1:$AF$214,17,0)</f>
        <v>38</v>
      </c>
      <c r="T23" s="7">
        <f>VLOOKUP($C23,'22nd march'!$A$1:$AF$214,18,0)</f>
        <v>38</v>
      </c>
      <c r="U23" s="7">
        <f>VLOOKUP($C23,'22nd march'!$A$1:$AF$214,19,0)</f>
        <v>38</v>
      </c>
      <c r="V23" s="7">
        <f>VLOOKUP($C23,'22nd march'!$A$1:$AF$214,20,0)</f>
        <v>38</v>
      </c>
      <c r="W23" s="7">
        <f>VLOOKUP($C23,'22nd march'!$A$1:$AF$214,21,0)</f>
        <v>38</v>
      </c>
      <c r="X23" s="7">
        <f>VLOOKUP($C23,'22nd march'!$A$1:$AF$214,22,0)</f>
        <v>38</v>
      </c>
      <c r="Y23" s="7">
        <f>VLOOKUP($C23,'22nd march'!$A$1:$AF$214,23,0)</f>
        <v>38</v>
      </c>
      <c r="Z23" s="7"/>
      <c r="AA23" s="7"/>
      <c r="AB23" s="7"/>
      <c r="AC23" s="7"/>
      <c r="AD23" s="7"/>
      <c r="AE23" s="7"/>
      <c r="AF23" s="7"/>
      <c r="AG23" s="7"/>
    </row>
    <row r="24" spans="1:33" ht="17.25" customHeight="1" x14ac:dyDescent="0.25">
      <c r="A24" s="8" t="s">
        <v>19</v>
      </c>
      <c r="B24" s="8" t="s">
        <v>228</v>
      </c>
      <c r="C24" s="9">
        <v>107902</v>
      </c>
      <c r="D24" s="7">
        <f>VLOOKUP($C24,'22nd march'!$A$1:$AF$214,2,0)</f>
        <v>34</v>
      </c>
      <c r="E24" s="7">
        <f>VLOOKUP($C24,'22nd march'!$A$1:$AF$214,3,0)</f>
        <v>46</v>
      </c>
      <c r="F24" s="7">
        <f>VLOOKUP($C24,'22nd march'!$A$1:$AF$214,4,0)</f>
        <v>46</v>
      </c>
      <c r="G24" s="7">
        <f>VLOOKUP($C24,'22nd march'!$A$1:$AF$214,5,0)</f>
        <v>40</v>
      </c>
      <c r="H24" s="7">
        <f>VLOOKUP($C24,'22nd march'!$A$1:$AF$214,6,0)</f>
        <v>46</v>
      </c>
      <c r="I24" s="7">
        <f>VLOOKUP($C24,'22nd march'!$A$1:$AF$214,7,0)</f>
        <v>46</v>
      </c>
      <c r="J24" s="7">
        <f>VLOOKUP($C24,'22nd march'!$A$1:$AF$214,8,0)</f>
        <v>46</v>
      </c>
      <c r="K24" s="7">
        <f>VLOOKUP($C24,'22nd march'!$A$1:$AF$214,9,0)</f>
        <v>24</v>
      </c>
      <c r="L24" s="7">
        <f>VLOOKUP($C24,'22nd march'!$A$1:$AF$214,10,0)</f>
        <v>46</v>
      </c>
      <c r="M24" s="7">
        <f>VLOOKUP($C24,'22nd march'!$A$1:$AF$214,11,0)</f>
        <v>46</v>
      </c>
      <c r="N24" s="7">
        <f>VLOOKUP($C24,'22nd march'!$A$1:$AF$214,12,0)</f>
        <v>46</v>
      </c>
      <c r="O24" s="7">
        <f>VLOOKUP($C24,'22nd march'!$A$1:$AF$214,13,0)</f>
        <v>25</v>
      </c>
      <c r="P24" s="7">
        <f>VLOOKUP($C24,'22nd march'!$A$1:$AF$214,14,0)</f>
        <v>30</v>
      </c>
      <c r="Q24" s="7">
        <f>VLOOKUP($C24,'22nd march'!$A$1:$AF$214,15,0)</f>
        <v>46</v>
      </c>
      <c r="R24" s="7">
        <f>VLOOKUP($C24,'22nd march'!$A$1:$AF$214,16,0)</f>
        <v>20</v>
      </c>
      <c r="S24" s="7">
        <f>VLOOKUP($C24,'22nd march'!$A$1:$AF$214,17,0)</f>
        <v>26</v>
      </c>
      <c r="T24" s="7">
        <f>VLOOKUP($C24,'22nd march'!$A$1:$AF$214,18,0)</f>
        <v>40</v>
      </c>
      <c r="U24" s="7">
        <f>VLOOKUP($C24,'22nd march'!$A$1:$AF$214,19,0)</f>
        <v>46</v>
      </c>
      <c r="V24" s="7">
        <f>VLOOKUP($C24,'22nd march'!$A$1:$AF$214,20,0)</f>
        <v>24</v>
      </c>
      <c r="W24" s="7">
        <f>VLOOKUP($C24,'22nd march'!$A$1:$AF$214,21,0)</f>
        <v>40</v>
      </c>
      <c r="X24" s="7">
        <f>VLOOKUP($C24,'22nd march'!$A$1:$AF$214,22,0)</f>
        <v>46</v>
      </c>
      <c r="Y24" s="7">
        <f>VLOOKUP($C24,'22nd march'!$A$1:$AF$214,23,0)</f>
        <v>46</v>
      </c>
      <c r="Z24" s="7"/>
      <c r="AA24" s="7"/>
      <c r="AB24" s="7"/>
      <c r="AC24" s="7"/>
      <c r="AD24" s="7"/>
      <c r="AE24" s="7"/>
      <c r="AF24" s="7"/>
      <c r="AG24" s="7"/>
    </row>
    <row r="25" spans="1:33" ht="26.25" customHeight="1" x14ac:dyDescent="0.25">
      <c r="A25" s="8" t="s">
        <v>20</v>
      </c>
      <c r="B25" s="8" t="s">
        <v>228</v>
      </c>
      <c r="C25" s="9">
        <v>103845</v>
      </c>
      <c r="D25" s="7">
        <f>VLOOKUP($C25,'22nd march'!$A$1:$AF$214,2,0)</f>
        <v>28</v>
      </c>
      <c r="E25" s="7">
        <f>VLOOKUP($C25,'22nd march'!$A$1:$AF$214,3,0)</f>
        <v>33</v>
      </c>
      <c r="F25" s="7">
        <f>VLOOKUP($C25,'22nd march'!$A$1:$AF$214,4,0)</f>
        <v>33</v>
      </c>
      <c r="G25" s="7">
        <f>VLOOKUP($C25,'22nd march'!$A$1:$AF$214,5,0)</f>
        <v>27</v>
      </c>
      <c r="H25" s="7">
        <f>VLOOKUP($C25,'22nd march'!$A$1:$AF$214,6,0)</f>
        <v>29</v>
      </c>
      <c r="I25" s="7">
        <f>VLOOKUP($C25,'22nd march'!$A$1:$AF$214,7,0)</f>
        <v>31</v>
      </c>
      <c r="J25" s="7">
        <f>VLOOKUP($C25,'22nd march'!$A$1:$AF$214,8,0)</f>
        <v>34</v>
      </c>
      <c r="K25" s="7">
        <f>VLOOKUP($C25,'22nd march'!$A$1:$AF$214,9,0)</f>
        <v>42</v>
      </c>
      <c r="L25" s="7">
        <f>VLOOKUP($C25,'22nd march'!$A$1:$AF$214,10,0)</f>
        <v>29</v>
      </c>
      <c r="M25" s="7">
        <f>VLOOKUP($C25,'22nd march'!$A$1:$AF$214,11,0)</f>
        <v>30</v>
      </c>
      <c r="N25" s="7">
        <f>VLOOKUP($C25,'22nd march'!$A$1:$AF$214,12,0)</f>
        <v>30</v>
      </c>
      <c r="O25" s="7">
        <f>VLOOKUP($C25,'22nd march'!$A$1:$AF$214,13,0)</f>
        <v>30</v>
      </c>
      <c r="P25" s="7">
        <f>VLOOKUP($C25,'22nd march'!$A$1:$AF$214,14,0)</f>
        <v>33</v>
      </c>
      <c r="Q25" s="7">
        <f>VLOOKUP($C25,'22nd march'!$A$1:$AF$214,15,0)</f>
        <v>33</v>
      </c>
      <c r="R25" s="7">
        <f>VLOOKUP($C25,'22nd march'!$A$1:$AF$214,16,0)</f>
        <v>20</v>
      </c>
      <c r="S25" s="7">
        <f>VLOOKUP($C25,'22nd march'!$A$1:$AF$214,17,0)</f>
        <v>22</v>
      </c>
      <c r="T25" s="7">
        <f>VLOOKUP($C25,'22nd march'!$A$1:$AF$214,18,0)</f>
        <v>23</v>
      </c>
      <c r="U25" s="7">
        <f>VLOOKUP($C25,'22nd march'!$A$1:$AF$214,19,0)</f>
        <v>27</v>
      </c>
      <c r="V25" s="7">
        <f>VLOOKUP($C25,'22nd march'!$A$1:$AF$214,20,0)</f>
        <v>31</v>
      </c>
      <c r="W25" s="7">
        <f>VLOOKUP($C25,'22nd march'!$A$1:$AF$214,21,0)</f>
        <v>31</v>
      </c>
      <c r="X25" s="7">
        <f>VLOOKUP($C25,'22nd march'!$A$1:$AF$214,22,0)</f>
        <v>34</v>
      </c>
      <c r="Y25" s="7">
        <f>VLOOKUP($C25,'22nd march'!$A$1:$AF$214,23,0)</f>
        <v>27</v>
      </c>
      <c r="Z25" s="7"/>
      <c r="AA25" s="7"/>
      <c r="AB25" s="7"/>
      <c r="AC25" s="7"/>
      <c r="AD25" s="7"/>
      <c r="AE25" s="7"/>
      <c r="AF25" s="7"/>
      <c r="AG25" s="7"/>
    </row>
    <row r="26" spans="1:33" ht="14.25" customHeight="1" x14ac:dyDescent="0.25">
      <c r="A26" s="8" t="s">
        <v>21</v>
      </c>
      <c r="B26" s="8" t="s">
        <v>228</v>
      </c>
      <c r="C26" s="9">
        <v>102610</v>
      </c>
      <c r="D26" s="7">
        <f>VLOOKUP($C26,'22nd march'!$A$1:$AF$214,2,0)</f>
        <v>30</v>
      </c>
      <c r="E26" s="7">
        <f>VLOOKUP($C26,'22nd march'!$A$1:$AF$214,3,0)</f>
        <v>30</v>
      </c>
      <c r="F26" s="7">
        <f>VLOOKUP($C26,'22nd march'!$A$1:$AF$214,4,0)</f>
        <v>30</v>
      </c>
      <c r="G26" s="7">
        <f>VLOOKUP($C26,'22nd march'!$A$1:$AF$214,5,0)</f>
        <v>46</v>
      </c>
      <c r="H26" s="7">
        <f>VLOOKUP($C26,'22nd march'!$A$1:$AF$214,6,0)</f>
        <v>15</v>
      </c>
      <c r="I26" s="7">
        <f>VLOOKUP($C26,'22nd march'!$A$1:$AF$214,7,0)</f>
        <v>15</v>
      </c>
      <c r="J26" s="7">
        <f>VLOOKUP($C26,'22nd march'!$A$1:$AF$214,8,0)</f>
        <v>15</v>
      </c>
      <c r="K26" s="7">
        <f>VLOOKUP($C26,'22nd march'!$A$1:$AF$214,9,0)</f>
        <v>55</v>
      </c>
      <c r="L26" s="7">
        <f>VLOOKUP($C26,'22nd march'!$A$1:$AF$214,10,0)</f>
        <v>40</v>
      </c>
      <c r="M26" s="7">
        <f>VLOOKUP($C26,'22nd march'!$A$1:$AF$214,11,0)</f>
        <v>30</v>
      </c>
      <c r="N26" s="7">
        <f>VLOOKUP($C26,'22nd march'!$A$1:$AF$214,12,0)</f>
        <v>40</v>
      </c>
      <c r="O26" s="7">
        <f>VLOOKUP($C26,'22nd march'!$A$1:$AF$214,13,0)</f>
        <v>40</v>
      </c>
      <c r="P26" s="7">
        <f>VLOOKUP($C26,'22nd march'!$A$1:$AF$214,14,0)</f>
        <v>15</v>
      </c>
      <c r="Q26" s="7">
        <f>VLOOKUP($C26,'22nd march'!$A$1:$AF$214,15,0)</f>
        <v>15</v>
      </c>
      <c r="R26" s="7">
        <f>VLOOKUP($C26,'22nd march'!$A$1:$AF$214,16,0)</f>
        <v>30</v>
      </c>
      <c r="S26" s="7">
        <f>VLOOKUP($C26,'22nd march'!$A$1:$AF$214,17,0)</f>
        <v>55</v>
      </c>
      <c r="T26" s="7">
        <f>VLOOKUP($C26,'22nd march'!$A$1:$AF$214,18,0)</f>
        <v>30</v>
      </c>
      <c r="U26" s="7">
        <f>VLOOKUP($C26,'22nd march'!$A$1:$AF$214,19,0)</f>
        <v>15</v>
      </c>
      <c r="V26" s="7">
        <f>VLOOKUP($C26,'22nd march'!$A$1:$AF$214,20,0)</f>
        <v>44</v>
      </c>
      <c r="W26" s="7">
        <f>VLOOKUP($C26,'22nd march'!$A$1:$AF$214,21,0)</f>
        <v>15</v>
      </c>
      <c r="X26" s="7">
        <f>VLOOKUP($C26,'22nd march'!$A$1:$AF$214,22,0)</f>
        <v>15</v>
      </c>
      <c r="Y26" s="7">
        <f>VLOOKUP($C26,'22nd march'!$A$1:$AF$214,23,0)</f>
        <v>15</v>
      </c>
      <c r="Z26" s="7"/>
      <c r="AA26" s="7"/>
      <c r="AB26" s="7"/>
      <c r="AC26" s="7"/>
      <c r="AD26" s="7"/>
      <c r="AE26" s="7"/>
      <c r="AF26" s="7"/>
      <c r="AG26" s="7"/>
    </row>
    <row r="27" spans="1:33" ht="24" customHeight="1" x14ac:dyDescent="0.25">
      <c r="A27" s="8" t="s">
        <v>22</v>
      </c>
      <c r="B27" s="8" t="s">
        <v>228</v>
      </c>
      <c r="C27" s="9">
        <v>102540</v>
      </c>
      <c r="D27" s="7">
        <f>VLOOKUP($C27,'22nd march'!$A$1:$AF$214,2,0)</f>
        <v>0</v>
      </c>
      <c r="E27" s="7">
        <f>VLOOKUP($C27,'22nd march'!$A$1:$AF$214,3,0)</f>
        <v>25</v>
      </c>
      <c r="F27" s="7">
        <f>VLOOKUP($C27,'22nd march'!$A$1:$AF$214,4,0)</f>
        <v>0</v>
      </c>
      <c r="G27" s="7">
        <f>VLOOKUP($C27,'22nd march'!$A$1:$AF$214,5,0)</f>
        <v>35</v>
      </c>
      <c r="H27" s="7">
        <f>VLOOKUP($C27,'22nd march'!$A$1:$AF$214,6,0)</f>
        <v>25</v>
      </c>
      <c r="I27" s="7">
        <f>VLOOKUP($C27,'22nd march'!$A$1:$AF$214,7,0)</f>
        <v>0</v>
      </c>
      <c r="J27" s="7">
        <f>VLOOKUP($C27,'22nd march'!$A$1:$AF$214,8,0)</f>
        <v>20</v>
      </c>
      <c r="K27" s="7">
        <f>VLOOKUP($C27,'22nd march'!$A$1:$AF$214,9,0)</f>
        <v>20</v>
      </c>
      <c r="L27" s="7">
        <f>VLOOKUP($C27,'22nd march'!$A$1:$AF$214,10,0)</f>
        <v>0</v>
      </c>
      <c r="M27" s="7">
        <f>VLOOKUP($C27,'22nd march'!$A$1:$AF$214,11,0)</f>
        <v>25</v>
      </c>
      <c r="N27" s="7">
        <f>VLOOKUP($C27,'22nd march'!$A$1:$AF$214,12,0)</f>
        <v>20</v>
      </c>
      <c r="O27" s="7">
        <f>VLOOKUP($C27,'22nd march'!$A$1:$AF$214,13,0)</f>
        <v>0</v>
      </c>
      <c r="P27" s="7">
        <f>VLOOKUP($C27,'22nd march'!$A$1:$AF$214,14,0)</f>
        <v>20</v>
      </c>
      <c r="Q27" s="7">
        <f>VLOOKUP($C27,'22nd march'!$A$1:$AF$214,15,0)</f>
        <v>0</v>
      </c>
      <c r="R27" s="7">
        <f>VLOOKUP($C27,'22nd march'!$A$1:$AF$214,16,0)</f>
        <v>25</v>
      </c>
      <c r="S27" s="7">
        <f>VLOOKUP($C27,'22nd march'!$A$1:$AF$214,17,0)</f>
        <v>21</v>
      </c>
      <c r="T27" s="7">
        <f>VLOOKUP($C27,'22nd march'!$A$1:$AF$214,18,0)</f>
        <v>20</v>
      </c>
      <c r="U27" s="7">
        <f>VLOOKUP($C27,'22nd march'!$A$1:$AF$214,19,0)</f>
        <v>25</v>
      </c>
      <c r="V27" s="7">
        <f>VLOOKUP($C27,'22nd march'!$A$1:$AF$214,20,0)</f>
        <v>25</v>
      </c>
      <c r="W27" s="7">
        <f>VLOOKUP($C27,'22nd march'!$A$1:$AF$214,21,0)</f>
        <v>10</v>
      </c>
      <c r="X27" s="7">
        <f>VLOOKUP($C27,'22nd march'!$A$1:$AF$214,22,0)</f>
        <v>25</v>
      </c>
      <c r="Y27" s="7">
        <f>VLOOKUP($C27,'22nd march'!$A$1:$AF$214,23,0)</f>
        <v>25</v>
      </c>
      <c r="Z27" s="7"/>
      <c r="AA27" s="7"/>
      <c r="AB27" s="7"/>
      <c r="AC27" s="7"/>
      <c r="AD27" s="7"/>
      <c r="AE27" s="7"/>
      <c r="AF27" s="7"/>
      <c r="AG27" s="7"/>
    </row>
    <row r="28" spans="1:33" ht="19.5" customHeight="1" x14ac:dyDescent="0.25">
      <c r="A28" s="8" t="s">
        <v>23</v>
      </c>
      <c r="B28" s="8" t="s">
        <v>228</v>
      </c>
      <c r="C28" s="9">
        <v>102541</v>
      </c>
      <c r="D28" s="7">
        <f>VLOOKUP($C28,'22nd march'!$A$1:$AF$214,2,0)</f>
        <v>48</v>
      </c>
      <c r="E28" s="7">
        <f>VLOOKUP($C28,'22nd march'!$A$1:$AF$214,3,0)</f>
        <v>48</v>
      </c>
      <c r="F28" s="7">
        <f>VLOOKUP($C28,'22nd march'!$A$1:$AF$214,4,0)</f>
        <v>48</v>
      </c>
      <c r="G28" s="7">
        <f>VLOOKUP($C28,'22nd march'!$A$1:$AF$214,5,0)</f>
        <v>72</v>
      </c>
      <c r="H28" s="7">
        <f>VLOOKUP($C28,'22nd march'!$A$1:$AF$214,6,0)</f>
        <v>48</v>
      </c>
      <c r="I28" s="7">
        <f>VLOOKUP($C28,'22nd march'!$A$1:$AF$214,7,0)</f>
        <v>0</v>
      </c>
      <c r="J28" s="7">
        <f>VLOOKUP($C28,'22nd march'!$A$1:$AF$214,8,0)</f>
        <v>48</v>
      </c>
      <c r="K28" s="7">
        <f>VLOOKUP($C28,'22nd march'!$A$1:$AF$214,9,0)</f>
        <v>48</v>
      </c>
      <c r="L28" s="7">
        <f>VLOOKUP($C28,'22nd march'!$A$1:$AF$214,10,0)</f>
        <v>48</v>
      </c>
      <c r="M28" s="7">
        <f>VLOOKUP($C28,'22nd march'!$A$1:$AF$214,11,0)</f>
        <v>48</v>
      </c>
      <c r="N28" s="7">
        <f>VLOOKUP($C28,'22nd march'!$A$1:$AF$214,12,0)</f>
        <v>48</v>
      </c>
      <c r="O28" s="7">
        <f>VLOOKUP($C28,'22nd march'!$A$1:$AF$214,13,0)</f>
        <v>48</v>
      </c>
      <c r="P28" s="7">
        <f>VLOOKUP($C28,'22nd march'!$A$1:$AF$214,14,0)</f>
        <v>48</v>
      </c>
      <c r="Q28" s="7">
        <f>VLOOKUP($C28,'22nd march'!$A$1:$AF$214,15,0)</f>
        <v>48</v>
      </c>
      <c r="R28" s="7">
        <f>VLOOKUP($C28,'22nd march'!$A$1:$AF$214,16,0)</f>
        <v>48</v>
      </c>
      <c r="S28" s="7">
        <f>VLOOKUP($C28,'22nd march'!$A$1:$AF$214,17,0)</f>
        <v>48</v>
      </c>
      <c r="T28" s="7">
        <f>VLOOKUP($C28,'22nd march'!$A$1:$AF$214,18,0)</f>
        <v>48</v>
      </c>
      <c r="U28" s="7">
        <f>VLOOKUP($C28,'22nd march'!$A$1:$AF$214,19,0)</f>
        <v>0</v>
      </c>
      <c r="V28" s="7">
        <f>VLOOKUP($C28,'22nd march'!$A$1:$AF$214,20,0)</f>
        <v>48</v>
      </c>
      <c r="W28" s="7">
        <f>VLOOKUP($C28,'22nd march'!$A$1:$AF$214,21,0)</f>
        <v>48</v>
      </c>
      <c r="X28" s="7">
        <f>VLOOKUP($C28,'22nd march'!$A$1:$AF$214,22,0)</f>
        <v>48</v>
      </c>
      <c r="Y28" s="7">
        <f>VLOOKUP($C28,'22nd march'!$A$1:$AF$214,23,0)</f>
        <v>48</v>
      </c>
      <c r="Z28" s="7"/>
      <c r="AA28" s="7"/>
      <c r="AB28" s="7"/>
      <c r="AC28" s="7"/>
      <c r="AD28" s="7"/>
      <c r="AE28" s="7"/>
      <c r="AF28" s="7"/>
      <c r="AG28" s="7"/>
    </row>
    <row r="29" spans="1:33" ht="25.5" customHeight="1" x14ac:dyDescent="0.25">
      <c r="A29" s="8" t="s">
        <v>24</v>
      </c>
      <c r="B29" s="8" t="s">
        <v>228</v>
      </c>
      <c r="C29" s="9">
        <v>102343</v>
      </c>
      <c r="D29" s="7">
        <f>VLOOKUP($C29,'22nd march'!$A$1:$AF$214,2,0)</f>
        <v>68</v>
      </c>
      <c r="E29" s="7">
        <f>VLOOKUP($C29,'22nd march'!$A$1:$AF$214,3,0)</f>
        <v>74</v>
      </c>
      <c r="F29" s="7">
        <f>VLOOKUP($C29,'22nd march'!$A$1:$AF$214,4,0)</f>
        <v>76</v>
      </c>
      <c r="G29" s="7">
        <f>VLOOKUP($C29,'22nd march'!$A$1:$AF$214,5,0)</f>
        <v>74</v>
      </c>
      <c r="H29" s="7">
        <f>VLOOKUP($C29,'22nd march'!$A$1:$AF$214,6,0)</f>
        <v>81</v>
      </c>
      <c r="I29" s="7">
        <f>VLOOKUP($C29,'22nd march'!$A$1:$AF$214,7,0)</f>
        <v>84</v>
      </c>
      <c r="J29" s="7">
        <f>VLOOKUP($C29,'22nd march'!$A$1:$AF$214,8,0)</f>
        <v>84</v>
      </c>
      <c r="K29" s="7">
        <f>VLOOKUP($C29,'22nd march'!$A$1:$AF$214,9,0)</f>
        <v>72</v>
      </c>
      <c r="L29" s="7">
        <f>VLOOKUP($C29,'22nd march'!$A$1:$AF$214,10,0)</f>
        <v>80</v>
      </c>
      <c r="M29" s="7">
        <f>VLOOKUP($C29,'22nd march'!$A$1:$AF$214,11,0)</f>
        <v>74</v>
      </c>
      <c r="N29" s="7">
        <f>VLOOKUP($C29,'22nd march'!$A$1:$AF$214,12,0)</f>
        <v>75</v>
      </c>
      <c r="O29" s="7">
        <f>VLOOKUP($C29,'22nd march'!$A$1:$AF$214,13,0)</f>
        <v>68</v>
      </c>
      <c r="P29" s="7">
        <f>VLOOKUP($C29,'22nd march'!$A$1:$AF$214,14,0)</f>
        <v>83</v>
      </c>
      <c r="Q29" s="7">
        <f>VLOOKUP($C29,'22nd march'!$A$1:$AF$214,15,0)</f>
        <v>74</v>
      </c>
      <c r="R29" s="7">
        <f>VLOOKUP($C29,'22nd march'!$A$1:$AF$214,16,0)</f>
        <v>123</v>
      </c>
      <c r="S29" s="7">
        <f>VLOOKUP($C29,'22nd march'!$A$1:$AF$214,17,0)</f>
        <v>124</v>
      </c>
      <c r="T29" s="7">
        <f>VLOOKUP($C29,'22nd march'!$A$1:$AF$214,18,0)</f>
        <v>131</v>
      </c>
      <c r="U29" s="7">
        <f>VLOOKUP($C29,'22nd march'!$A$1:$AF$214,19,0)</f>
        <v>188</v>
      </c>
      <c r="V29" s="7">
        <f>VLOOKUP($C29,'22nd march'!$A$1:$AF$214,20,0)</f>
        <v>186</v>
      </c>
      <c r="W29" s="7">
        <f>VLOOKUP($C29,'22nd march'!$A$1:$AF$214,21,0)</f>
        <v>187</v>
      </c>
      <c r="X29" s="7">
        <f>VLOOKUP($C29,'22nd march'!$A$1:$AF$214,22,0)</f>
        <v>184</v>
      </c>
      <c r="Y29" s="7">
        <f>VLOOKUP($C29,'22nd march'!$A$1:$AF$214,23,0)</f>
        <v>190</v>
      </c>
      <c r="Z29" s="7"/>
      <c r="AA29" s="7"/>
      <c r="AB29" s="7"/>
      <c r="AC29" s="7"/>
      <c r="AD29" s="7"/>
      <c r="AE29" s="7"/>
      <c r="AF29" s="7"/>
      <c r="AG29" s="7"/>
    </row>
    <row r="30" spans="1:33" ht="21.75" customHeight="1" x14ac:dyDescent="0.25">
      <c r="A30" s="8" t="s">
        <v>25</v>
      </c>
      <c r="B30" s="8" t="s">
        <v>228</v>
      </c>
      <c r="C30" s="9">
        <v>101750</v>
      </c>
      <c r="D30" s="7">
        <f>VLOOKUP($C30,'22nd march'!$A$1:$AF$214,2,0)</f>
        <v>30</v>
      </c>
      <c r="E30" s="7">
        <f>VLOOKUP($C30,'22nd march'!$A$1:$AF$214,3,0)</f>
        <v>30</v>
      </c>
      <c r="F30" s="7">
        <f>VLOOKUP($C30,'22nd march'!$A$1:$AF$214,4,0)</f>
        <v>0</v>
      </c>
      <c r="G30" s="7">
        <f>VLOOKUP($C30,'22nd march'!$A$1:$AF$214,5,0)</f>
        <v>20</v>
      </c>
      <c r="H30" s="7">
        <f>VLOOKUP($C30,'22nd march'!$A$1:$AF$214,6,0)</f>
        <v>20</v>
      </c>
      <c r="I30" s="7">
        <f>VLOOKUP($C30,'22nd march'!$A$1:$AF$214,7,0)</f>
        <v>20</v>
      </c>
      <c r="J30" s="7">
        <f>VLOOKUP($C30,'22nd march'!$A$1:$AF$214,8,0)</f>
        <v>20</v>
      </c>
      <c r="K30" s="7">
        <f>VLOOKUP($C30,'22nd march'!$A$1:$AF$214,9,0)</f>
        <v>30</v>
      </c>
      <c r="L30" s="7">
        <f>VLOOKUP($C30,'22nd march'!$A$1:$AF$214,10,0)</f>
        <v>30</v>
      </c>
      <c r="M30" s="7">
        <f>VLOOKUP($C30,'22nd march'!$A$1:$AF$214,11,0)</f>
        <v>0</v>
      </c>
      <c r="N30" s="7">
        <f>VLOOKUP($C30,'22nd march'!$A$1:$AF$214,12,0)</f>
        <v>20</v>
      </c>
      <c r="O30" s="7">
        <f>VLOOKUP($C30,'22nd march'!$A$1:$AF$214,13,0)</f>
        <v>20</v>
      </c>
      <c r="P30" s="7">
        <f>VLOOKUP($C30,'22nd march'!$A$1:$AF$214,14,0)</f>
        <v>20</v>
      </c>
      <c r="Q30" s="7">
        <f>VLOOKUP($C30,'22nd march'!$A$1:$AF$214,15,0)</f>
        <v>20</v>
      </c>
      <c r="R30" s="7">
        <f>VLOOKUP($C30,'22nd march'!$A$1:$AF$214,16,0)</f>
        <v>30</v>
      </c>
      <c r="S30" s="7">
        <f>VLOOKUP($C30,'22nd march'!$A$1:$AF$214,17,0)</f>
        <v>30</v>
      </c>
      <c r="T30" s="7">
        <f>VLOOKUP($C30,'22nd march'!$A$1:$AF$214,18,0)</f>
        <v>0</v>
      </c>
      <c r="U30" s="7">
        <f>VLOOKUP($C30,'22nd march'!$A$1:$AF$214,19,0)</f>
        <v>20</v>
      </c>
      <c r="V30" s="7">
        <f>VLOOKUP($C30,'22nd march'!$A$1:$AF$214,20,0)</f>
        <v>20</v>
      </c>
      <c r="W30" s="7">
        <f>VLOOKUP($C30,'22nd march'!$A$1:$AF$214,21,0)</f>
        <v>20</v>
      </c>
      <c r="X30" s="7">
        <f>VLOOKUP($C30,'22nd march'!$A$1:$AF$214,22,0)</f>
        <v>20</v>
      </c>
      <c r="Y30" s="7">
        <f>VLOOKUP($C30,'22nd march'!$A$1:$AF$214,23,0)</f>
        <v>30</v>
      </c>
      <c r="Z30" s="7"/>
      <c r="AA30" s="7"/>
      <c r="AB30" s="7"/>
      <c r="AC30" s="7"/>
      <c r="AD30" s="7"/>
      <c r="AE30" s="7"/>
      <c r="AF30" s="7"/>
      <c r="AG30" s="7"/>
    </row>
    <row r="31" spans="1:33" ht="31.5" customHeight="1" x14ac:dyDescent="0.25">
      <c r="A31" s="8" t="s">
        <v>26</v>
      </c>
      <c r="B31" s="8" t="s">
        <v>228</v>
      </c>
      <c r="C31" s="9">
        <v>101409</v>
      </c>
      <c r="D31" s="7">
        <f>VLOOKUP($C31,'22nd march'!$A$1:$AF$214,2,0)</f>
        <v>105</v>
      </c>
      <c r="E31" s="7">
        <f>VLOOKUP($C31,'22nd march'!$A$1:$AF$214,3,0)</f>
        <v>100</v>
      </c>
      <c r="F31" s="7">
        <f>VLOOKUP($C31,'22nd march'!$A$1:$AF$214,4,0)</f>
        <v>95</v>
      </c>
      <c r="G31" s="7">
        <f>VLOOKUP($C31,'22nd march'!$A$1:$AF$214,5,0)</f>
        <v>102</v>
      </c>
      <c r="H31" s="7">
        <f>VLOOKUP($C31,'22nd march'!$A$1:$AF$214,6,0)</f>
        <v>105</v>
      </c>
      <c r="I31" s="7">
        <f>VLOOKUP($C31,'22nd march'!$A$1:$AF$214,7,0)</f>
        <v>104</v>
      </c>
      <c r="J31" s="7">
        <f>VLOOKUP($C31,'22nd march'!$A$1:$AF$214,8,0)</f>
        <v>98</v>
      </c>
      <c r="K31" s="7">
        <f>VLOOKUP($C31,'22nd march'!$A$1:$AF$214,9,0)</f>
        <v>107</v>
      </c>
      <c r="L31" s="7">
        <f>VLOOKUP($C31,'22nd march'!$A$1:$AF$214,10,0)</f>
        <v>108</v>
      </c>
      <c r="M31" s="7">
        <f>VLOOKUP($C31,'22nd march'!$A$1:$AF$214,11,0)</f>
        <v>109</v>
      </c>
      <c r="N31" s="7">
        <f>VLOOKUP($C31,'22nd march'!$A$1:$AF$214,12,0)</f>
        <v>106</v>
      </c>
      <c r="O31" s="7">
        <f>VLOOKUP($C31,'22nd march'!$A$1:$AF$214,13,0)</f>
        <v>102</v>
      </c>
      <c r="P31" s="7">
        <f>VLOOKUP($C31,'22nd march'!$A$1:$AF$214,14,0)</f>
        <v>100</v>
      </c>
      <c r="Q31" s="7">
        <f>VLOOKUP($C31,'22nd march'!$A$1:$AF$214,15,0)</f>
        <v>107</v>
      </c>
      <c r="R31" s="7">
        <f>VLOOKUP($C31,'22nd march'!$A$1:$AF$214,16,0)</f>
        <v>114</v>
      </c>
      <c r="S31" s="7">
        <f>VLOOKUP($C31,'22nd march'!$A$1:$AF$214,17,0)</f>
        <v>114</v>
      </c>
      <c r="T31" s="7">
        <f>VLOOKUP($C31,'22nd march'!$A$1:$AF$214,18,0)</f>
        <v>102</v>
      </c>
      <c r="U31" s="7">
        <f>VLOOKUP($C31,'22nd march'!$A$1:$AF$214,19,0)</f>
        <v>103</v>
      </c>
      <c r="V31" s="7">
        <f>VLOOKUP($C31,'22nd march'!$A$1:$AF$214,20,0)</f>
        <v>110</v>
      </c>
      <c r="W31" s="7">
        <f>VLOOKUP($C31,'22nd march'!$A$1:$AF$214,21,0)</f>
        <v>112</v>
      </c>
      <c r="X31" s="7">
        <f>VLOOKUP($C31,'22nd march'!$A$1:$AF$214,22,0)</f>
        <v>110</v>
      </c>
      <c r="Y31" s="7">
        <f>VLOOKUP($C31,'22nd march'!$A$1:$AF$214,23,0)</f>
        <v>105</v>
      </c>
      <c r="Z31" s="7"/>
      <c r="AA31" s="7"/>
      <c r="AB31" s="7"/>
      <c r="AC31" s="7"/>
      <c r="AD31" s="7"/>
      <c r="AE31" s="7"/>
      <c r="AF31" s="7"/>
      <c r="AG31" s="7"/>
    </row>
    <row r="32" spans="1:33" ht="14.25" customHeight="1" x14ac:dyDescent="0.25">
      <c r="A32" s="8" t="s">
        <v>27</v>
      </c>
      <c r="B32" s="8" t="s">
        <v>228</v>
      </c>
      <c r="C32" s="9">
        <v>7982</v>
      </c>
      <c r="D32" s="7">
        <f>VLOOKUP($C32,'22nd march'!$A$1:$AF$214,2,0)</f>
        <v>71</v>
      </c>
      <c r="E32" s="7">
        <f>VLOOKUP($C32,'22nd march'!$A$1:$AF$214,3,0)</f>
        <v>76</v>
      </c>
      <c r="F32" s="7">
        <f>VLOOKUP($C32,'22nd march'!$A$1:$AF$214,4,0)</f>
        <v>80</v>
      </c>
      <c r="G32" s="7">
        <f>VLOOKUP($C32,'22nd march'!$A$1:$AF$214,5,0)</f>
        <v>72</v>
      </c>
      <c r="H32" s="7">
        <f>VLOOKUP($C32,'22nd march'!$A$1:$AF$214,6,0)</f>
        <v>75</v>
      </c>
      <c r="I32" s="7">
        <f>VLOOKUP($C32,'22nd march'!$A$1:$AF$214,7,0)</f>
        <v>74</v>
      </c>
      <c r="J32" s="7">
        <f>VLOOKUP($C32,'22nd march'!$A$1:$AF$214,8,0)</f>
        <v>78</v>
      </c>
      <c r="K32" s="7">
        <f>VLOOKUP($C32,'22nd march'!$A$1:$AF$214,9,0)</f>
        <v>71</v>
      </c>
      <c r="L32" s="7">
        <f>VLOOKUP($C32,'22nd march'!$A$1:$AF$214,10,0)</f>
        <v>70</v>
      </c>
      <c r="M32" s="7">
        <f>VLOOKUP($C32,'22nd march'!$A$1:$AF$214,11,0)</f>
        <v>70</v>
      </c>
      <c r="N32" s="7">
        <f>VLOOKUP($C32,'22nd march'!$A$1:$AF$214,12,0)</f>
        <v>72</v>
      </c>
      <c r="O32" s="7">
        <f>VLOOKUP($C32,'22nd march'!$A$1:$AF$214,13,0)</f>
        <v>71</v>
      </c>
      <c r="P32" s="7">
        <f>VLOOKUP($C32,'22nd march'!$A$1:$AF$214,14,0)</f>
        <v>69</v>
      </c>
      <c r="Q32" s="7">
        <f>VLOOKUP($C32,'22nd march'!$A$1:$AF$214,15,0)</f>
        <v>70</v>
      </c>
      <c r="R32" s="7">
        <f>VLOOKUP($C32,'22nd march'!$A$1:$AF$214,16,0)</f>
        <v>69</v>
      </c>
      <c r="S32" s="7">
        <f>VLOOKUP($C32,'22nd march'!$A$1:$AF$214,17,0)</f>
        <v>72</v>
      </c>
      <c r="T32" s="7">
        <f>VLOOKUP($C32,'22nd march'!$A$1:$AF$214,18,0)</f>
        <v>82</v>
      </c>
      <c r="U32" s="7">
        <f>VLOOKUP($C32,'22nd march'!$A$1:$AF$214,19,0)</f>
        <v>72</v>
      </c>
      <c r="V32" s="7">
        <f>VLOOKUP($C32,'22nd march'!$A$1:$AF$214,20,0)</f>
        <v>70</v>
      </c>
      <c r="W32" s="7">
        <f>VLOOKUP($C32,'22nd march'!$A$1:$AF$214,21,0)</f>
        <v>73</v>
      </c>
      <c r="X32" s="7">
        <f>VLOOKUP($C32,'22nd march'!$A$1:$AF$214,22,0)</f>
        <v>76</v>
      </c>
      <c r="Y32" s="7">
        <f>VLOOKUP($C32,'22nd march'!$A$1:$AF$214,23,0)</f>
        <v>72</v>
      </c>
      <c r="Z32" s="7"/>
      <c r="AA32" s="7"/>
      <c r="AB32" s="7"/>
      <c r="AC32" s="7"/>
      <c r="AD32" s="7"/>
      <c r="AE32" s="7"/>
      <c r="AF32" s="7"/>
      <c r="AG32" s="7"/>
    </row>
    <row r="33" spans="1:34" ht="21" customHeight="1" x14ac:dyDescent="0.25">
      <c r="A33" s="8" t="s">
        <v>28</v>
      </c>
      <c r="B33" s="8" t="s">
        <v>228</v>
      </c>
      <c r="C33" s="9">
        <v>7985</v>
      </c>
      <c r="D33" s="7">
        <f>VLOOKUP($C33,'22nd march'!$A$1:$AF$214,2,0)</f>
        <v>124</v>
      </c>
      <c r="E33" s="7">
        <f>VLOOKUP($C33,'22nd march'!$A$1:$AF$214,3,0)</f>
        <v>156</v>
      </c>
      <c r="F33" s="7">
        <f>VLOOKUP($C33,'22nd march'!$A$1:$AF$214,4,0)</f>
        <v>184</v>
      </c>
      <c r="G33" s="7">
        <f>VLOOKUP($C33,'22nd march'!$A$1:$AF$214,5,0)</f>
        <v>157</v>
      </c>
      <c r="H33" s="7">
        <f>VLOOKUP($C33,'22nd march'!$A$1:$AF$214,6,0)</f>
        <v>144</v>
      </c>
      <c r="I33" s="7">
        <f>VLOOKUP($C33,'22nd march'!$A$1:$AF$214,7,0)</f>
        <v>176</v>
      </c>
      <c r="J33" s="7">
        <f>VLOOKUP($C33,'22nd march'!$A$1:$AF$214,8,0)</f>
        <v>190</v>
      </c>
      <c r="K33" s="7">
        <f>VLOOKUP($C33,'22nd march'!$A$1:$AF$214,9,0)</f>
        <v>169</v>
      </c>
      <c r="L33" s="7">
        <f>VLOOKUP($C33,'22nd march'!$A$1:$AF$214,10,0)</f>
        <v>181</v>
      </c>
      <c r="M33" s="7">
        <f>VLOOKUP($C33,'22nd march'!$A$1:$AF$214,11,0)</f>
        <v>173</v>
      </c>
      <c r="N33" s="7">
        <f>VLOOKUP($C33,'22nd march'!$A$1:$AF$214,12,0)</f>
        <v>172</v>
      </c>
      <c r="O33" s="7">
        <f>VLOOKUP($C33,'22nd march'!$A$1:$AF$214,13,0)</f>
        <v>173</v>
      </c>
      <c r="P33" s="7">
        <f>VLOOKUP($C33,'22nd march'!$A$1:$AF$214,14,0)</f>
        <v>173</v>
      </c>
      <c r="Q33" s="7">
        <f>VLOOKUP($C33,'22nd march'!$A$1:$AF$214,15,0)</f>
        <v>157</v>
      </c>
      <c r="R33" s="7">
        <f>VLOOKUP($C33,'22nd march'!$A$1:$AF$214,16,0)</f>
        <v>173</v>
      </c>
      <c r="S33" s="7">
        <f>VLOOKUP($C33,'22nd march'!$A$1:$AF$214,17,0)</f>
        <v>181</v>
      </c>
      <c r="T33" s="7">
        <f>VLOOKUP($C33,'22nd march'!$A$1:$AF$214,18,0)</f>
        <v>170</v>
      </c>
      <c r="U33" s="7">
        <f>VLOOKUP($C33,'22nd march'!$A$1:$AF$214,19,0)</f>
        <v>177</v>
      </c>
      <c r="V33" s="7">
        <f>VLOOKUP($C33,'22nd march'!$A$1:$AF$214,20,0)</f>
        <v>170</v>
      </c>
      <c r="W33" s="7">
        <f>VLOOKUP($C33,'22nd march'!$A$1:$AF$214,21,0)</f>
        <v>192</v>
      </c>
      <c r="X33" s="7">
        <f>VLOOKUP($C33,'22nd march'!$A$1:$AF$214,22,0)</f>
        <v>196</v>
      </c>
      <c r="Y33" s="7">
        <f>VLOOKUP($C33,'22nd march'!$A$1:$AF$214,23,0)</f>
        <v>169</v>
      </c>
      <c r="Z33" s="7"/>
      <c r="AA33" s="7"/>
      <c r="AB33" s="7"/>
      <c r="AC33" s="7"/>
      <c r="AD33" s="7"/>
      <c r="AE33" s="7"/>
      <c r="AF33" s="7"/>
      <c r="AG33" s="7"/>
    </row>
    <row r="34" spans="1:34" ht="33" customHeight="1" x14ac:dyDescent="0.25">
      <c r="A34" s="8" t="s">
        <v>29</v>
      </c>
      <c r="B34" s="8" t="s">
        <v>228</v>
      </c>
      <c r="C34" s="9">
        <v>117753</v>
      </c>
      <c r="D34" s="7">
        <f>VLOOKUP($C34,'22nd march'!$A$1:$AF$214,2,0)</f>
        <v>8</v>
      </c>
      <c r="E34" s="7">
        <f>VLOOKUP($C34,'22nd march'!$A$1:$AF$214,3,0)</f>
        <v>0</v>
      </c>
      <c r="F34" s="7">
        <f>VLOOKUP($C34,'22nd march'!$A$1:$AF$214,4,0)</f>
        <v>8</v>
      </c>
      <c r="G34" s="7">
        <f>VLOOKUP($C34,'22nd march'!$A$1:$AF$214,5,0)</f>
        <v>0</v>
      </c>
      <c r="H34" s="7">
        <f>VLOOKUP($C34,'22nd march'!$A$1:$AF$214,6,0)</f>
        <v>4</v>
      </c>
      <c r="I34" s="7">
        <f>VLOOKUP($C34,'22nd march'!$A$1:$AF$214,7,0)</f>
        <v>0</v>
      </c>
      <c r="J34" s="7">
        <f>VLOOKUP($C34,'22nd march'!$A$1:$AF$214,8,0)</f>
        <v>0</v>
      </c>
      <c r="K34" s="7">
        <f>VLOOKUP($C34,'22nd march'!$A$1:$AF$214,9,0)</f>
        <v>8</v>
      </c>
      <c r="L34" s="7">
        <f>VLOOKUP($C34,'22nd march'!$A$1:$AF$214,10,0)</f>
        <v>0</v>
      </c>
      <c r="M34" s="7">
        <f>VLOOKUP($C34,'22nd march'!$A$1:$AF$214,11,0)</f>
        <v>0</v>
      </c>
      <c r="N34" s="7">
        <f>VLOOKUP($C34,'22nd march'!$A$1:$AF$214,12,0)</f>
        <v>0</v>
      </c>
      <c r="O34" s="7">
        <f>VLOOKUP($C34,'22nd march'!$A$1:$AF$214,13,0)</f>
        <v>8</v>
      </c>
      <c r="P34" s="7">
        <f>VLOOKUP($C34,'22nd march'!$A$1:$AF$214,14,0)</f>
        <v>0</v>
      </c>
      <c r="Q34" s="7">
        <f>VLOOKUP($C34,'22nd march'!$A$1:$AF$214,15,0)</f>
        <v>0</v>
      </c>
      <c r="R34" s="7">
        <f>VLOOKUP($C34,'22nd march'!$A$1:$AF$214,16,0)</f>
        <v>0</v>
      </c>
      <c r="S34" s="7">
        <f>VLOOKUP($C34,'22nd march'!$A$1:$AF$214,17,0)</f>
        <v>8</v>
      </c>
      <c r="T34" s="7">
        <f>VLOOKUP($C34,'22nd march'!$A$1:$AF$214,18,0)</f>
        <v>0</v>
      </c>
      <c r="U34" s="7">
        <f>VLOOKUP($C34,'22nd march'!$A$1:$AF$214,19,0)</f>
        <v>0</v>
      </c>
      <c r="V34" s="7">
        <f>VLOOKUP($C34,'22nd march'!$A$1:$AF$214,20,0)</f>
        <v>0</v>
      </c>
      <c r="W34" s="7">
        <f>VLOOKUP($C34,'22nd march'!$A$1:$AF$214,21,0)</f>
        <v>8</v>
      </c>
      <c r="X34" s="7">
        <f>VLOOKUP($C34,'22nd march'!$A$1:$AF$214,22,0)</f>
        <v>0</v>
      </c>
      <c r="Y34" s="7">
        <f>VLOOKUP($C34,'22nd march'!$A$1:$AF$214,23,0)</f>
        <v>8</v>
      </c>
      <c r="Z34" s="7"/>
      <c r="AA34" s="7"/>
      <c r="AB34" s="7"/>
      <c r="AC34" s="7"/>
      <c r="AD34" s="7"/>
      <c r="AE34" s="7"/>
      <c r="AF34" s="7"/>
      <c r="AG34" s="7"/>
    </row>
    <row r="35" spans="1:34" ht="17.25" customHeight="1" x14ac:dyDescent="0.25">
      <c r="A35" s="8" t="s">
        <v>30</v>
      </c>
      <c r="B35" s="8" t="s">
        <v>228</v>
      </c>
      <c r="C35" s="9">
        <v>107176</v>
      </c>
      <c r="D35" s="7">
        <f>VLOOKUP($C35,'22nd march'!$A$1:$AF$214,2,0)</f>
        <v>20</v>
      </c>
      <c r="E35" s="7">
        <f>VLOOKUP($C35,'22nd march'!$A$1:$AF$214,3,0)</f>
        <v>30</v>
      </c>
      <c r="F35" s="7">
        <f>VLOOKUP($C35,'22nd march'!$A$1:$AF$214,4,0)</f>
        <v>40</v>
      </c>
      <c r="G35" s="7">
        <f>VLOOKUP($C35,'22nd march'!$A$1:$AF$214,5,0)</f>
        <v>0</v>
      </c>
      <c r="H35" s="7">
        <f>VLOOKUP($C35,'22nd march'!$A$1:$AF$214,6,0)</f>
        <v>48</v>
      </c>
      <c r="I35" s="7">
        <f>VLOOKUP($C35,'22nd march'!$A$1:$AF$214,7,0)</f>
        <v>34</v>
      </c>
      <c r="J35" s="7">
        <f>VLOOKUP($C35,'22nd march'!$A$1:$AF$214,8,0)</f>
        <v>30</v>
      </c>
      <c r="K35" s="7">
        <f>VLOOKUP($C35,'22nd march'!$A$1:$AF$214,9,0)</f>
        <v>30</v>
      </c>
      <c r="L35" s="7">
        <f>VLOOKUP($C35,'22nd march'!$A$1:$AF$214,10,0)</f>
        <v>0</v>
      </c>
      <c r="M35" s="7">
        <f>VLOOKUP($C35,'22nd march'!$A$1:$AF$214,11,0)</f>
        <v>40</v>
      </c>
      <c r="N35" s="7">
        <f>VLOOKUP($C35,'22nd march'!$A$1:$AF$214,12,0)</f>
        <v>0</v>
      </c>
      <c r="O35" s="7">
        <f>VLOOKUP($C35,'22nd march'!$A$1:$AF$214,13,0)</f>
        <v>48</v>
      </c>
      <c r="P35" s="7">
        <f>VLOOKUP($C35,'22nd march'!$A$1:$AF$214,14,0)</f>
        <v>0</v>
      </c>
      <c r="Q35" s="7">
        <f>VLOOKUP($C35,'22nd march'!$A$1:$AF$214,15,0)</f>
        <v>35</v>
      </c>
      <c r="R35" s="7">
        <f>VLOOKUP($C35,'22nd march'!$A$1:$AF$214,16,0)</f>
        <v>0</v>
      </c>
      <c r="S35" s="7">
        <f>VLOOKUP($C35,'22nd march'!$A$1:$AF$214,17,0)</f>
        <v>0</v>
      </c>
      <c r="T35" s="7">
        <f>VLOOKUP($C35,'22nd march'!$A$1:$AF$214,18,0)</f>
        <v>48</v>
      </c>
      <c r="U35" s="7">
        <f>VLOOKUP($C35,'22nd march'!$A$1:$AF$214,19,0)</f>
        <v>24</v>
      </c>
      <c r="V35" s="7">
        <f>VLOOKUP($C35,'22nd march'!$A$1:$AF$214,20,0)</f>
        <v>30</v>
      </c>
      <c r="W35" s="7">
        <f>VLOOKUP($C35,'22nd march'!$A$1:$AF$214,21,0)</f>
        <v>50</v>
      </c>
      <c r="X35" s="7">
        <f>VLOOKUP($C35,'22nd march'!$A$1:$AF$214,22,0)</f>
        <v>50</v>
      </c>
      <c r="Y35" s="7">
        <f>VLOOKUP($C35,'22nd march'!$A$1:$AF$214,23,0)</f>
        <v>20</v>
      </c>
      <c r="Z35" s="7"/>
      <c r="AA35" s="7"/>
      <c r="AB35" s="7"/>
      <c r="AC35" s="7"/>
      <c r="AD35" s="7"/>
      <c r="AE35" s="7"/>
      <c r="AF35" s="7"/>
      <c r="AG35" s="7"/>
    </row>
    <row r="36" spans="1:34" ht="17.25" customHeight="1" x14ac:dyDescent="0.25">
      <c r="A36" s="8" t="s">
        <v>31</v>
      </c>
      <c r="B36" s="8" t="s">
        <v>228</v>
      </c>
      <c r="C36" s="9">
        <v>137030</v>
      </c>
      <c r="D36" s="7">
        <f>VLOOKUP($C36,'22nd march'!$A$1:$AF$214,2,0)</f>
        <v>60</v>
      </c>
      <c r="E36" s="7">
        <f>VLOOKUP($C36,'22nd march'!$A$1:$AF$214,3,0)</f>
        <v>60</v>
      </c>
      <c r="F36" s="7">
        <f>VLOOKUP($C36,'22nd march'!$A$1:$AF$214,4,0)</f>
        <v>60</v>
      </c>
      <c r="G36" s="7">
        <f>VLOOKUP($C36,'22nd march'!$A$1:$AF$214,5,0)</f>
        <v>0</v>
      </c>
      <c r="H36" s="7">
        <f>VLOOKUP($C36,'22nd march'!$A$1:$AF$214,6,0)</f>
        <v>80</v>
      </c>
      <c r="I36" s="7">
        <f>VLOOKUP($C36,'22nd march'!$A$1:$AF$214,7,0)</f>
        <v>0</v>
      </c>
      <c r="J36" s="7">
        <f>VLOOKUP($C36,'22nd march'!$A$1:$AF$214,8,0)</f>
        <v>60</v>
      </c>
      <c r="K36" s="7">
        <f>VLOOKUP($C36,'22nd march'!$A$1:$AF$214,9,0)</f>
        <v>0</v>
      </c>
      <c r="L36" s="7">
        <f>VLOOKUP($C36,'22nd march'!$A$1:$AF$214,10,0)</f>
        <v>0</v>
      </c>
      <c r="M36" s="7">
        <f>VLOOKUP($C36,'22nd march'!$A$1:$AF$214,11,0)</f>
        <v>60</v>
      </c>
      <c r="N36" s="7">
        <f>VLOOKUP($C36,'22nd march'!$A$1:$AF$214,12,0)</f>
        <v>0</v>
      </c>
      <c r="O36" s="7">
        <f>VLOOKUP($C36,'22nd march'!$A$1:$AF$214,13,0)</f>
        <v>80</v>
      </c>
      <c r="P36" s="7">
        <f>VLOOKUP($C36,'22nd march'!$A$1:$AF$214,14,0)</f>
        <v>80</v>
      </c>
      <c r="Q36" s="7">
        <f>VLOOKUP($C36,'22nd march'!$A$1:$AF$214,15,0)</f>
        <v>60</v>
      </c>
      <c r="R36" s="7">
        <f>VLOOKUP($C36,'22nd march'!$A$1:$AF$214,16,0)</f>
        <v>60</v>
      </c>
      <c r="S36" s="7">
        <f>VLOOKUP($C36,'22nd march'!$A$1:$AF$214,17,0)</f>
        <v>60</v>
      </c>
      <c r="T36" s="7">
        <f>VLOOKUP($C36,'22nd march'!$A$1:$AF$214,18,0)</f>
        <v>60</v>
      </c>
      <c r="U36" s="7">
        <f>VLOOKUP($C36,'22nd march'!$A$1:$AF$214,19,0)</f>
        <v>60</v>
      </c>
      <c r="V36" s="7">
        <f>VLOOKUP($C36,'22nd march'!$A$1:$AF$214,20,0)</f>
        <v>60</v>
      </c>
      <c r="W36" s="7">
        <f>VLOOKUP($C36,'22nd march'!$A$1:$AF$214,21,0)</f>
        <v>0</v>
      </c>
      <c r="X36" s="7">
        <f>VLOOKUP($C36,'22nd march'!$A$1:$AF$214,22,0)</f>
        <v>60</v>
      </c>
      <c r="Y36" s="7">
        <f>VLOOKUP($C36,'22nd march'!$A$1:$AF$214,23,0)</f>
        <v>60</v>
      </c>
      <c r="Z36" s="7"/>
      <c r="AA36" s="7"/>
      <c r="AB36" s="7"/>
      <c r="AC36" s="7"/>
      <c r="AD36" s="7"/>
      <c r="AE36" s="7"/>
      <c r="AF36" s="7"/>
      <c r="AG36" s="7"/>
    </row>
    <row r="37" spans="1:34" ht="18.75" customHeight="1" x14ac:dyDescent="0.25">
      <c r="A37" s="10" t="s">
        <v>32</v>
      </c>
      <c r="B37" s="8" t="s">
        <v>228</v>
      </c>
      <c r="C37" s="11">
        <v>117752</v>
      </c>
      <c r="D37" s="7">
        <f>VLOOKUP($C37,'22nd march'!$A$1:$AF$214,2,0)</f>
        <v>24</v>
      </c>
      <c r="E37" s="7">
        <f>VLOOKUP($C37,'22nd march'!$A$1:$AF$214,3,0)</f>
        <v>24</v>
      </c>
      <c r="F37" s="7">
        <f>VLOOKUP($C37,'22nd march'!$A$1:$AF$214,4,0)</f>
        <v>24</v>
      </c>
      <c r="G37" s="7">
        <f>VLOOKUP($C37,'22nd march'!$A$1:$AF$214,5,0)</f>
        <v>24</v>
      </c>
      <c r="H37" s="7">
        <f>VLOOKUP($C37,'22nd march'!$A$1:$AF$214,6,0)</f>
        <v>24</v>
      </c>
      <c r="I37" s="7">
        <f>VLOOKUP($C37,'22nd march'!$A$1:$AF$214,7,0)</f>
        <v>24</v>
      </c>
      <c r="J37" s="7">
        <f>VLOOKUP($C37,'22nd march'!$A$1:$AF$214,8,0)</f>
        <v>24</v>
      </c>
      <c r="K37" s="7">
        <f>VLOOKUP($C37,'22nd march'!$A$1:$AF$214,9,0)</f>
        <v>24</v>
      </c>
      <c r="L37" s="7">
        <f>VLOOKUP($C37,'22nd march'!$A$1:$AF$214,10,0)</f>
        <v>24</v>
      </c>
      <c r="M37" s="7">
        <f>VLOOKUP($C37,'22nd march'!$A$1:$AF$214,11,0)</f>
        <v>36</v>
      </c>
      <c r="N37" s="7">
        <f>VLOOKUP($C37,'22nd march'!$A$1:$AF$214,12,0)</f>
        <v>36</v>
      </c>
      <c r="O37" s="7">
        <f>VLOOKUP($C37,'22nd march'!$A$1:$AF$214,13,0)</f>
        <v>36</v>
      </c>
      <c r="P37" s="7">
        <f>VLOOKUP($C37,'22nd march'!$A$1:$AF$214,14,0)</f>
        <v>36</v>
      </c>
      <c r="Q37" s="7">
        <f>VLOOKUP($C37,'22nd march'!$A$1:$AF$214,15,0)</f>
        <v>36</v>
      </c>
      <c r="R37" s="7">
        <f>VLOOKUP($C37,'22nd march'!$A$1:$AF$214,16,0)</f>
        <v>36</v>
      </c>
      <c r="S37" s="7">
        <f>VLOOKUP($C37,'22nd march'!$A$1:$AF$214,17,0)</f>
        <v>36</v>
      </c>
      <c r="T37" s="7">
        <f>VLOOKUP($C37,'22nd march'!$A$1:$AF$214,18,0)</f>
        <v>36</v>
      </c>
      <c r="U37" s="7">
        <f>VLOOKUP($C37,'22nd march'!$A$1:$AF$214,19,0)</f>
        <v>36</v>
      </c>
      <c r="V37" s="7">
        <f>VLOOKUP($C37,'22nd march'!$A$1:$AF$214,20,0)</f>
        <v>36</v>
      </c>
      <c r="W37" s="7">
        <f>VLOOKUP($C37,'22nd march'!$A$1:$AF$214,21,0)</f>
        <v>36</v>
      </c>
      <c r="X37" s="7">
        <f>VLOOKUP($C37,'22nd march'!$A$1:$AF$214,22,0)</f>
        <v>36</v>
      </c>
      <c r="Y37" s="7">
        <f>VLOOKUP($C37,'22nd march'!$A$1:$AF$214,23,0)</f>
        <v>36</v>
      </c>
      <c r="Z37" s="7"/>
      <c r="AA37" s="7"/>
      <c r="AB37" s="7"/>
      <c r="AC37" s="7"/>
      <c r="AD37" s="7"/>
      <c r="AE37" s="7"/>
      <c r="AF37" s="7"/>
      <c r="AG37" s="7"/>
    </row>
    <row r="38" spans="1:34" ht="18.75" customHeight="1" x14ac:dyDescent="0.25">
      <c r="A38" s="8" t="s">
        <v>57</v>
      </c>
      <c r="B38" s="8" t="s">
        <v>228</v>
      </c>
      <c r="C38" s="9">
        <v>109815</v>
      </c>
      <c r="D38" s="7">
        <f>VLOOKUP($C38,'22nd march'!$A$1:$AF$214,2,0)</f>
        <v>8</v>
      </c>
      <c r="E38" s="7">
        <f>VLOOKUP($C38,'22nd march'!$A$1:$AF$214,3,0)</f>
        <v>0</v>
      </c>
      <c r="F38" s="7">
        <f>VLOOKUP($C38,'22nd march'!$A$1:$AF$214,4,0)</f>
        <v>8</v>
      </c>
      <c r="G38" s="7">
        <f>VLOOKUP($C38,'22nd march'!$A$1:$AF$214,5,0)</f>
        <v>0</v>
      </c>
      <c r="H38" s="7">
        <f>VLOOKUP($C38,'22nd march'!$A$1:$AF$214,6,0)</f>
        <v>8</v>
      </c>
      <c r="I38" s="7">
        <f>VLOOKUP($C38,'22nd march'!$A$1:$AF$214,7,0)</f>
        <v>0</v>
      </c>
      <c r="J38" s="7">
        <f>VLOOKUP($C38,'22nd march'!$A$1:$AF$214,8,0)</f>
        <v>8</v>
      </c>
      <c r="K38" s="7">
        <f>VLOOKUP($C38,'22nd march'!$A$1:$AF$214,9,0)</f>
        <v>0</v>
      </c>
      <c r="L38" s="7">
        <f>VLOOKUP($C38,'22nd march'!$A$1:$AF$214,10,0)</f>
        <v>8</v>
      </c>
      <c r="M38" s="7">
        <f>VLOOKUP($C38,'22nd march'!$A$1:$AF$214,11,0)</f>
        <v>0</v>
      </c>
      <c r="N38" s="7">
        <f>VLOOKUP($C38,'22nd march'!$A$1:$AF$214,12,0)</f>
        <v>8</v>
      </c>
      <c r="O38" s="7">
        <f>VLOOKUP($C38,'22nd march'!$A$1:$AF$214,13,0)</f>
        <v>0</v>
      </c>
      <c r="P38" s="7">
        <f>VLOOKUP($C38,'22nd march'!$A$1:$AF$214,14,0)</f>
        <v>8</v>
      </c>
      <c r="Q38" s="7">
        <f>VLOOKUP($C38,'22nd march'!$A$1:$AF$214,15,0)</f>
        <v>0</v>
      </c>
      <c r="R38" s="7">
        <f>VLOOKUP($C38,'22nd march'!$A$1:$AF$214,16,0)</f>
        <v>8</v>
      </c>
      <c r="S38" s="7">
        <f>VLOOKUP($C38,'22nd march'!$A$1:$AF$214,17,0)</f>
        <v>0</v>
      </c>
      <c r="T38" s="7">
        <f>VLOOKUP($C38,'22nd march'!$A$1:$AF$214,18,0)</f>
        <v>8</v>
      </c>
      <c r="U38" s="7">
        <f>VLOOKUP($C38,'22nd march'!$A$1:$AF$214,19,0)</f>
        <v>0</v>
      </c>
      <c r="V38" s="7">
        <f>VLOOKUP($C38,'22nd march'!$A$1:$AF$214,20,0)</f>
        <v>8</v>
      </c>
      <c r="W38" s="7">
        <f>VLOOKUP($C38,'22nd march'!$A$1:$AF$214,21,0)</f>
        <v>0</v>
      </c>
      <c r="X38" s="7">
        <f>VLOOKUP($C38,'22nd march'!$A$1:$AF$214,22,0)</f>
        <v>8</v>
      </c>
      <c r="Y38" s="7">
        <f>VLOOKUP($C38,'22nd march'!$A$1:$AF$214,23,0)</f>
        <v>4</v>
      </c>
      <c r="Z38" s="7"/>
      <c r="AA38" s="7"/>
      <c r="AB38" s="7"/>
      <c r="AC38" s="7"/>
      <c r="AD38" s="7"/>
      <c r="AE38" s="7"/>
      <c r="AF38" s="7"/>
      <c r="AG38" s="7"/>
      <c r="AH38" s="7"/>
    </row>
    <row r="39" spans="1:34" x14ac:dyDescent="0.25">
      <c r="A39" s="40" t="s">
        <v>256</v>
      </c>
      <c r="B39" s="8" t="s">
        <v>228</v>
      </c>
      <c r="C39" s="35">
        <v>143156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</row>
    <row r="40" spans="1:34" x14ac:dyDescent="0.25">
      <c r="A40" s="51" t="s">
        <v>33</v>
      </c>
      <c r="B40" s="52"/>
      <c r="C40" s="52"/>
      <c r="D40">
        <f>SUM(D21:D39)</f>
        <v>725</v>
      </c>
      <c r="E40">
        <f t="shared" ref="E40:Y40" si="2">SUM(E21:E39)</f>
        <v>796</v>
      </c>
      <c r="F40">
        <f t="shared" si="2"/>
        <v>809</v>
      </c>
      <c r="G40">
        <f t="shared" si="2"/>
        <v>732</v>
      </c>
      <c r="H40">
        <f t="shared" si="2"/>
        <v>819</v>
      </c>
      <c r="I40">
        <f t="shared" si="2"/>
        <v>711</v>
      </c>
      <c r="J40">
        <f t="shared" si="2"/>
        <v>822</v>
      </c>
      <c r="K40">
        <f t="shared" si="2"/>
        <v>763</v>
      </c>
      <c r="L40">
        <f t="shared" si="2"/>
        <v>731</v>
      </c>
      <c r="M40">
        <f t="shared" si="2"/>
        <v>804</v>
      </c>
      <c r="N40">
        <f t="shared" si="2"/>
        <v>740</v>
      </c>
      <c r="O40" s="7">
        <f t="shared" si="2"/>
        <v>812</v>
      </c>
      <c r="P40" s="7">
        <f t="shared" si="2"/>
        <v>782</v>
      </c>
      <c r="Q40" s="7">
        <f t="shared" si="2"/>
        <v>764</v>
      </c>
      <c r="R40" s="7">
        <f t="shared" si="2"/>
        <v>823</v>
      </c>
      <c r="S40" s="7">
        <f t="shared" si="2"/>
        <v>860</v>
      </c>
      <c r="T40" s="7">
        <f t="shared" si="2"/>
        <v>865</v>
      </c>
      <c r="U40" s="7">
        <f t="shared" si="2"/>
        <v>856</v>
      </c>
      <c r="V40" s="7">
        <f t="shared" si="2"/>
        <v>929</v>
      </c>
      <c r="W40" s="7">
        <f t="shared" si="2"/>
        <v>885</v>
      </c>
      <c r="X40" s="7">
        <f t="shared" si="2"/>
        <v>975</v>
      </c>
      <c r="Y40" s="7">
        <f t="shared" si="2"/>
        <v>918</v>
      </c>
      <c r="Z40" s="7"/>
      <c r="AA40" s="7"/>
      <c r="AB40" s="7"/>
      <c r="AC40" s="7"/>
      <c r="AD40" s="7"/>
      <c r="AE40" s="7"/>
      <c r="AF40" s="7"/>
      <c r="AG40" s="7"/>
    </row>
    <row r="41" spans="1:34" x14ac:dyDescent="0.25">
      <c r="A41" s="53" t="s">
        <v>238</v>
      </c>
      <c r="B41" s="53"/>
      <c r="C41" s="53"/>
      <c r="D41" s="31"/>
      <c r="E41" s="31"/>
      <c r="F41" s="31"/>
      <c r="G41" s="54">
        <f>SUM(G40:M40)/7</f>
        <v>768.85714285714289</v>
      </c>
      <c r="H41" s="54"/>
      <c r="I41" s="54"/>
      <c r="J41" s="54"/>
      <c r="K41" s="54"/>
      <c r="L41" s="54"/>
      <c r="M41" s="54"/>
      <c r="N41" s="54">
        <f>SUM(N40:T40)/7</f>
        <v>806.57142857142856</v>
      </c>
      <c r="O41" s="54"/>
      <c r="P41" s="54"/>
      <c r="Q41" s="54"/>
      <c r="R41" s="54"/>
      <c r="S41" s="54"/>
      <c r="T41" s="54"/>
      <c r="U41" s="7"/>
      <c r="V41" s="7"/>
      <c r="W41" s="7"/>
      <c r="X41" s="7"/>
      <c r="Y41" s="7"/>
    </row>
    <row r="42" spans="1:34" x14ac:dyDescent="0.25"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34" ht="18.75" x14ac:dyDescent="0.3">
      <c r="A43" s="25" t="s">
        <v>132</v>
      </c>
      <c r="B43" s="25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34" ht="15.75" thickBot="1" x14ac:dyDescent="0.3">
      <c r="A44" t="s">
        <v>205</v>
      </c>
      <c r="B44" t="s">
        <v>229</v>
      </c>
      <c r="D44">
        <f>VLOOKUP($A44,'DeliveryBoy(22nd march)'!$A$1:$AL$90,2,0)</f>
        <v>169</v>
      </c>
      <c r="E44">
        <f>VLOOKUP($A44,'DeliveryBoy(22nd march)'!$A$1:$AL$90,3,0)</f>
        <v>163</v>
      </c>
      <c r="F44">
        <f>VLOOKUP($A44,'DeliveryBoy(22nd march)'!$A$1:$AL$90,4,0)</f>
        <v>146</v>
      </c>
      <c r="G44">
        <f>VLOOKUP($A44,'DeliveryBoy(22nd march)'!$A$1:$AL$90,5,0)</f>
        <v>156</v>
      </c>
      <c r="H44">
        <f>VLOOKUP($A44,'DeliveryBoy(22nd march)'!$A$1:$AL$90,6,0)</f>
        <v>157</v>
      </c>
      <c r="I44">
        <f>VLOOKUP($A44,'DeliveryBoy(22nd march)'!$A$1:$AL$90,7,0)</f>
        <v>152</v>
      </c>
      <c r="J44">
        <f>VLOOKUP($A44,'DeliveryBoy(22nd march)'!$A$1:$AL$90,8,0)</f>
        <v>161</v>
      </c>
      <c r="K44">
        <f>VLOOKUP($A44,'DeliveryBoy(22nd march)'!$A$1:$AL$90,9,0)</f>
        <v>160</v>
      </c>
      <c r="L44">
        <f>VLOOKUP($A44,'DeliveryBoy(22nd march)'!$A$1:$AL$90,10,0)</f>
        <v>150</v>
      </c>
      <c r="M44">
        <f>VLOOKUP($A44,'DeliveryBoy(22nd march)'!$A$1:$AL$90,11,0)</f>
        <v>145</v>
      </c>
      <c r="N44">
        <f>VLOOKUP($A44,'DeliveryBoy(22nd march)'!$A$1:$AL$90,12,0)</f>
        <v>157</v>
      </c>
      <c r="O44" s="7">
        <f>VLOOKUP($A44,'DeliveryBoy(22nd march)'!$A$1:$AL$90,13,0)</f>
        <v>159</v>
      </c>
      <c r="P44" s="7">
        <f>VLOOKUP($A44,'DeliveryBoy(22nd march)'!$A$1:$AL$90,14,0)</f>
        <v>158</v>
      </c>
      <c r="Q44" s="7">
        <f>VLOOKUP($A44,'DeliveryBoy(22nd march)'!$A$1:$AL$90,15,0)</f>
        <v>157</v>
      </c>
      <c r="R44" s="7">
        <f>VLOOKUP($A44,'DeliveryBoy(22nd march)'!$A$1:$AL$90,16,0)</f>
        <v>153</v>
      </c>
      <c r="S44" s="7">
        <f>VLOOKUP($A44,'DeliveryBoy(22nd march)'!$A$1:$AL$90,17,0)</f>
        <v>142</v>
      </c>
      <c r="T44" s="7">
        <f>VLOOKUP($A44,'DeliveryBoy(22nd march)'!$A$1:$AL$90,18,0)</f>
        <v>151</v>
      </c>
      <c r="U44" s="7">
        <f>VLOOKUP($A44,'DeliveryBoy(22nd march)'!$A$1:$AL$90,19,0)</f>
        <v>152</v>
      </c>
      <c r="V44" s="7">
        <f>VLOOKUP($A44,'DeliveryBoy(22nd march)'!$A$1:$AL$90,20,0)</f>
        <v>158</v>
      </c>
      <c r="W44" s="7">
        <f>VLOOKUP($A44,'DeliveryBoy(22nd march)'!$A$1:$AL$90,21,0)</f>
        <v>159</v>
      </c>
      <c r="X44" s="7">
        <f>VLOOKUP($A44,'DeliveryBoy(22nd march)'!$A$1:$AL$90,22,0)</f>
        <v>152</v>
      </c>
      <c r="Y44" s="7">
        <f>VLOOKUP($A44,'DeliveryBoy(22nd march)'!$A$1:$AL$90,23,0)</f>
        <v>152</v>
      </c>
    </row>
    <row r="45" spans="1:34" ht="15.75" thickBot="1" x14ac:dyDescent="0.3">
      <c r="A45" s="24" t="s">
        <v>201</v>
      </c>
      <c r="B45" t="s">
        <v>229</v>
      </c>
      <c r="D45">
        <f>VLOOKUP($A45,'DeliveryBoy(22nd march)'!$A$1:$AL$90,2,0)</f>
        <v>105</v>
      </c>
      <c r="E45">
        <f>VLOOKUP($A45,'DeliveryBoy(22nd march)'!$A$1:$AL$90,3,0)</f>
        <v>115</v>
      </c>
      <c r="F45">
        <f>VLOOKUP($A45,'DeliveryBoy(22nd march)'!$A$1:$AL$90,4,0)</f>
        <v>104</v>
      </c>
      <c r="G45">
        <f>VLOOKUP($A45,'DeliveryBoy(22nd march)'!$A$1:$AL$90,5,0)</f>
        <v>112</v>
      </c>
      <c r="H45">
        <f>VLOOKUP($A45,'DeliveryBoy(22nd march)'!$A$1:$AL$90,6,0)</f>
        <v>115</v>
      </c>
      <c r="I45">
        <f>VLOOKUP($A45,'DeliveryBoy(22nd march)'!$A$1:$AL$90,7,0)</f>
        <v>122</v>
      </c>
      <c r="J45">
        <f>VLOOKUP($A45,'DeliveryBoy(22nd march)'!$A$1:$AL$90,8,0)</f>
        <v>120</v>
      </c>
      <c r="K45">
        <f>VLOOKUP($A45,'DeliveryBoy(22nd march)'!$A$1:$AL$90,9,0)</f>
        <v>120</v>
      </c>
      <c r="L45">
        <f>VLOOKUP($A45,'DeliveryBoy(22nd march)'!$A$1:$AL$90,10,0)</f>
        <v>122</v>
      </c>
      <c r="M45">
        <f>VLOOKUP($A45,'DeliveryBoy(22nd march)'!$A$1:$AL$90,11,0)</f>
        <v>112</v>
      </c>
      <c r="N45">
        <f>VLOOKUP($A45,'DeliveryBoy(22nd march)'!$A$1:$AL$90,12,0)</f>
        <v>121</v>
      </c>
      <c r="O45" s="7">
        <f>VLOOKUP($A45,'DeliveryBoy(22nd march)'!$A$1:$AL$90,13,0)</f>
        <v>120</v>
      </c>
      <c r="P45" s="7">
        <f>VLOOKUP($A45,'DeliveryBoy(22nd march)'!$A$1:$AL$90,14,0)</f>
        <v>116</v>
      </c>
      <c r="Q45" s="7">
        <f>VLOOKUP($A45,'DeliveryBoy(22nd march)'!$A$1:$AL$90,15,0)</f>
        <v>117</v>
      </c>
      <c r="R45" s="7">
        <f>VLOOKUP($A45,'DeliveryBoy(22nd march)'!$A$1:$AL$90,16,0)</f>
        <v>108</v>
      </c>
      <c r="S45" s="7">
        <f>VLOOKUP($A45,'DeliveryBoy(22nd march)'!$A$1:$AL$90,17,0)</f>
        <v>112</v>
      </c>
      <c r="T45" s="7">
        <f>VLOOKUP($A45,'DeliveryBoy(22nd march)'!$A$1:$AL$90,18,0)</f>
        <v>108</v>
      </c>
      <c r="U45" s="7">
        <f>VLOOKUP($A45,'DeliveryBoy(22nd march)'!$A$1:$AL$90,19,0)</f>
        <v>108</v>
      </c>
      <c r="V45" s="7">
        <f>VLOOKUP($A45,'DeliveryBoy(22nd march)'!$A$1:$AL$90,20,0)</f>
        <v>106</v>
      </c>
      <c r="W45" s="7">
        <f>VLOOKUP($A45,'DeliveryBoy(22nd march)'!$A$1:$AL$90,21,0)</f>
        <v>118</v>
      </c>
      <c r="X45" s="7">
        <f>VLOOKUP($A45,'DeliveryBoy(22nd march)'!$A$1:$AL$90,22,0)</f>
        <v>120</v>
      </c>
      <c r="Y45" s="7">
        <f>VLOOKUP($A45,'DeliveryBoy(22nd march)'!$A$1:$AL$90,23,0)</f>
        <v>115</v>
      </c>
    </row>
    <row r="46" spans="1:34" ht="15.75" thickBot="1" x14ac:dyDescent="0.3">
      <c r="A46" s="24" t="s">
        <v>170</v>
      </c>
      <c r="B46" t="s">
        <v>229</v>
      </c>
      <c r="D46">
        <f>VLOOKUP($A46,'DeliveryBoy(22nd march)'!$A$1:$AL$90,2,0)</f>
        <v>85</v>
      </c>
      <c r="E46">
        <f>VLOOKUP($A46,'DeliveryBoy(22nd march)'!$A$1:$AL$90,3,0)</f>
        <v>74</v>
      </c>
      <c r="F46">
        <f>VLOOKUP($A46,'DeliveryBoy(22nd march)'!$A$1:$AL$90,4,0)</f>
        <v>85</v>
      </c>
      <c r="G46">
        <f>VLOOKUP($A46,'DeliveryBoy(22nd march)'!$A$1:$AL$90,5,0)</f>
        <v>81</v>
      </c>
      <c r="H46">
        <f>VLOOKUP($A46,'DeliveryBoy(22nd march)'!$A$1:$AL$90,6,0)</f>
        <v>75</v>
      </c>
      <c r="I46">
        <f>VLOOKUP($A46,'DeliveryBoy(22nd march)'!$A$1:$AL$90,7,0)</f>
        <v>74</v>
      </c>
      <c r="J46">
        <f>VLOOKUP($A46,'DeliveryBoy(22nd march)'!$A$1:$AL$90,8,0)</f>
        <v>81</v>
      </c>
      <c r="K46">
        <f>VLOOKUP($A46,'DeliveryBoy(22nd march)'!$A$1:$AL$90,9,0)</f>
        <v>78</v>
      </c>
      <c r="L46">
        <f>VLOOKUP($A46,'DeliveryBoy(22nd march)'!$A$1:$AL$90,10,0)</f>
        <v>75</v>
      </c>
      <c r="M46">
        <f>VLOOKUP($A46,'DeliveryBoy(22nd march)'!$A$1:$AL$90,11,0)</f>
        <v>74</v>
      </c>
      <c r="N46">
        <f>VLOOKUP($A46,'DeliveryBoy(22nd march)'!$A$1:$AL$90,12,0)</f>
        <v>72</v>
      </c>
      <c r="O46" s="7">
        <f>VLOOKUP($A46,'DeliveryBoy(22nd march)'!$A$1:$AL$90,13,0)</f>
        <v>84</v>
      </c>
      <c r="P46" s="7">
        <f>VLOOKUP($A46,'DeliveryBoy(22nd march)'!$A$1:$AL$90,14,0)</f>
        <v>81</v>
      </c>
      <c r="Q46" s="7">
        <f>VLOOKUP($A46,'DeliveryBoy(22nd march)'!$A$1:$AL$90,15,0)</f>
        <v>76</v>
      </c>
      <c r="R46" s="7">
        <f>VLOOKUP($A46,'DeliveryBoy(22nd march)'!$A$1:$AL$90,16,0)</f>
        <v>89</v>
      </c>
      <c r="S46" s="7">
        <f>VLOOKUP($A46,'DeliveryBoy(22nd march)'!$A$1:$AL$90,17,0)</f>
        <v>78</v>
      </c>
      <c r="T46" s="7">
        <f>VLOOKUP($A46,'DeliveryBoy(22nd march)'!$A$1:$AL$90,18,0)</f>
        <v>80</v>
      </c>
      <c r="U46" s="7">
        <f>VLOOKUP($A46,'DeliveryBoy(22nd march)'!$A$1:$AL$90,19,0)</f>
        <v>72</v>
      </c>
      <c r="V46" s="7">
        <f>VLOOKUP($A46,'DeliveryBoy(22nd march)'!$A$1:$AL$90,20,0)</f>
        <v>85</v>
      </c>
      <c r="W46" s="7">
        <f>VLOOKUP($A46,'DeliveryBoy(22nd march)'!$A$1:$AL$90,21,0)</f>
        <v>78</v>
      </c>
      <c r="X46" s="7">
        <f>VLOOKUP($A46,'DeliveryBoy(22nd march)'!$A$1:$AL$90,22,0)</f>
        <v>76</v>
      </c>
      <c r="Y46" s="7">
        <f>VLOOKUP($A46,'DeliveryBoy(22nd march)'!$A$1:$AL$90,23,0)</f>
        <v>82</v>
      </c>
    </row>
    <row r="47" spans="1:34" ht="15.75" thickBot="1" x14ac:dyDescent="0.3">
      <c r="A47" s="24" t="s">
        <v>213</v>
      </c>
      <c r="B47" t="s">
        <v>229</v>
      </c>
      <c r="D47">
        <f>VLOOKUP($A47,'DeliveryBoy(22nd march)'!$A$1:$AL$90,2,0)</f>
        <v>79</v>
      </c>
      <c r="E47">
        <f>VLOOKUP($A47,'DeliveryBoy(22nd march)'!$A$1:$AL$90,3,0)</f>
        <v>83</v>
      </c>
      <c r="F47">
        <f>VLOOKUP($A47,'DeliveryBoy(22nd march)'!$A$1:$AL$90,4,0)</f>
        <v>79</v>
      </c>
      <c r="G47">
        <f>VLOOKUP($A47,'DeliveryBoy(22nd march)'!$A$1:$AL$90,5,0)</f>
        <v>86</v>
      </c>
      <c r="H47">
        <f>VLOOKUP($A47,'DeliveryBoy(22nd march)'!$A$1:$AL$90,6,0)</f>
        <v>77</v>
      </c>
      <c r="I47">
        <f>VLOOKUP($A47,'DeliveryBoy(22nd march)'!$A$1:$AL$90,7,0)</f>
        <v>79</v>
      </c>
      <c r="J47">
        <f>VLOOKUP($A47,'DeliveryBoy(22nd march)'!$A$1:$AL$90,8,0)</f>
        <v>80</v>
      </c>
      <c r="K47">
        <f>VLOOKUP($A47,'DeliveryBoy(22nd march)'!$A$1:$AL$90,9,0)</f>
        <v>80</v>
      </c>
      <c r="L47">
        <f>VLOOKUP($A47,'DeliveryBoy(22nd march)'!$A$1:$AL$90,10,0)</f>
        <v>75</v>
      </c>
      <c r="M47">
        <f>VLOOKUP($A47,'DeliveryBoy(22nd march)'!$A$1:$AL$90,11,0)</f>
        <v>76</v>
      </c>
      <c r="N47">
        <f>VLOOKUP($A47,'DeliveryBoy(22nd march)'!$A$1:$AL$90,12,0)</f>
        <v>76</v>
      </c>
      <c r="O47" s="7">
        <f>VLOOKUP($A47,'DeliveryBoy(22nd march)'!$A$1:$AL$90,13,0)</f>
        <v>74</v>
      </c>
      <c r="P47" s="7">
        <f>VLOOKUP($A47,'DeliveryBoy(22nd march)'!$A$1:$AL$90,14,0)</f>
        <v>81</v>
      </c>
      <c r="Q47" s="7">
        <f>VLOOKUP($A47,'DeliveryBoy(22nd march)'!$A$1:$AL$90,15,0)</f>
        <v>68</v>
      </c>
      <c r="R47" s="7">
        <f>VLOOKUP($A47,'DeliveryBoy(22nd march)'!$A$1:$AL$90,16,0)</f>
        <v>64</v>
      </c>
      <c r="S47" s="7">
        <f>VLOOKUP($A47,'DeliveryBoy(22nd march)'!$A$1:$AL$90,17,0)</f>
        <v>68</v>
      </c>
      <c r="T47" s="7">
        <f>VLOOKUP($A47,'DeliveryBoy(22nd march)'!$A$1:$AL$90,18,0)</f>
        <v>70</v>
      </c>
      <c r="U47" s="7">
        <f>VLOOKUP($A47,'DeliveryBoy(22nd march)'!$A$1:$AL$90,19,0)</f>
        <v>73</v>
      </c>
      <c r="V47" s="7">
        <f>VLOOKUP($A47,'DeliveryBoy(22nd march)'!$A$1:$AL$90,20,0)</f>
        <v>75</v>
      </c>
      <c r="W47" s="7">
        <f>VLOOKUP($A47,'DeliveryBoy(22nd march)'!$A$1:$AL$90,21,0)</f>
        <v>86</v>
      </c>
      <c r="X47" s="7">
        <f>VLOOKUP($A47,'DeliveryBoy(22nd march)'!$A$1:$AL$90,22,0)</f>
        <v>83</v>
      </c>
      <c r="Y47" s="7">
        <f>VLOOKUP($A47,'DeliveryBoy(22nd march)'!$A$1:$AL$90,23,0)</f>
        <v>86</v>
      </c>
    </row>
    <row r="48" spans="1:34" ht="15.75" thickBot="1" x14ac:dyDescent="0.3">
      <c r="A48" t="s">
        <v>206</v>
      </c>
      <c r="B48" t="s">
        <v>229</v>
      </c>
      <c r="D48">
        <f>VLOOKUP($A48,'DeliveryBoy(22nd march)'!$A$1:$AL$90,2,0)</f>
        <v>109</v>
      </c>
      <c r="E48">
        <f>VLOOKUP($A48,'DeliveryBoy(22nd march)'!$A$1:$AL$90,3,0)</f>
        <v>96</v>
      </c>
      <c r="F48">
        <f>VLOOKUP($A48,'DeliveryBoy(22nd march)'!$A$1:$AL$90,4,0)</f>
        <v>95</v>
      </c>
      <c r="G48">
        <f>VLOOKUP($A48,'DeliveryBoy(22nd march)'!$A$1:$AL$90,5,0)</f>
        <v>111</v>
      </c>
      <c r="H48">
        <f>VLOOKUP($A48,'DeliveryBoy(22nd march)'!$A$1:$AL$90,6,0)</f>
        <v>97</v>
      </c>
      <c r="I48">
        <f>VLOOKUP($A48,'DeliveryBoy(22nd march)'!$A$1:$AL$90,7,0)</f>
        <v>112</v>
      </c>
      <c r="J48">
        <f>VLOOKUP($A48,'DeliveryBoy(22nd march)'!$A$1:$AL$90,8,0)</f>
        <v>103</v>
      </c>
      <c r="K48">
        <f>VLOOKUP($A48,'DeliveryBoy(22nd march)'!$A$1:$AL$90,9,0)</f>
        <v>113</v>
      </c>
      <c r="L48">
        <f>VLOOKUP($A48,'DeliveryBoy(22nd march)'!$A$1:$AL$90,10,0)</f>
        <v>107</v>
      </c>
      <c r="M48">
        <f>VLOOKUP($A48,'DeliveryBoy(22nd march)'!$A$1:$AL$90,11,0)</f>
        <v>101</v>
      </c>
      <c r="N48">
        <f>VLOOKUP($A48,'DeliveryBoy(22nd march)'!$A$1:$AL$90,12,0)</f>
        <v>98</v>
      </c>
      <c r="O48" s="7">
        <f>VLOOKUP($A48,'DeliveryBoy(22nd march)'!$A$1:$AL$90,13,0)</f>
        <v>102</v>
      </c>
      <c r="P48" s="7">
        <f>VLOOKUP($A48,'DeliveryBoy(22nd march)'!$A$1:$AL$90,14,0)</f>
        <v>96</v>
      </c>
      <c r="Q48" s="7">
        <f>VLOOKUP($A48,'DeliveryBoy(22nd march)'!$A$1:$AL$90,15,0)</f>
        <v>102</v>
      </c>
      <c r="R48" s="7">
        <f>VLOOKUP($A48,'DeliveryBoy(22nd march)'!$A$1:$AL$90,16,0)</f>
        <v>93</v>
      </c>
      <c r="S48" s="7">
        <f>VLOOKUP($A48,'DeliveryBoy(22nd march)'!$A$1:$AL$90,17,0)</f>
        <v>96</v>
      </c>
      <c r="T48" s="7">
        <f>VLOOKUP($A48,'DeliveryBoy(22nd march)'!$A$1:$AL$90,18,0)</f>
        <v>92</v>
      </c>
      <c r="U48" s="7">
        <f>VLOOKUP($A48,'DeliveryBoy(22nd march)'!$A$1:$AL$90,19,0)</f>
        <v>106</v>
      </c>
      <c r="V48" s="7">
        <f>VLOOKUP($A48,'DeliveryBoy(22nd march)'!$A$1:$AL$90,20,0)</f>
        <v>95</v>
      </c>
      <c r="W48" s="7">
        <f>VLOOKUP($A48,'DeliveryBoy(22nd march)'!$A$1:$AL$90,21,0)</f>
        <v>102</v>
      </c>
      <c r="X48" s="7">
        <f>VLOOKUP($A48,'DeliveryBoy(22nd march)'!$A$1:$AL$90,22,0)</f>
        <v>80</v>
      </c>
      <c r="Y48" s="7">
        <f>VLOOKUP($A48,'DeliveryBoy(22nd march)'!$A$1:$AL$90,23,0)</f>
        <v>89</v>
      </c>
    </row>
    <row r="49" spans="1:25" ht="15.75" thickBot="1" x14ac:dyDescent="0.3">
      <c r="A49" s="24" t="s">
        <v>153</v>
      </c>
      <c r="B49" t="s">
        <v>229</v>
      </c>
      <c r="D49">
        <f>VLOOKUP($A49,'DeliveryBoy(22nd march)'!$A$1:$AL$90,2,0)</f>
        <v>224</v>
      </c>
      <c r="E49">
        <f>VLOOKUP($A49,'DeliveryBoy(22nd march)'!$A$1:$AL$90,3,0)</f>
        <v>233</v>
      </c>
      <c r="F49">
        <f>VLOOKUP($A49,'DeliveryBoy(22nd march)'!$A$1:$AL$90,4,0)</f>
        <v>232</v>
      </c>
      <c r="G49">
        <f>VLOOKUP($A49,'DeliveryBoy(22nd march)'!$A$1:$AL$90,5,0)</f>
        <v>235</v>
      </c>
      <c r="H49">
        <f>VLOOKUP($A49,'DeliveryBoy(22nd march)'!$A$1:$AL$90,6,0)</f>
        <v>238</v>
      </c>
      <c r="I49">
        <f>VLOOKUP($A49,'DeliveryBoy(22nd march)'!$A$1:$AL$90,7,0)</f>
        <v>232</v>
      </c>
      <c r="J49">
        <f>VLOOKUP($A49,'DeliveryBoy(22nd march)'!$A$1:$AL$90,8,0)</f>
        <v>225</v>
      </c>
      <c r="K49">
        <f>VLOOKUP($A49,'DeliveryBoy(22nd march)'!$A$1:$AL$90,9,0)</f>
        <v>229</v>
      </c>
      <c r="L49">
        <f>VLOOKUP($A49,'DeliveryBoy(22nd march)'!$A$1:$AL$90,10,0)</f>
        <v>222</v>
      </c>
      <c r="M49">
        <f>VLOOKUP($A49,'DeliveryBoy(22nd march)'!$A$1:$AL$90,11,0)</f>
        <v>217</v>
      </c>
      <c r="N49">
        <f>VLOOKUP($A49,'DeliveryBoy(22nd march)'!$A$1:$AL$90,12,0)</f>
        <v>227</v>
      </c>
      <c r="O49" s="7">
        <f>VLOOKUP($A49,'DeliveryBoy(22nd march)'!$A$1:$AL$90,13,0)</f>
        <v>225</v>
      </c>
      <c r="P49" s="7">
        <f>VLOOKUP($A49,'DeliveryBoy(22nd march)'!$A$1:$AL$90,14,0)</f>
        <v>221</v>
      </c>
      <c r="Q49" s="7">
        <f>VLOOKUP($A49,'DeliveryBoy(22nd march)'!$A$1:$AL$90,15,0)</f>
        <v>232</v>
      </c>
      <c r="R49" s="7">
        <f>VLOOKUP($A49,'DeliveryBoy(22nd march)'!$A$1:$AL$90,16,0)</f>
        <v>237</v>
      </c>
      <c r="S49" s="7">
        <f>VLOOKUP($A49,'DeliveryBoy(22nd march)'!$A$1:$AL$90,17,0)</f>
        <v>233</v>
      </c>
      <c r="T49" s="7">
        <f>VLOOKUP($A49,'DeliveryBoy(22nd march)'!$A$1:$AL$90,18,0)</f>
        <v>236</v>
      </c>
      <c r="U49" s="7">
        <f>VLOOKUP($A49,'DeliveryBoy(22nd march)'!$A$1:$AL$90,19,0)</f>
        <v>229</v>
      </c>
      <c r="V49" s="7">
        <f>VLOOKUP($A49,'DeliveryBoy(22nd march)'!$A$1:$AL$90,20,0)</f>
        <v>246</v>
      </c>
      <c r="W49" s="7">
        <f>VLOOKUP($A49,'DeliveryBoy(22nd march)'!$A$1:$AL$90,21,0)</f>
        <v>243</v>
      </c>
      <c r="X49" s="7">
        <f>VLOOKUP($A49,'DeliveryBoy(22nd march)'!$A$1:$AL$90,22,0)</f>
        <v>236</v>
      </c>
      <c r="Y49" s="7">
        <f>VLOOKUP($A49,'DeliveryBoy(22nd march)'!$A$1:$AL$90,23,0)</f>
        <v>235</v>
      </c>
    </row>
    <row r="50" spans="1:25" ht="15.75" thickBot="1" x14ac:dyDescent="0.3">
      <c r="A50" s="24" t="s">
        <v>214</v>
      </c>
      <c r="B50" t="s">
        <v>229</v>
      </c>
      <c r="D50">
        <f>VLOOKUP($A50,'DeliveryBoy(22nd march)'!$A$1:$AL$90,2,0)</f>
        <v>24</v>
      </c>
      <c r="E50">
        <f>VLOOKUP($A50,'DeliveryBoy(22nd march)'!$A$1:$AL$90,3,0)</f>
        <v>27</v>
      </c>
      <c r="F50">
        <f>VLOOKUP($A50,'DeliveryBoy(22nd march)'!$A$1:$AL$90,4,0)</f>
        <v>33</v>
      </c>
      <c r="G50">
        <f>VLOOKUP($A50,'DeliveryBoy(22nd march)'!$A$1:$AL$90,5,0)</f>
        <v>28</v>
      </c>
      <c r="H50">
        <f>VLOOKUP($A50,'DeliveryBoy(22nd march)'!$A$1:$AL$90,6,0)</f>
        <v>30</v>
      </c>
      <c r="I50">
        <f>VLOOKUP($A50,'DeliveryBoy(22nd march)'!$A$1:$AL$90,7,0)</f>
        <v>38</v>
      </c>
      <c r="J50">
        <f>VLOOKUP($A50,'DeliveryBoy(22nd march)'!$A$1:$AL$90,8,0)</f>
        <v>28</v>
      </c>
      <c r="K50">
        <f>VLOOKUP($A50,'DeliveryBoy(22nd march)'!$A$1:$AL$90,9,0)</f>
        <v>34</v>
      </c>
      <c r="L50">
        <f>VLOOKUP($A50,'DeliveryBoy(22nd march)'!$A$1:$AL$90,10,0)</f>
        <v>26</v>
      </c>
      <c r="M50">
        <f>VLOOKUP($A50,'DeliveryBoy(22nd march)'!$A$1:$AL$90,11,0)</f>
        <v>35</v>
      </c>
      <c r="N50">
        <f>VLOOKUP($A50,'DeliveryBoy(22nd march)'!$A$1:$AL$90,12,0)</f>
        <v>29</v>
      </c>
      <c r="O50" s="7">
        <f>VLOOKUP($A50,'DeliveryBoy(22nd march)'!$A$1:$AL$90,13,0)</f>
        <v>33</v>
      </c>
      <c r="P50" s="7">
        <f>VLOOKUP($A50,'DeliveryBoy(22nd march)'!$A$1:$AL$90,14,0)</f>
        <v>26</v>
      </c>
      <c r="Q50" s="7">
        <f>VLOOKUP($A50,'DeliveryBoy(22nd march)'!$A$1:$AL$90,15,0)</f>
        <v>32</v>
      </c>
      <c r="R50" s="7">
        <f>VLOOKUP($A50,'DeliveryBoy(22nd march)'!$A$1:$AL$90,16,0)</f>
        <v>30</v>
      </c>
      <c r="S50" s="7">
        <f>VLOOKUP($A50,'DeliveryBoy(22nd march)'!$A$1:$AL$90,17,0)</f>
        <v>33</v>
      </c>
      <c r="T50" s="7">
        <f>VLOOKUP($A50,'DeliveryBoy(22nd march)'!$A$1:$AL$90,18,0)</f>
        <v>30</v>
      </c>
      <c r="U50" s="7">
        <f>VLOOKUP($A50,'DeliveryBoy(22nd march)'!$A$1:$AL$90,19,0)</f>
        <v>31</v>
      </c>
      <c r="V50" s="7">
        <f>VLOOKUP($A50,'DeliveryBoy(22nd march)'!$A$1:$AL$90,20,0)</f>
        <v>26</v>
      </c>
      <c r="W50" s="7">
        <f>VLOOKUP($A50,'DeliveryBoy(22nd march)'!$A$1:$AL$90,21,0)</f>
        <v>32</v>
      </c>
      <c r="X50" s="7">
        <f>VLOOKUP($A50,'DeliveryBoy(22nd march)'!$A$1:$AL$90,22,0)</f>
        <v>29</v>
      </c>
      <c r="Y50" s="7">
        <f>VLOOKUP($A50,'DeliveryBoy(22nd march)'!$A$1:$AL$90,23,0)</f>
        <v>32</v>
      </c>
    </row>
    <row r="51" spans="1:25" ht="15.75" thickBot="1" x14ac:dyDescent="0.3">
      <c r="A51" s="24" t="s">
        <v>182</v>
      </c>
      <c r="B51" t="s">
        <v>229</v>
      </c>
      <c r="D51">
        <f>VLOOKUP($A51,'DeliveryBoy(22nd march)'!$A$1:$AL$90,2,0)</f>
        <v>94</v>
      </c>
      <c r="E51">
        <f>VLOOKUP($A51,'DeliveryBoy(22nd march)'!$A$1:$AL$90,3,0)</f>
        <v>95</v>
      </c>
      <c r="F51">
        <f>VLOOKUP($A51,'DeliveryBoy(22nd march)'!$A$1:$AL$90,4,0)</f>
        <v>99</v>
      </c>
      <c r="G51">
        <f>VLOOKUP($A51,'DeliveryBoy(22nd march)'!$A$1:$AL$90,5,0)</f>
        <v>108</v>
      </c>
      <c r="H51">
        <f>VLOOKUP($A51,'DeliveryBoy(22nd march)'!$A$1:$AL$90,6,0)</f>
        <v>100</v>
      </c>
      <c r="I51">
        <f>VLOOKUP($A51,'DeliveryBoy(22nd march)'!$A$1:$AL$90,7,0)</f>
        <v>98</v>
      </c>
      <c r="J51">
        <f>VLOOKUP($A51,'DeliveryBoy(22nd march)'!$A$1:$AL$90,8,0)</f>
        <v>87</v>
      </c>
      <c r="K51">
        <f>VLOOKUP($A51,'DeliveryBoy(22nd march)'!$A$1:$AL$90,9,0)</f>
        <v>95</v>
      </c>
      <c r="L51">
        <f>VLOOKUP($A51,'DeliveryBoy(22nd march)'!$A$1:$AL$90,10,0)</f>
        <v>90</v>
      </c>
      <c r="M51">
        <f>VLOOKUP($A51,'DeliveryBoy(22nd march)'!$A$1:$AL$90,11,0)</f>
        <v>85</v>
      </c>
      <c r="N51">
        <f>VLOOKUP($A51,'DeliveryBoy(22nd march)'!$A$1:$AL$90,12,0)</f>
        <v>86</v>
      </c>
      <c r="O51" s="7">
        <f>VLOOKUP($A51,'DeliveryBoy(22nd march)'!$A$1:$AL$90,13,0)</f>
        <v>101</v>
      </c>
      <c r="P51" s="7">
        <f>VLOOKUP($A51,'DeliveryBoy(22nd march)'!$A$1:$AL$90,14,0)</f>
        <v>104</v>
      </c>
      <c r="Q51" s="7">
        <f>VLOOKUP($A51,'DeliveryBoy(22nd march)'!$A$1:$AL$90,15,0)</f>
        <v>109</v>
      </c>
      <c r="R51" s="7">
        <f>VLOOKUP($A51,'DeliveryBoy(22nd march)'!$A$1:$AL$90,16,0)</f>
        <v>99</v>
      </c>
      <c r="S51" s="7">
        <f>VLOOKUP($A51,'DeliveryBoy(22nd march)'!$A$1:$AL$90,17,0)</f>
        <v>102</v>
      </c>
      <c r="T51" s="7">
        <f>VLOOKUP($A51,'DeliveryBoy(22nd march)'!$A$1:$AL$90,18,0)</f>
        <v>93</v>
      </c>
      <c r="U51" s="7">
        <f>VLOOKUP($A51,'DeliveryBoy(22nd march)'!$A$1:$AL$90,19,0)</f>
        <v>108</v>
      </c>
      <c r="V51" s="7">
        <f>VLOOKUP($A51,'DeliveryBoy(22nd march)'!$A$1:$AL$90,20,0)</f>
        <v>97</v>
      </c>
      <c r="W51" s="7">
        <f>VLOOKUP($A51,'DeliveryBoy(22nd march)'!$A$1:$AL$90,21,0)</f>
        <v>102</v>
      </c>
      <c r="X51" s="7">
        <f>VLOOKUP($A51,'DeliveryBoy(22nd march)'!$A$1:$AL$90,22,0)</f>
        <v>105</v>
      </c>
      <c r="Y51" s="7">
        <f>VLOOKUP($A51,'DeliveryBoy(22nd march)'!$A$1:$AL$90,23,0)</f>
        <v>106</v>
      </c>
    </row>
    <row r="52" spans="1:25" ht="15.75" thickBot="1" x14ac:dyDescent="0.3">
      <c r="A52" s="24" t="s">
        <v>160</v>
      </c>
      <c r="B52" t="s">
        <v>229</v>
      </c>
      <c r="D52">
        <f>VLOOKUP($A52,'DeliveryBoy(22nd march)'!$A$1:$AL$90,2,0)</f>
        <v>190</v>
      </c>
      <c r="E52">
        <f>VLOOKUP($A52,'DeliveryBoy(22nd march)'!$A$1:$AL$90,3,0)</f>
        <v>182</v>
      </c>
      <c r="F52">
        <f>VLOOKUP($A52,'DeliveryBoy(22nd march)'!$A$1:$AL$90,4,0)</f>
        <v>172</v>
      </c>
      <c r="G52">
        <f>VLOOKUP($A52,'DeliveryBoy(22nd march)'!$A$1:$AL$90,5,0)</f>
        <v>173</v>
      </c>
      <c r="H52">
        <f>VLOOKUP($A52,'DeliveryBoy(22nd march)'!$A$1:$AL$90,6,0)</f>
        <v>190</v>
      </c>
      <c r="I52">
        <f>VLOOKUP($A52,'DeliveryBoy(22nd march)'!$A$1:$AL$90,7,0)</f>
        <v>177</v>
      </c>
      <c r="J52">
        <f>VLOOKUP($A52,'DeliveryBoy(22nd march)'!$A$1:$AL$90,8,0)</f>
        <v>186</v>
      </c>
      <c r="K52">
        <f>VLOOKUP($A52,'DeliveryBoy(22nd march)'!$A$1:$AL$90,9,0)</f>
        <v>173</v>
      </c>
      <c r="L52">
        <f>VLOOKUP($A52,'DeliveryBoy(22nd march)'!$A$1:$AL$90,10,0)</f>
        <v>184</v>
      </c>
      <c r="M52">
        <f>VLOOKUP($A52,'DeliveryBoy(22nd march)'!$A$1:$AL$90,11,0)</f>
        <v>176</v>
      </c>
      <c r="N52">
        <f>VLOOKUP($A52,'DeliveryBoy(22nd march)'!$A$1:$AL$90,12,0)</f>
        <v>194</v>
      </c>
      <c r="O52" s="7">
        <f>VLOOKUP($A52,'DeliveryBoy(22nd march)'!$A$1:$AL$90,13,0)</f>
        <v>171</v>
      </c>
      <c r="P52" s="7">
        <f>VLOOKUP($A52,'DeliveryBoy(22nd march)'!$A$1:$AL$90,14,0)</f>
        <v>170</v>
      </c>
      <c r="Q52" s="7">
        <f>VLOOKUP($A52,'DeliveryBoy(22nd march)'!$A$1:$AL$90,15,0)</f>
        <v>164</v>
      </c>
      <c r="R52" s="7">
        <f>VLOOKUP($A52,'DeliveryBoy(22nd march)'!$A$1:$AL$90,16,0)</f>
        <v>163</v>
      </c>
      <c r="S52" s="7">
        <f>VLOOKUP($A52,'DeliveryBoy(22nd march)'!$A$1:$AL$90,17,0)</f>
        <v>174</v>
      </c>
      <c r="T52" s="7">
        <f>VLOOKUP($A52,'DeliveryBoy(22nd march)'!$A$1:$AL$90,18,0)</f>
        <v>172</v>
      </c>
      <c r="U52" s="7">
        <f>VLOOKUP($A52,'DeliveryBoy(22nd march)'!$A$1:$AL$90,19,0)</f>
        <v>154</v>
      </c>
      <c r="V52" s="7">
        <f>VLOOKUP($A52,'DeliveryBoy(22nd march)'!$A$1:$AL$90,20,0)</f>
        <v>182</v>
      </c>
      <c r="W52" s="7">
        <f>VLOOKUP($A52,'DeliveryBoy(22nd march)'!$A$1:$AL$90,21,0)</f>
        <v>189</v>
      </c>
      <c r="X52" s="7">
        <f>VLOOKUP($A52,'DeliveryBoy(22nd march)'!$A$1:$AL$90,22,0)</f>
        <v>175</v>
      </c>
      <c r="Y52" s="7">
        <f>VLOOKUP($A52,'DeliveryBoy(22nd march)'!$A$1:$AL$90,23,0)</f>
        <v>163</v>
      </c>
    </row>
    <row r="53" spans="1:25" ht="15.75" thickBot="1" x14ac:dyDescent="0.3">
      <c r="A53" s="24" t="s">
        <v>192</v>
      </c>
      <c r="B53" t="s">
        <v>229</v>
      </c>
      <c r="D53">
        <f>VLOOKUP($A53,'DeliveryBoy(22nd march)'!$A$1:$AL$90,2,0)</f>
        <v>159</v>
      </c>
      <c r="E53">
        <f>VLOOKUP($A53,'DeliveryBoy(22nd march)'!$A$1:$AL$90,3,0)</f>
        <v>165</v>
      </c>
      <c r="F53">
        <f>VLOOKUP($A53,'DeliveryBoy(22nd march)'!$A$1:$AL$90,4,0)</f>
        <v>152</v>
      </c>
      <c r="G53">
        <f>VLOOKUP($A53,'DeliveryBoy(22nd march)'!$A$1:$AL$90,5,0)</f>
        <v>148</v>
      </c>
      <c r="H53">
        <f>VLOOKUP($A53,'DeliveryBoy(22nd march)'!$A$1:$AL$90,6,0)</f>
        <v>153</v>
      </c>
      <c r="I53">
        <f>VLOOKUP($A53,'DeliveryBoy(22nd march)'!$A$1:$AL$90,7,0)</f>
        <v>151</v>
      </c>
      <c r="J53">
        <f>VLOOKUP($A53,'DeliveryBoy(22nd march)'!$A$1:$AL$90,8,0)</f>
        <v>142</v>
      </c>
      <c r="K53">
        <f>VLOOKUP($A53,'DeliveryBoy(22nd march)'!$A$1:$AL$90,9,0)</f>
        <v>151</v>
      </c>
      <c r="L53">
        <f>VLOOKUP($A53,'DeliveryBoy(22nd march)'!$A$1:$AL$90,10,0)</f>
        <v>135</v>
      </c>
      <c r="M53">
        <f>VLOOKUP($A53,'DeliveryBoy(22nd march)'!$A$1:$AL$90,11,0)</f>
        <v>154</v>
      </c>
      <c r="N53">
        <f>VLOOKUP($A53,'DeliveryBoy(22nd march)'!$A$1:$AL$90,12,0)</f>
        <v>139</v>
      </c>
      <c r="O53" s="7">
        <f>VLOOKUP($A53,'DeliveryBoy(22nd march)'!$A$1:$AL$90,13,0)</f>
        <v>150</v>
      </c>
      <c r="P53" s="7">
        <f>VLOOKUP($A53,'DeliveryBoy(22nd march)'!$A$1:$AL$90,14,0)</f>
        <v>134</v>
      </c>
      <c r="Q53" s="7">
        <f>VLOOKUP($A53,'DeliveryBoy(22nd march)'!$A$1:$AL$90,15,0)</f>
        <v>150</v>
      </c>
      <c r="R53" s="7">
        <f>VLOOKUP($A53,'DeliveryBoy(22nd march)'!$A$1:$AL$90,16,0)</f>
        <v>139</v>
      </c>
      <c r="S53" s="7">
        <f>VLOOKUP($A53,'DeliveryBoy(22nd march)'!$A$1:$AL$90,17,0)</f>
        <v>154</v>
      </c>
      <c r="T53" s="7">
        <f>VLOOKUP($A53,'DeliveryBoy(22nd march)'!$A$1:$AL$90,18,0)</f>
        <v>147</v>
      </c>
      <c r="U53" s="7">
        <f>VLOOKUP($A53,'DeliveryBoy(22nd march)'!$A$1:$AL$90,19,0)</f>
        <v>147</v>
      </c>
      <c r="V53" s="7">
        <f>VLOOKUP($A53,'DeliveryBoy(22nd march)'!$A$1:$AL$90,20,0)</f>
        <v>142</v>
      </c>
      <c r="W53" s="7">
        <f>VLOOKUP($A53,'DeliveryBoy(22nd march)'!$A$1:$AL$90,21,0)</f>
        <v>154</v>
      </c>
      <c r="X53" s="7">
        <f>VLOOKUP($A53,'DeliveryBoy(22nd march)'!$A$1:$AL$90,22,0)</f>
        <v>148</v>
      </c>
      <c r="Y53" s="7">
        <f>VLOOKUP($A53,'DeliveryBoy(22nd march)'!$A$1:$AL$90,23,0)</f>
        <v>141</v>
      </c>
    </row>
    <row r="54" spans="1:25" x14ac:dyDescent="0.25">
      <c r="A54" t="s">
        <v>187</v>
      </c>
      <c r="B54" t="s">
        <v>229</v>
      </c>
      <c r="D54">
        <f>VLOOKUP($A54,'DeliveryBoy(22nd march)'!$A$1:$AL$90,2,0)</f>
        <v>104</v>
      </c>
      <c r="E54">
        <f>VLOOKUP($A54,'DeliveryBoy(22nd march)'!$A$1:$AL$90,3,0)</f>
        <v>99</v>
      </c>
      <c r="F54">
        <f>VLOOKUP($A54,'DeliveryBoy(22nd march)'!$A$1:$AL$90,4,0)</f>
        <v>96</v>
      </c>
      <c r="G54">
        <f>VLOOKUP($A54,'DeliveryBoy(22nd march)'!$A$1:$AL$90,5,0)</f>
        <v>104</v>
      </c>
      <c r="H54">
        <f>VLOOKUP($A54,'DeliveryBoy(22nd march)'!$A$1:$AL$90,6,0)</f>
        <v>101</v>
      </c>
      <c r="I54">
        <f>VLOOKUP($A54,'DeliveryBoy(22nd march)'!$A$1:$AL$90,7,0)</f>
        <v>103</v>
      </c>
      <c r="J54">
        <f>VLOOKUP($A54,'DeliveryBoy(22nd march)'!$A$1:$AL$90,8,0)</f>
        <v>104</v>
      </c>
      <c r="K54">
        <f>VLOOKUP($A54,'DeliveryBoy(22nd march)'!$A$1:$AL$90,9,0)</f>
        <v>101</v>
      </c>
      <c r="L54">
        <f>VLOOKUP($A54,'DeliveryBoy(22nd march)'!$A$1:$AL$90,10,0)</f>
        <v>103</v>
      </c>
      <c r="M54">
        <f>VLOOKUP($A54,'DeliveryBoy(22nd march)'!$A$1:$AL$90,11,0)</f>
        <v>106</v>
      </c>
      <c r="N54">
        <f>VLOOKUP($A54,'DeliveryBoy(22nd march)'!$A$1:$AL$90,12,0)</f>
        <v>104</v>
      </c>
      <c r="O54" s="7">
        <f>VLOOKUP($A54,'DeliveryBoy(22nd march)'!$A$1:$AL$90,13,0)</f>
        <v>105</v>
      </c>
      <c r="P54" s="7">
        <f>VLOOKUP($A54,'DeliveryBoy(22nd march)'!$A$1:$AL$90,14,0)</f>
        <v>109</v>
      </c>
      <c r="Q54" s="7">
        <f>VLOOKUP($A54,'DeliveryBoy(22nd march)'!$A$1:$AL$90,15,0)</f>
        <v>116</v>
      </c>
      <c r="R54" s="7">
        <f>VLOOKUP($A54,'DeliveryBoy(22nd march)'!$A$1:$AL$90,16,0)</f>
        <v>111</v>
      </c>
      <c r="S54" s="7">
        <f>VLOOKUP($A54,'DeliveryBoy(22nd march)'!$A$1:$AL$90,17,0)</f>
        <v>102</v>
      </c>
      <c r="T54" s="7">
        <f>VLOOKUP($A54,'DeliveryBoy(22nd march)'!$A$1:$AL$90,18,0)</f>
        <v>107</v>
      </c>
      <c r="U54" s="7">
        <f>VLOOKUP($A54,'DeliveryBoy(22nd march)'!$A$1:$AL$90,19,0)</f>
        <v>115</v>
      </c>
      <c r="V54" s="7">
        <f>VLOOKUP($A54,'DeliveryBoy(22nd march)'!$A$1:$AL$90,20,0)</f>
        <v>109</v>
      </c>
      <c r="W54" s="7">
        <f>VLOOKUP($A54,'DeliveryBoy(22nd march)'!$A$1:$AL$90,21,0)</f>
        <v>104</v>
      </c>
      <c r="X54" s="7">
        <f>VLOOKUP($A54,'DeliveryBoy(22nd march)'!$A$1:$AL$90,22,0)</f>
        <v>96</v>
      </c>
      <c r="Y54" s="7">
        <f>VLOOKUP($A54,'DeliveryBoy(22nd march)'!$A$1:$AL$90,23,0)</f>
        <v>97</v>
      </c>
    </row>
    <row r="55" spans="1:25" x14ac:dyDescent="0.25">
      <c r="A55" t="s">
        <v>159</v>
      </c>
      <c r="B55" t="s">
        <v>229</v>
      </c>
      <c r="D55">
        <f>VLOOKUP($A55,'DeliveryBoy(22nd march)'!$A$1:$AL$90,2,0)</f>
        <v>30</v>
      </c>
      <c r="E55">
        <f>VLOOKUP($A55,'DeliveryBoy(22nd march)'!$A$1:$AL$90,3,0)</f>
        <v>23</v>
      </c>
      <c r="F55">
        <f>VLOOKUP($A55,'DeliveryBoy(22nd march)'!$A$1:$AL$90,4,0)</f>
        <v>25</v>
      </c>
      <c r="G55">
        <f>VLOOKUP($A55,'DeliveryBoy(22nd march)'!$A$1:$AL$90,5,0)</f>
        <v>29</v>
      </c>
      <c r="H55">
        <f>VLOOKUP($A55,'DeliveryBoy(22nd march)'!$A$1:$AL$90,6,0)</f>
        <v>31</v>
      </c>
      <c r="I55">
        <f>VLOOKUP($A55,'DeliveryBoy(22nd march)'!$A$1:$AL$90,7,0)</f>
        <v>29</v>
      </c>
      <c r="J55">
        <f>VLOOKUP($A55,'DeliveryBoy(22nd march)'!$A$1:$AL$90,8,0)</f>
        <v>31</v>
      </c>
      <c r="K55">
        <f>VLOOKUP($A55,'DeliveryBoy(22nd march)'!$A$1:$AL$90,9,0)</f>
        <v>27</v>
      </c>
      <c r="L55">
        <f>VLOOKUP($A55,'DeliveryBoy(22nd march)'!$A$1:$AL$90,10,0)</f>
        <v>25</v>
      </c>
      <c r="M55">
        <f>VLOOKUP($A55,'DeliveryBoy(22nd march)'!$A$1:$AL$90,11,0)</f>
        <v>26</v>
      </c>
      <c r="N55">
        <f>VLOOKUP($A55,'DeliveryBoy(22nd march)'!$A$1:$AL$90,12,0)</f>
        <v>29</v>
      </c>
      <c r="O55" s="7">
        <f>VLOOKUP($A55,'DeliveryBoy(22nd march)'!$A$1:$AL$90,13,0)</f>
        <v>33</v>
      </c>
      <c r="P55" s="7">
        <f>VLOOKUP($A55,'DeliveryBoy(22nd march)'!$A$1:$AL$90,14,0)</f>
        <v>30</v>
      </c>
      <c r="Q55" s="7">
        <f>VLOOKUP($A55,'DeliveryBoy(22nd march)'!$A$1:$AL$90,15,0)</f>
        <v>30</v>
      </c>
      <c r="R55" s="7">
        <f>VLOOKUP($A55,'DeliveryBoy(22nd march)'!$A$1:$AL$90,16,0)</f>
        <v>31</v>
      </c>
      <c r="S55" s="7">
        <f>VLOOKUP($A55,'DeliveryBoy(22nd march)'!$A$1:$AL$90,17,0)</f>
        <v>30</v>
      </c>
      <c r="T55" s="7">
        <f>VLOOKUP($A55,'DeliveryBoy(22nd march)'!$A$1:$AL$90,18,0)</f>
        <v>26</v>
      </c>
      <c r="U55" s="7">
        <f>VLOOKUP($A55,'DeliveryBoy(22nd march)'!$A$1:$AL$90,19,0)</f>
        <v>31</v>
      </c>
      <c r="V55" s="7">
        <f>VLOOKUP($A55,'DeliveryBoy(22nd march)'!$A$1:$AL$90,20,0)</f>
        <v>29</v>
      </c>
      <c r="W55" s="7">
        <f>VLOOKUP($A55,'DeliveryBoy(22nd march)'!$A$1:$AL$90,21,0)</f>
        <v>39</v>
      </c>
      <c r="X55" s="7">
        <f>VLOOKUP($A55,'DeliveryBoy(22nd march)'!$A$1:$AL$90,22,0)</f>
        <v>30</v>
      </c>
      <c r="Y55" s="7">
        <f>VLOOKUP($A55,'DeliveryBoy(22nd march)'!$A$1:$AL$90,23,0)</f>
        <v>28</v>
      </c>
    </row>
    <row r="56" spans="1:25" x14ac:dyDescent="0.25">
      <c r="A56" t="s">
        <v>167</v>
      </c>
      <c r="B56" t="s">
        <v>229</v>
      </c>
      <c r="D56">
        <f>VLOOKUP($A56,'DeliveryBoy(22nd march)'!$A$1:$AL$90,2,0)</f>
        <v>325</v>
      </c>
      <c r="E56">
        <f>VLOOKUP($A56,'DeliveryBoy(22nd march)'!$A$1:$AL$90,3,0)</f>
        <v>312</v>
      </c>
      <c r="F56">
        <f>VLOOKUP($A56,'DeliveryBoy(22nd march)'!$A$1:$AL$90,4,0)</f>
        <v>312</v>
      </c>
      <c r="G56">
        <f>VLOOKUP($A56,'DeliveryBoy(22nd march)'!$A$1:$AL$90,5,0)</f>
        <v>328</v>
      </c>
      <c r="H56">
        <f>VLOOKUP($A56,'DeliveryBoy(22nd march)'!$A$1:$AL$90,6,0)</f>
        <v>333</v>
      </c>
      <c r="I56">
        <f>VLOOKUP($A56,'DeliveryBoy(22nd march)'!$A$1:$AL$90,7,0)</f>
        <v>329</v>
      </c>
      <c r="J56">
        <f>VLOOKUP($A56,'DeliveryBoy(22nd march)'!$A$1:$AL$90,8,0)</f>
        <v>329</v>
      </c>
      <c r="K56">
        <f>VLOOKUP($A56,'DeliveryBoy(22nd march)'!$A$1:$AL$90,9,0)</f>
        <v>317</v>
      </c>
      <c r="L56">
        <f>VLOOKUP($A56,'DeliveryBoy(22nd march)'!$A$1:$AL$90,10,0)</f>
        <v>314</v>
      </c>
      <c r="M56">
        <f>VLOOKUP($A56,'DeliveryBoy(22nd march)'!$A$1:$AL$90,11,0)</f>
        <v>316</v>
      </c>
      <c r="N56">
        <f>VLOOKUP($A56,'DeliveryBoy(22nd march)'!$A$1:$AL$90,12,0)</f>
        <v>322</v>
      </c>
      <c r="O56" s="7">
        <f>VLOOKUP($A56,'DeliveryBoy(22nd march)'!$A$1:$AL$90,13,0)</f>
        <v>323</v>
      </c>
      <c r="P56" s="7">
        <f>VLOOKUP($A56,'DeliveryBoy(22nd march)'!$A$1:$AL$90,14,0)</f>
        <v>322</v>
      </c>
      <c r="Q56" s="7">
        <f>VLOOKUP($A56,'DeliveryBoy(22nd march)'!$A$1:$AL$90,15,0)</f>
        <v>330</v>
      </c>
      <c r="R56" s="7">
        <f>VLOOKUP($A56,'DeliveryBoy(22nd march)'!$A$1:$AL$90,16,0)</f>
        <v>315</v>
      </c>
      <c r="S56" s="7">
        <f>VLOOKUP($A56,'DeliveryBoy(22nd march)'!$A$1:$AL$90,17,0)</f>
        <v>327</v>
      </c>
      <c r="T56" s="7">
        <f>VLOOKUP($A56,'DeliveryBoy(22nd march)'!$A$1:$AL$90,18,0)</f>
        <v>324</v>
      </c>
      <c r="U56" s="7">
        <f>VLOOKUP($A56,'DeliveryBoy(22nd march)'!$A$1:$AL$90,19,0)</f>
        <v>339</v>
      </c>
      <c r="V56" s="7">
        <f>VLOOKUP($A56,'DeliveryBoy(22nd march)'!$A$1:$AL$90,20,0)</f>
        <v>333</v>
      </c>
      <c r="W56" s="7">
        <f>VLOOKUP($A56,'DeliveryBoy(22nd march)'!$A$1:$AL$90,21,0)</f>
        <v>340</v>
      </c>
      <c r="X56" s="7">
        <f>VLOOKUP($A56,'DeliveryBoy(22nd march)'!$A$1:$AL$90,22,0)</f>
        <v>332</v>
      </c>
      <c r="Y56" s="7">
        <f>VLOOKUP($A56,'DeliveryBoy(22nd march)'!$A$1:$AL$90,23,0)</f>
        <v>325</v>
      </c>
    </row>
    <row r="57" spans="1:25" x14ac:dyDescent="0.25">
      <c r="A57" s="56" t="s">
        <v>33</v>
      </c>
      <c r="B57" s="57"/>
      <c r="D57">
        <f>SUM(D44:D56)</f>
        <v>1697</v>
      </c>
      <c r="E57">
        <f t="shared" ref="E57:Y57" si="3">SUM(E44:E56)</f>
        <v>1667</v>
      </c>
      <c r="F57">
        <f t="shared" si="3"/>
        <v>1630</v>
      </c>
      <c r="G57">
        <f t="shared" si="3"/>
        <v>1699</v>
      </c>
      <c r="H57">
        <f t="shared" si="3"/>
        <v>1697</v>
      </c>
      <c r="I57">
        <f t="shared" si="3"/>
        <v>1696</v>
      </c>
      <c r="J57">
        <f t="shared" si="3"/>
        <v>1677</v>
      </c>
      <c r="K57">
        <f t="shared" si="3"/>
        <v>1678</v>
      </c>
      <c r="L57">
        <f t="shared" si="3"/>
        <v>1628</v>
      </c>
      <c r="M57">
        <f t="shared" si="3"/>
        <v>1623</v>
      </c>
      <c r="N57">
        <f t="shared" si="3"/>
        <v>1654</v>
      </c>
      <c r="O57" s="7">
        <f t="shared" si="3"/>
        <v>1680</v>
      </c>
      <c r="P57" s="7">
        <f t="shared" si="3"/>
        <v>1648</v>
      </c>
      <c r="Q57" s="7">
        <f t="shared" si="3"/>
        <v>1683</v>
      </c>
      <c r="R57" s="7">
        <f t="shared" si="3"/>
        <v>1632</v>
      </c>
      <c r="S57" s="7">
        <f t="shared" si="3"/>
        <v>1651</v>
      </c>
      <c r="T57" s="7">
        <f t="shared" si="3"/>
        <v>1636</v>
      </c>
      <c r="U57" s="7">
        <f t="shared" si="3"/>
        <v>1665</v>
      </c>
      <c r="V57" s="7">
        <f t="shared" si="3"/>
        <v>1683</v>
      </c>
      <c r="W57" s="7">
        <f t="shared" si="3"/>
        <v>1746</v>
      </c>
      <c r="X57" s="7">
        <f t="shared" si="3"/>
        <v>1662</v>
      </c>
      <c r="Y57" s="7">
        <f t="shared" si="3"/>
        <v>1651</v>
      </c>
    </row>
    <row r="58" spans="1:25" x14ac:dyDescent="0.25">
      <c r="G58" s="54">
        <f>SUM(G57:M57)/7</f>
        <v>1671.1428571428571</v>
      </c>
      <c r="H58" s="54"/>
      <c r="I58" s="54"/>
      <c r="J58" s="54"/>
      <c r="K58" s="54"/>
      <c r="L58" s="54"/>
      <c r="M58" s="54"/>
      <c r="N58" s="54">
        <f>SUM(N57:T57)/7</f>
        <v>1654.8571428571429</v>
      </c>
      <c r="O58" s="54"/>
      <c r="P58" s="54"/>
      <c r="Q58" s="54"/>
      <c r="R58" s="54"/>
      <c r="S58" s="54"/>
      <c r="T58" s="54"/>
      <c r="W58" s="7"/>
      <c r="Y58" s="7"/>
    </row>
    <row r="59" spans="1:25" x14ac:dyDescent="0.25">
      <c r="T59" s="7"/>
      <c r="W59" s="7"/>
      <c r="Y59" s="7"/>
    </row>
    <row r="60" spans="1:25" x14ac:dyDescent="0.25">
      <c r="T60" s="7"/>
      <c r="W60" s="7"/>
      <c r="Y60" s="7"/>
    </row>
    <row r="61" spans="1:25" x14ac:dyDescent="0.25">
      <c r="T61" s="7"/>
      <c r="W61" s="7"/>
      <c r="Y61" s="7"/>
    </row>
    <row r="62" spans="1:25" x14ac:dyDescent="0.25">
      <c r="T62" s="7"/>
      <c r="W62" s="7"/>
      <c r="Y62" s="7"/>
    </row>
    <row r="63" spans="1:25" x14ac:dyDescent="0.25">
      <c r="T63" s="7"/>
      <c r="W63" s="7"/>
      <c r="Y63" s="7"/>
    </row>
    <row r="64" spans="1:25" x14ac:dyDescent="0.25">
      <c r="T64" s="7"/>
      <c r="W64" s="7"/>
      <c r="Y64" s="7"/>
    </row>
    <row r="65" spans="20:25" x14ac:dyDescent="0.25">
      <c r="T65" s="7"/>
      <c r="W65" s="7"/>
      <c r="Y65" s="7"/>
    </row>
    <row r="66" spans="20:25" x14ac:dyDescent="0.25">
      <c r="T66" s="7"/>
      <c r="W66" s="7"/>
      <c r="Y66" s="7"/>
    </row>
    <row r="67" spans="20:25" x14ac:dyDescent="0.25">
      <c r="T67" s="7"/>
      <c r="W67" s="7"/>
      <c r="Y67" s="7"/>
    </row>
    <row r="68" spans="20:25" x14ac:dyDescent="0.25">
      <c r="T68" s="7"/>
      <c r="W68" s="7"/>
      <c r="Y68" s="7"/>
    </row>
    <row r="69" spans="20:25" x14ac:dyDescent="0.25">
      <c r="T69" s="7"/>
      <c r="W69" s="7"/>
      <c r="Y69" s="7"/>
    </row>
    <row r="70" spans="20:25" x14ac:dyDescent="0.25">
      <c r="T70" s="7"/>
      <c r="W70" s="7"/>
      <c r="Y70" s="7"/>
    </row>
    <row r="71" spans="20:25" x14ac:dyDescent="0.25">
      <c r="T71" s="7"/>
      <c r="W71" s="7"/>
      <c r="Y71" s="7"/>
    </row>
    <row r="72" spans="20:25" x14ac:dyDescent="0.25">
      <c r="T72" s="7"/>
      <c r="W72" s="7"/>
      <c r="Y72" s="7"/>
    </row>
    <row r="73" spans="20:25" x14ac:dyDescent="0.25">
      <c r="T73" s="7"/>
      <c r="W73" s="7"/>
      <c r="Y73" s="7"/>
    </row>
    <row r="74" spans="20:25" x14ac:dyDescent="0.25">
      <c r="T74" s="7"/>
      <c r="W74" s="7"/>
      <c r="Y74" s="7"/>
    </row>
    <row r="75" spans="20:25" x14ac:dyDescent="0.25">
      <c r="T75" s="7"/>
      <c r="W75" s="7"/>
      <c r="Y75" s="7"/>
    </row>
    <row r="76" spans="20:25" x14ac:dyDescent="0.25">
      <c r="T76" s="7"/>
      <c r="W76" s="7"/>
      <c r="Y76" s="7"/>
    </row>
    <row r="77" spans="20:25" x14ac:dyDescent="0.25">
      <c r="T77" s="7"/>
      <c r="W77" s="7"/>
      <c r="Y77" s="7"/>
    </row>
    <row r="78" spans="20:25" x14ac:dyDescent="0.25">
      <c r="T78" s="7"/>
      <c r="W78" s="7"/>
      <c r="Y78" s="7"/>
    </row>
    <row r="79" spans="20:25" x14ac:dyDescent="0.25">
      <c r="T79" s="7"/>
      <c r="W79" s="7"/>
      <c r="Y79" s="7"/>
    </row>
    <row r="80" spans="20:25" x14ac:dyDescent="0.25">
      <c r="T80" s="7"/>
      <c r="W80" s="7"/>
      <c r="Y80" s="7"/>
    </row>
    <row r="81" spans="20:25" x14ac:dyDescent="0.25">
      <c r="T81" s="7"/>
      <c r="W81" s="7"/>
      <c r="Y81" s="7"/>
    </row>
    <row r="82" spans="20:25" x14ac:dyDescent="0.25">
      <c r="T82" s="7"/>
      <c r="W82" s="7"/>
      <c r="Y82" s="7"/>
    </row>
    <row r="83" spans="20:25" x14ac:dyDescent="0.25">
      <c r="T83" s="7"/>
      <c r="W83" s="7"/>
      <c r="Y83" s="7"/>
    </row>
    <row r="84" spans="20:25" x14ac:dyDescent="0.25">
      <c r="T84" s="7"/>
      <c r="W84" s="7"/>
      <c r="Y84" s="7"/>
    </row>
    <row r="85" spans="20:25" x14ac:dyDescent="0.25">
      <c r="T85" s="7"/>
      <c r="W85" s="7"/>
      <c r="Y85" s="7"/>
    </row>
    <row r="86" spans="20:25" x14ac:dyDescent="0.25">
      <c r="T86" s="7"/>
      <c r="W86" s="7"/>
      <c r="Y86" s="7"/>
    </row>
    <row r="87" spans="20:25" x14ac:dyDescent="0.25">
      <c r="T87" s="7"/>
      <c r="W87" s="7"/>
      <c r="Y87" s="7"/>
    </row>
    <row r="88" spans="20:25" x14ac:dyDescent="0.25">
      <c r="T88" s="7"/>
      <c r="W88" s="7"/>
      <c r="Y88" s="7"/>
    </row>
    <row r="89" spans="20:25" x14ac:dyDescent="0.25">
      <c r="T89" s="7"/>
      <c r="W89" s="7"/>
      <c r="Y89" s="7"/>
    </row>
    <row r="90" spans="20:25" x14ac:dyDescent="0.25">
      <c r="T90" s="7"/>
      <c r="W90" s="7"/>
      <c r="Y90" s="7"/>
    </row>
    <row r="91" spans="20:25" x14ac:dyDescent="0.25">
      <c r="T91" s="7"/>
      <c r="W91" s="7"/>
      <c r="Y91" s="7"/>
    </row>
    <row r="92" spans="20:25" x14ac:dyDescent="0.25">
      <c r="T92" s="7"/>
      <c r="W92" s="7"/>
      <c r="Y92" s="7"/>
    </row>
    <row r="93" spans="20:25" x14ac:dyDescent="0.25">
      <c r="T93" s="7"/>
      <c r="W93" s="7"/>
      <c r="Y93" s="7"/>
    </row>
    <row r="94" spans="20:25" x14ac:dyDescent="0.25">
      <c r="T94" s="7"/>
      <c r="W94" s="7"/>
      <c r="Y94" s="7"/>
    </row>
    <row r="95" spans="20:25" x14ac:dyDescent="0.25">
      <c r="T95" s="7"/>
      <c r="W95" s="7"/>
      <c r="Y95" s="7"/>
    </row>
    <row r="96" spans="20:25" x14ac:dyDescent="0.25">
      <c r="T96" s="7"/>
      <c r="W96" s="7"/>
      <c r="Y96" s="7"/>
    </row>
    <row r="97" spans="20:25" x14ac:dyDescent="0.25">
      <c r="T97" s="7"/>
      <c r="W97" s="7"/>
      <c r="Y97" s="7"/>
    </row>
    <row r="98" spans="20:25" x14ac:dyDescent="0.25">
      <c r="T98" s="7"/>
      <c r="W98" s="7"/>
      <c r="Y98" s="7"/>
    </row>
    <row r="99" spans="20:25" x14ac:dyDescent="0.25">
      <c r="T99" s="7"/>
      <c r="W99" s="7"/>
      <c r="Y99" s="7"/>
    </row>
    <row r="100" spans="20:25" x14ac:dyDescent="0.25">
      <c r="T100" s="7"/>
      <c r="W100" s="7"/>
      <c r="Y100" s="7"/>
    </row>
    <row r="101" spans="20:25" x14ac:dyDescent="0.25">
      <c r="T101" s="7"/>
      <c r="W101" s="7"/>
      <c r="Y101" s="7"/>
    </row>
    <row r="102" spans="20:25" x14ac:dyDescent="0.25">
      <c r="T102" s="7"/>
      <c r="W102" s="7"/>
      <c r="Y102" s="7"/>
    </row>
    <row r="103" spans="20:25" x14ac:dyDescent="0.25">
      <c r="T103" s="7"/>
      <c r="W103" s="7"/>
      <c r="Y103" s="7"/>
    </row>
    <row r="104" spans="20:25" x14ac:dyDescent="0.25">
      <c r="T104" s="7"/>
      <c r="W104" s="7"/>
      <c r="Y104" s="7"/>
    </row>
    <row r="105" spans="20:25" x14ac:dyDescent="0.25">
      <c r="T105" s="7"/>
      <c r="W105" s="7"/>
      <c r="Y105" s="7"/>
    </row>
    <row r="106" spans="20:25" x14ac:dyDescent="0.25">
      <c r="T106" s="7"/>
      <c r="W106" s="7"/>
      <c r="Y106" s="7"/>
    </row>
    <row r="107" spans="20:25" x14ac:dyDescent="0.25">
      <c r="T107" s="7"/>
      <c r="W107" s="7"/>
      <c r="Y107" s="7"/>
    </row>
    <row r="108" spans="20:25" x14ac:dyDescent="0.25">
      <c r="T108" s="7"/>
      <c r="W108" s="7"/>
      <c r="Y108" s="7"/>
    </row>
    <row r="109" spans="20:25" x14ac:dyDescent="0.25">
      <c r="T109" s="7"/>
      <c r="W109" s="7"/>
      <c r="Y109" s="7"/>
    </row>
    <row r="110" spans="20:25" x14ac:dyDescent="0.25">
      <c r="T110" s="7"/>
      <c r="W110" s="7"/>
      <c r="Y110" s="7"/>
    </row>
    <row r="111" spans="20:25" x14ac:dyDescent="0.25">
      <c r="T111" s="7"/>
      <c r="W111" s="7"/>
      <c r="Y111" s="7"/>
    </row>
    <row r="112" spans="20:25" x14ac:dyDescent="0.25">
      <c r="T112" s="7"/>
      <c r="W112" s="7"/>
      <c r="Y112" s="7"/>
    </row>
    <row r="113" spans="20:25" x14ac:dyDescent="0.25">
      <c r="T113" s="7"/>
      <c r="W113" s="7"/>
      <c r="Y113" s="7"/>
    </row>
    <row r="114" spans="20:25" x14ac:dyDescent="0.25">
      <c r="T114" s="7"/>
      <c r="W114" s="7"/>
      <c r="Y114" s="7"/>
    </row>
    <row r="115" spans="20:25" x14ac:dyDescent="0.25">
      <c r="T115" s="7"/>
      <c r="W115" s="7"/>
      <c r="Y115" s="7"/>
    </row>
    <row r="116" spans="20:25" x14ac:dyDescent="0.25">
      <c r="T116" s="7"/>
      <c r="W116" s="7"/>
      <c r="Y116" s="7"/>
    </row>
    <row r="117" spans="20:25" x14ac:dyDescent="0.25">
      <c r="T117" s="7"/>
      <c r="W117" s="7"/>
      <c r="Y117" s="7"/>
    </row>
    <row r="118" spans="20:25" x14ac:dyDescent="0.25">
      <c r="T118" s="7"/>
      <c r="W118" s="7"/>
      <c r="Y118" s="7"/>
    </row>
    <row r="119" spans="20:25" x14ac:dyDescent="0.25">
      <c r="T119" s="7"/>
      <c r="W119" s="7"/>
      <c r="Y119" s="7"/>
    </row>
    <row r="120" spans="20:25" x14ac:dyDescent="0.25">
      <c r="T120" s="7"/>
      <c r="W120" s="7"/>
      <c r="Y120" s="7"/>
    </row>
    <row r="121" spans="20:25" x14ac:dyDescent="0.25">
      <c r="T121" s="7"/>
      <c r="W121" s="7"/>
      <c r="Y121" s="7"/>
    </row>
    <row r="122" spans="20:25" x14ac:dyDescent="0.25">
      <c r="T122" s="7"/>
      <c r="W122" s="7"/>
      <c r="Y122" s="7"/>
    </row>
    <row r="123" spans="20:25" x14ac:dyDescent="0.25">
      <c r="T123" s="7"/>
      <c r="W123" s="7"/>
      <c r="Y123" s="7"/>
    </row>
    <row r="124" spans="20:25" x14ac:dyDescent="0.25">
      <c r="T124" s="7"/>
      <c r="W124" s="7"/>
      <c r="Y124" s="7"/>
    </row>
    <row r="125" spans="20:25" x14ac:dyDescent="0.25">
      <c r="T125" s="7"/>
      <c r="W125" s="7"/>
      <c r="Y125" s="7"/>
    </row>
    <row r="126" spans="20:25" x14ac:dyDescent="0.25">
      <c r="T126" s="7"/>
      <c r="W126" s="7"/>
      <c r="Y126" s="7"/>
    </row>
    <row r="127" spans="20:25" x14ac:dyDescent="0.25">
      <c r="T127" s="7"/>
      <c r="W127" s="7"/>
      <c r="Y127" s="7"/>
    </row>
    <row r="128" spans="20:25" x14ac:dyDescent="0.25">
      <c r="T128" s="7"/>
      <c r="W128" s="7"/>
      <c r="Y128" s="7"/>
    </row>
    <row r="129" spans="20:25" x14ac:dyDescent="0.25">
      <c r="T129" s="7"/>
      <c r="W129" s="7"/>
      <c r="Y129" s="7"/>
    </row>
    <row r="130" spans="20:25" x14ac:dyDescent="0.25">
      <c r="T130" s="7"/>
      <c r="W130" s="7"/>
      <c r="Y130" s="7"/>
    </row>
    <row r="131" spans="20:25" x14ac:dyDescent="0.25">
      <c r="T131" s="7"/>
      <c r="W131" s="7"/>
      <c r="Y131" s="7"/>
    </row>
    <row r="132" spans="20:25" x14ac:dyDescent="0.25">
      <c r="T132" s="7"/>
      <c r="W132" s="7"/>
      <c r="Y132" s="7"/>
    </row>
    <row r="133" spans="20:25" x14ac:dyDescent="0.25">
      <c r="T133" s="7"/>
      <c r="W133" s="7"/>
      <c r="Y133" s="7"/>
    </row>
    <row r="134" spans="20:25" x14ac:dyDescent="0.25">
      <c r="T134" s="7"/>
      <c r="W134" s="7"/>
      <c r="Y134" s="7"/>
    </row>
    <row r="135" spans="20:25" x14ac:dyDescent="0.25">
      <c r="T135" s="7"/>
      <c r="W135" s="7"/>
      <c r="Y135" s="7"/>
    </row>
    <row r="136" spans="20:25" x14ac:dyDescent="0.25">
      <c r="T136" s="7"/>
      <c r="W136" s="7"/>
      <c r="Y136" s="7"/>
    </row>
    <row r="137" spans="20:25" x14ac:dyDescent="0.25">
      <c r="T137" s="7"/>
      <c r="W137" s="7"/>
      <c r="Y137" s="7"/>
    </row>
    <row r="138" spans="20:25" x14ac:dyDescent="0.25">
      <c r="T138" s="7"/>
      <c r="W138" s="7"/>
      <c r="Y138" s="7"/>
    </row>
    <row r="139" spans="20:25" x14ac:dyDescent="0.25">
      <c r="T139" s="7"/>
      <c r="W139" s="7"/>
      <c r="Y139" s="7"/>
    </row>
    <row r="140" spans="20:25" x14ac:dyDescent="0.25">
      <c r="T140" s="7"/>
      <c r="W140" s="7"/>
      <c r="Y140" s="7"/>
    </row>
    <row r="141" spans="20:25" x14ac:dyDescent="0.25">
      <c r="T141" s="7"/>
      <c r="W141" s="7"/>
      <c r="Y141" s="7"/>
    </row>
    <row r="142" spans="20:25" x14ac:dyDescent="0.25">
      <c r="T142" s="7"/>
      <c r="W142" s="7"/>
      <c r="Y142" s="7"/>
    </row>
    <row r="143" spans="20:25" x14ac:dyDescent="0.25">
      <c r="T143" s="7"/>
      <c r="W143" s="7"/>
      <c r="Y143" s="7"/>
    </row>
    <row r="144" spans="20:25" x14ac:dyDescent="0.25">
      <c r="T144" s="7"/>
      <c r="W144" s="7"/>
      <c r="Y144" s="7"/>
    </row>
    <row r="145" spans="20:25" x14ac:dyDescent="0.25">
      <c r="T145" s="7"/>
      <c r="W145" s="7"/>
      <c r="Y145" s="7"/>
    </row>
    <row r="146" spans="20:25" x14ac:dyDescent="0.25">
      <c r="T146" s="7"/>
      <c r="W146" s="7"/>
      <c r="Y146" s="7"/>
    </row>
    <row r="147" spans="20:25" x14ac:dyDescent="0.25">
      <c r="T147" s="7"/>
      <c r="W147" s="7"/>
      <c r="Y147" s="7"/>
    </row>
    <row r="148" spans="20:25" x14ac:dyDescent="0.25">
      <c r="T148" s="7"/>
      <c r="W148" s="7"/>
      <c r="Y148" s="7"/>
    </row>
    <row r="149" spans="20:25" x14ac:dyDescent="0.25">
      <c r="T149" s="7"/>
      <c r="W149" s="7"/>
      <c r="Y149" s="7"/>
    </row>
    <row r="150" spans="20:25" x14ac:dyDescent="0.25">
      <c r="T150" s="7"/>
      <c r="W150" s="7"/>
      <c r="Y150" s="7"/>
    </row>
    <row r="151" spans="20:25" x14ac:dyDescent="0.25">
      <c r="T151" s="7"/>
      <c r="W151" s="7"/>
      <c r="Y151" s="7"/>
    </row>
    <row r="152" spans="20:25" x14ac:dyDescent="0.25">
      <c r="T152" s="7"/>
      <c r="W152" s="7"/>
      <c r="Y152" s="7"/>
    </row>
    <row r="153" spans="20:25" x14ac:dyDescent="0.25">
      <c r="T153" s="7"/>
      <c r="W153" s="7"/>
      <c r="Y153" s="7"/>
    </row>
    <row r="154" spans="20:25" x14ac:dyDescent="0.25">
      <c r="T154" s="7"/>
      <c r="W154" s="7"/>
      <c r="Y154" s="7"/>
    </row>
    <row r="155" spans="20:25" x14ac:dyDescent="0.25">
      <c r="T155" s="7"/>
      <c r="W155" s="7"/>
      <c r="Y155" s="7"/>
    </row>
    <row r="156" spans="20:25" x14ac:dyDescent="0.25">
      <c r="T156" s="7"/>
      <c r="W156" s="7"/>
      <c r="Y156" s="7"/>
    </row>
    <row r="157" spans="20:25" x14ac:dyDescent="0.25">
      <c r="T157" s="7"/>
      <c r="W157" s="7"/>
      <c r="Y157" s="7"/>
    </row>
    <row r="158" spans="20:25" x14ac:dyDescent="0.25">
      <c r="T158" s="7"/>
      <c r="W158" s="7"/>
      <c r="Y158" s="7"/>
    </row>
    <row r="159" spans="20:25" x14ac:dyDescent="0.25">
      <c r="T159" s="7"/>
      <c r="W159" s="7"/>
      <c r="Y159" s="7"/>
    </row>
    <row r="160" spans="20:25" x14ac:dyDescent="0.25">
      <c r="T160" s="7"/>
      <c r="W160" s="7"/>
      <c r="Y160" s="7"/>
    </row>
    <row r="161" spans="20:25" x14ac:dyDescent="0.25">
      <c r="T161" s="7"/>
      <c r="W161" s="7"/>
      <c r="Y161" s="7"/>
    </row>
    <row r="162" spans="20:25" x14ac:dyDescent="0.25">
      <c r="T162" s="7"/>
      <c r="W162" s="7"/>
      <c r="Y162" s="7"/>
    </row>
    <row r="163" spans="20:25" x14ac:dyDescent="0.25">
      <c r="T163" s="7"/>
      <c r="W163" s="7"/>
      <c r="Y163" s="7"/>
    </row>
    <row r="164" spans="20:25" x14ac:dyDescent="0.25">
      <c r="T164" s="7"/>
      <c r="W164" s="7"/>
      <c r="Y164" s="7"/>
    </row>
    <row r="165" spans="20:25" x14ac:dyDescent="0.25">
      <c r="T165" s="7"/>
      <c r="W165" s="7"/>
      <c r="Y165" s="7"/>
    </row>
    <row r="166" spans="20:25" x14ac:dyDescent="0.25">
      <c r="T166" s="7"/>
      <c r="W166" s="7"/>
      <c r="Y166" s="7"/>
    </row>
    <row r="167" spans="20:25" x14ac:dyDescent="0.25">
      <c r="T167" s="7"/>
      <c r="W167" s="7"/>
      <c r="Y167" s="7"/>
    </row>
    <row r="168" spans="20:25" x14ac:dyDescent="0.25">
      <c r="T168" s="7"/>
      <c r="W168" s="7"/>
      <c r="Y168" s="7"/>
    </row>
    <row r="169" spans="20:25" x14ac:dyDescent="0.25">
      <c r="T169" s="7"/>
      <c r="W169" s="7"/>
      <c r="Y169" s="7"/>
    </row>
    <row r="170" spans="20:25" x14ac:dyDescent="0.25">
      <c r="T170" s="7"/>
      <c r="W170" s="7"/>
      <c r="Y170" s="7"/>
    </row>
    <row r="171" spans="20:25" x14ac:dyDescent="0.25">
      <c r="T171" s="7"/>
      <c r="W171" s="7"/>
      <c r="Y171" s="7"/>
    </row>
    <row r="172" spans="20:25" x14ac:dyDescent="0.25">
      <c r="T172" s="7"/>
      <c r="W172" s="7"/>
      <c r="Y172" s="7"/>
    </row>
    <row r="173" spans="20:25" x14ac:dyDescent="0.25">
      <c r="T173" s="7"/>
      <c r="W173" s="7"/>
      <c r="Y173" s="7"/>
    </row>
    <row r="174" spans="20:25" x14ac:dyDescent="0.25">
      <c r="T174" s="7"/>
      <c r="W174" s="7"/>
      <c r="Y174" s="7"/>
    </row>
    <row r="175" spans="20:25" x14ac:dyDescent="0.25">
      <c r="T175" s="7"/>
      <c r="W175" s="7"/>
      <c r="Y175" s="7"/>
    </row>
    <row r="176" spans="20:25" x14ac:dyDescent="0.25">
      <c r="T176" s="7"/>
      <c r="W176" s="7"/>
      <c r="Y176" s="7"/>
    </row>
    <row r="177" spans="20:25" x14ac:dyDescent="0.25">
      <c r="T177" s="7"/>
      <c r="W177" s="7"/>
      <c r="Y177" s="7"/>
    </row>
    <row r="178" spans="20:25" x14ac:dyDescent="0.25">
      <c r="T178" s="7"/>
      <c r="W178" s="7"/>
      <c r="Y178" s="7"/>
    </row>
    <row r="179" spans="20:25" x14ac:dyDescent="0.25">
      <c r="T179" s="7"/>
      <c r="W179" s="7"/>
      <c r="Y179" s="7"/>
    </row>
    <row r="180" spans="20:25" x14ac:dyDescent="0.25">
      <c r="T180" s="7"/>
      <c r="W180" s="7"/>
      <c r="Y180" s="7"/>
    </row>
    <row r="181" spans="20:25" x14ac:dyDescent="0.25">
      <c r="T181" s="7"/>
      <c r="W181" s="7"/>
    </row>
    <row r="182" spans="20:25" x14ac:dyDescent="0.25">
      <c r="T182" s="7"/>
      <c r="W182" s="7"/>
    </row>
    <row r="183" spans="20:25" x14ac:dyDescent="0.25">
      <c r="T183" s="7"/>
      <c r="W183" s="7"/>
    </row>
    <row r="184" spans="20:25" x14ac:dyDescent="0.25">
      <c r="T184" s="7"/>
      <c r="W184" s="7"/>
    </row>
    <row r="185" spans="20:25" x14ac:dyDescent="0.25">
      <c r="T185" s="7"/>
      <c r="W185" s="7"/>
    </row>
    <row r="186" spans="20:25" x14ac:dyDescent="0.25">
      <c r="T186" s="7"/>
      <c r="W186" s="7"/>
    </row>
    <row r="187" spans="20:25" x14ac:dyDescent="0.25">
      <c r="T187" s="7"/>
      <c r="W187" s="7"/>
    </row>
    <row r="188" spans="20:25" x14ac:dyDescent="0.25">
      <c r="T188" s="7"/>
      <c r="W188" s="7"/>
    </row>
    <row r="189" spans="20:25" x14ac:dyDescent="0.25">
      <c r="T189" s="7"/>
      <c r="W189" s="7"/>
    </row>
    <row r="190" spans="20:25" x14ac:dyDescent="0.25">
      <c r="T190" s="7"/>
      <c r="W190" s="7"/>
    </row>
    <row r="191" spans="20:25" x14ac:dyDescent="0.25">
      <c r="T191" s="7"/>
      <c r="W191" s="7"/>
    </row>
    <row r="192" spans="20:25" x14ac:dyDescent="0.25">
      <c r="T192" s="7"/>
      <c r="W192" s="7"/>
    </row>
    <row r="193" spans="20:23" x14ac:dyDescent="0.25">
      <c r="T193" s="7"/>
      <c r="W193" s="7"/>
    </row>
    <row r="194" spans="20:23" x14ac:dyDescent="0.25">
      <c r="T194" s="7"/>
      <c r="W194" s="7"/>
    </row>
    <row r="195" spans="20:23" x14ac:dyDescent="0.25">
      <c r="T195" s="7"/>
      <c r="W195" s="7"/>
    </row>
    <row r="196" spans="20:23" x14ac:dyDescent="0.25">
      <c r="T196" s="7"/>
      <c r="W196" s="7"/>
    </row>
    <row r="197" spans="20:23" x14ac:dyDescent="0.25">
      <c r="T197" s="7"/>
      <c r="W197" s="7"/>
    </row>
    <row r="198" spans="20:23" x14ac:dyDescent="0.25">
      <c r="T198" s="7"/>
      <c r="W198" s="7"/>
    </row>
    <row r="199" spans="20:23" x14ac:dyDescent="0.25">
      <c r="T199" s="7"/>
      <c r="W199" s="7"/>
    </row>
    <row r="200" spans="20:23" x14ac:dyDescent="0.25">
      <c r="T200" s="7"/>
      <c r="W200" s="7"/>
    </row>
    <row r="201" spans="20:23" x14ac:dyDescent="0.25">
      <c r="T201" s="7"/>
      <c r="W201" s="7"/>
    </row>
    <row r="202" spans="20:23" x14ac:dyDescent="0.25">
      <c r="T202" s="7"/>
      <c r="W202" s="7"/>
    </row>
    <row r="203" spans="20:23" x14ac:dyDescent="0.25">
      <c r="T203" s="7"/>
      <c r="W203" s="7"/>
    </row>
    <row r="204" spans="20:23" x14ac:dyDescent="0.25">
      <c r="T204" s="7"/>
      <c r="W204" s="7"/>
    </row>
    <row r="205" spans="20:23" x14ac:dyDescent="0.25">
      <c r="T205" s="7"/>
      <c r="W205" s="7"/>
    </row>
    <row r="206" spans="20:23" x14ac:dyDescent="0.25">
      <c r="T206" s="7"/>
      <c r="W206" s="7"/>
    </row>
    <row r="207" spans="20:23" x14ac:dyDescent="0.25">
      <c r="T207" s="7"/>
      <c r="W207" s="7"/>
    </row>
    <row r="208" spans="20:23" x14ac:dyDescent="0.25">
      <c r="T208" s="7"/>
      <c r="W208" s="7"/>
    </row>
    <row r="209" spans="20:23" x14ac:dyDescent="0.25">
      <c r="T209" s="7"/>
      <c r="W209" s="7"/>
    </row>
    <row r="210" spans="20:23" x14ac:dyDescent="0.25">
      <c r="T210" s="7"/>
      <c r="W210" s="7"/>
    </row>
    <row r="211" spans="20:23" x14ac:dyDescent="0.25">
      <c r="T211" s="7"/>
      <c r="W211" s="7"/>
    </row>
    <row r="212" spans="20:23" x14ac:dyDescent="0.25">
      <c r="T212" s="7"/>
      <c r="W212" s="7"/>
    </row>
    <row r="213" spans="20:23" x14ac:dyDescent="0.25">
      <c r="T213" s="7"/>
      <c r="W213" s="7"/>
    </row>
    <row r="214" spans="20:23" x14ac:dyDescent="0.25">
      <c r="T214" s="7"/>
      <c r="W214" s="7"/>
    </row>
    <row r="215" spans="20:23" x14ac:dyDescent="0.25">
      <c r="T215" s="7"/>
      <c r="W215" s="7"/>
    </row>
    <row r="216" spans="20:23" x14ac:dyDescent="0.25">
      <c r="T216" s="7"/>
      <c r="W216" s="7"/>
    </row>
    <row r="217" spans="20:23" x14ac:dyDescent="0.25">
      <c r="T217" s="7"/>
    </row>
    <row r="218" spans="20:23" x14ac:dyDescent="0.25">
      <c r="T218" s="7"/>
    </row>
    <row r="219" spans="20:23" x14ac:dyDescent="0.25">
      <c r="T219" s="7"/>
    </row>
    <row r="220" spans="20:23" x14ac:dyDescent="0.25">
      <c r="T220" s="7"/>
    </row>
    <row r="221" spans="20:23" x14ac:dyDescent="0.25">
      <c r="T221" s="7"/>
    </row>
    <row r="222" spans="20:23" x14ac:dyDescent="0.25">
      <c r="T222" s="7"/>
    </row>
    <row r="223" spans="20:23" x14ac:dyDescent="0.25">
      <c r="T223" s="7"/>
    </row>
    <row r="224" spans="20:23" x14ac:dyDescent="0.25">
      <c r="T224" s="7"/>
    </row>
    <row r="225" spans="20:20" x14ac:dyDescent="0.25">
      <c r="T225" s="7"/>
    </row>
    <row r="226" spans="20:20" x14ac:dyDescent="0.25">
      <c r="T226" s="7"/>
    </row>
    <row r="227" spans="20:20" x14ac:dyDescent="0.25">
      <c r="T227" s="7"/>
    </row>
    <row r="228" spans="20:20" x14ac:dyDescent="0.25">
      <c r="T228" s="7"/>
    </row>
    <row r="229" spans="20:20" x14ac:dyDescent="0.25">
      <c r="T229" s="7"/>
    </row>
    <row r="230" spans="20:20" x14ac:dyDescent="0.25">
      <c r="T230" s="7"/>
    </row>
    <row r="231" spans="20:20" x14ac:dyDescent="0.25">
      <c r="T231" s="7"/>
    </row>
    <row r="232" spans="20:20" x14ac:dyDescent="0.25">
      <c r="T232" s="7"/>
    </row>
    <row r="233" spans="20:20" x14ac:dyDescent="0.25">
      <c r="T233" s="7"/>
    </row>
    <row r="234" spans="20:20" x14ac:dyDescent="0.25">
      <c r="T234" s="7"/>
    </row>
    <row r="235" spans="20:20" x14ac:dyDescent="0.25">
      <c r="T235" s="7"/>
    </row>
    <row r="236" spans="20:20" x14ac:dyDescent="0.25">
      <c r="T236" s="7"/>
    </row>
    <row r="237" spans="20:20" x14ac:dyDescent="0.25">
      <c r="T237" s="7"/>
    </row>
    <row r="238" spans="20:20" x14ac:dyDescent="0.25">
      <c r="T238" s="7"/>
    </row>
    <row r="239" spans="20:20" x14ac:dyDescent="0.25">
      <c r="T239" s="7"/>
    </row>
    <row r="240" spans="20:20" x14ac:dyDescent="0.25">
      <c r="T240" s="7"/>
    </row>
    <row r="241" spans="20:20" x14ac:dyDescent="0.25">
      <c r="T241" s="7"/>
    </row>
    <row r="242" spans="20:20" x14ac:dyDescent="0.25">
      <c r="T242" s="7"/>
    </row>
    <row r="243" spans="20:20" x14ac:dyDescent="0.25">
      <c r="T243" s="7"/>
    </row>
    <row r="244" spans="20:20" x14ac:dyDescent="0.25">
      <c r="T244" s="7"/>
    </row>
    <row r="245" spans="20:20" x14ac:dyDescent="0.25">
      <c r="T245" s="7"/>
    </row>
    <row r="246" spans="20:20" x14ac:dyDescent="0.25">
      <c r="T246" s="7"/>
    </row>
    <row r="247" spans="20:20" x14ac:dyDescent="0.25">
      <c r="T247" s="7"/>
    </row>
    <row r="248" spans="20:20" x14ac:dyDescent="0.25">
      <c r="T248" s="7"/>
    </row>
    <row r="249" spans="20:20" x14ac:dyDescent="0.25">
      <c r="T249" s="7"/>
    </row>
    <row r="250" spans="20:20" x14ac:dyDescent="0.25">
      <c r="T250" s="7"/>
    </row>
    <row r="251" spans="20:20" x14ac:dyDescent="0.25">
      <c r="T251" s="7"/>
    </row>
    <row r="252" spans="20:20" x14ac:dyDescent="0.25">
      <c r="T252" s="7"/>
    </row>
    <row r="253" spans="20:20" x14ac:dyDescent="0.25">
      <c r="T253" s="7"/>
    </row>
    <row r="254" spans="20:20" x14ac:dyDescent="0.25">
      <c r="T254" s="7"/>
    </row>
    <row r="255" spans="20:20" x14ac:dyDescent="0.25">
      <c r="T255" s="7"/>
    </row>
    <row r="256" spans="20:20" x14ac:dyDescent="0.25">
      <c r="T256" s="7"/>
    </row>
    <row r="257" spans="20:20" x14ac:dyDescent="0.25">
      <c r="T257" s="7"/>
    </row>
    <row r="258" spans="20:20" x14ac:dyDescent="0.25">
      <c r="T258" s="7"/>
    </row>
    <row r="259" spans="20:20" x14ac:dyDescent="0.25">
      <c r="T259" s="7"/>
    </row>
    <row r="260" spans="20:20" x14ac:dyDescent="0.25">
      <c r="T260" s="7"/>
    </row>
    <row r="261" spans="20:20" x14ac:dyDescent="0.25">
      <c r="T261" s="7"/>
    </row>
    <row r="262" spans="20:20" x14ac:dyDescent="0.25">
      <c r="T262" s="7"/>
    </row>
    <row r="263" spans="20:20" x14ac:dyDescent="0.25">
      <c r="T263" s="7"/>
    </row>
    <row r="264" spans="20:20" x14ac:dyDescent="0.25">
      <c r="T264" s="7"/>
    </row>
    <row r="265" spans="20:20" x14ac:dyDescent="0.25">
      <c r="T265" s="7"/>
    </row>
    <row r="266" spans="20:20" x14ac:dyDescent="0.25">
      <c r="T266" s="7"/>
    </row>
    <row r="267" spans="20:20" x14ac:dyDescent="0.25">
      <c r="T267" s="7"/>
    </row>
    <row r="268" spans="20:20" x14ac:dyDescent="0.25">
      <c r="T268" s="7"/>
    </row>
    <row r="269" spans="20:20" x14ac:dyDescent="0.25">
      <c r="T269" s="7"/>
    </row>
    <row r="270" spans="20:20" x14ac:dyDescent="0.25">
      <c r="T270" s="7"/>
    </row>
    <row r="271" spans="20:20" x14ac:dyDescent="0.25">
      <c r="T271" s="7"/>
    </row>
    <row r="272" spans="20:20" x14ac:dyDescent="0.25">
      <c r="T272" s="7"/>
    </row>
    <row r="273" spans="20:20" x14ac:dyDescent="0.25">
      <c r="T273" s="7"/>
    </row>
    <row r="274" spans="20:20" x14ac:dyDescent="0.25">
      <c r="T274" s="7"/>
    </row>
    <row r="275" spans="20:20" x14ac:dyDescent="0.25">
      <c r="T275" s="7"/>
    </row>
    <row r="276" spans="20:20" x14ac:dyDescent="0.25">
      <c r="T276" s="7"/>
    </row>
    <row r="277" spans="20:20" x14ac:dyDescent="0.25">
      <c r="T277" s="7"/>
    </row>
    <row r="278" spans="20:20" x14ac:dyDescent="0.25">
      <c r="T278" s="7"/>
    </row>
    <row r="279" spans="20:20" x14ac:dyDescent="0.25">
      <c r="T279" s="7"/>
    </row>
    <row r="280" spans="20:20" x14ac:dyDescent="0.25">
      <c r="T280" s="7"/>
    </row>
    <row r="281" spans="20:20" x14ac:dyDescent="0.25">
      <c r="T281" s="7"/>
    </row>
    <row r="282" spans="20:20" x14ac:dyDescent="0.25">
      <c r="T282" s="7"/>
    </row>
    <row r="283" spans="20:20" x14ac:dyDescent="0.25">
      <c r="T283" s="7"/>
    </row>
    <row r="284" spans="20:20" x14ac:dyDescent="0.25">
      <c r="T284" s="7"/>
    </row>
    <row r="285" spans="20:20" x14ac:dyDescent="0.25">
      <c r="T285" s="7"/>
    </row>
    <row r="286" spans="20:20" x14ac:dyDescent="0.25">
      <c r="T286" s="7"/>
    </row>
    <row r="287" spans="20:20" x14ac:dyDescent="0.25">
      <c r="T287" s="7"/>
    </row>
    <row r="288" spans="20:20" x14ac:dyDescent="0.25">
      <c r="T288" s="7"/>
    </row>
    <row r="289" spans="20:20" x14ac:dyDescent="0.25">
      <c r="T289" s="7"/>
    </row>
    <row r="290" spans="20:20" x14ac:dyDescent="0.25">
      <c r="T290" s="7"/>
    </row>
    <row r="291" spans="20:20" x14ac:dyDescent="0.25">
      <c r="T291" s="7"/>
    </row>
    <row r="292" spans="20:20" x14ac:dyDescent="0.25">
      <c r="T292" s="7"/>
    </row>
    <row r="293" spans="20:20" x14ac:dyDescent="0.25">
      <c r="T293" s="7"/>
    </row>
    <row r="294" spans="20:20" x14ac:dyDescent="0.25">
      <c r="T294" s="7"/>
    </row>
    <row r="295" spans="20:20" x14ac:dyDescent="0.25">
      <c r="T295" s="7"/>
    </row>
    <row r="296" spans="20:20" x14ac:dyDescent="0.25">
      <c r="T296" s="7"/>
    </row>
    <row r="297" spans="20:20" x14ac:dyDescent="0.25">
      <c r="T297" s="7"/>
    </row>
    <row r="298" spans="20:20" x14ac:dyDescent="0.25">
      <c r="T298" s="7"/>
    </row>
    <row r="299" spans="20:20" x14ac:dyDescent="0.25">
      <c r="T299" s="7"/>
    </row>
    <row r="300" spans="20:20" x14ac:dyDescent="0.25">
      <c r="T300" s="7"/>
    </row>
    <row r="301" spans="20:20" x14ac:dyDescent="0.25">
      <c r="T301" s="7"/>
    </row>
    <row r="302" spans="20:20" x14ac:dyDescent="0.25">
      <c r="T302" s="7"/>
    </row>
    <row r="303" spans="20:20" x14ac:dyDescent="0.25">
      <c r="T303" s="7"/>
    </row>
    <row r="304" spans="20:20" x14ac:dyDescent="0.25">
      <c r="T304" s="7"/>
    </row>
    <row r="305" spans="20:20" x14ac:dyDescent="0.25">
      <c r="T305" s="7"/>
    </row>
    <row r="306" spans="20:20" x14ac:dyDescent="0.25">
      <c r="T306" s="7"/>
    </row>
    <row r="307" spans="20:20" x14ac:dyDescent="0.25">
      <c r="T307" s="7"/>
    </row>
    <row r="308" spans="20:20" x14ac:dyDescent="0.25">
      <c r="T308" s="7"/>
    </row>
    <row r="309" spans="20:20" x14ac:dyDescent="0.25">
      <c r="T309" s="7"/>
    </row>
    <row r="310" spans="20:20" x14ac:dyDescent="0.25">
      <c r="T310" s="7"/>
    </row>
    <row r="311" spans="20:20" x14ac:dyDescent="0.25">
      <c r="T311" s="7"/>
    </row>
    <row r="312" spans="20:20" x14ac:dyDescent="0.25">
      <c r="T312" s="7"/>
    </row>
    <row r="313" spans="20:20" x14ac:dyDescent="0.25">
      <c r="T313" s="7"/>
    </row>
    <row r="314" spans="20:20" x14ac:dyDescent="0.25">
      <c r="T314" s="7"/>
    </row>
    <row r="315" spans="20:20" x14ac:dyDescent="0.25">
      <c r="T315" s="7"/>
    </row>
    <row r="316" spans="20:20" x14ac:dyDescent="0.25">
      <c r="T316" s="7"/>
    </row>
    <row r="317" spans="20:20" x14ac:dyDescent="0.25">
      <c r="T317" s="7"/>
    </row>
    <row r="318" spans="20:20" x14ac:dyDescent="0.25">
      <c r="T318" s="7"/>
    </row>
    <row r="319" spans="20:20" x14ac:dyDescent="0.25">
      <c r="T319" s="7"/>
    </row>
    <row r="320" spans="20:20" x14ac:dyDescent="0.25">
      <c r="T320" s="7"/>
    </row>
    <row r="321" spans="20:20" x14ac:dyDescent="0.25">
      <c r="T321" s="7"/>
    </row>
    <row r="322" spans="20:20" x14ac:dyDescent="0.25">
      <c r="T322" s="7"/>
    </row>
    <row r="323" spans="20:20" x14ac:dyDescent="0.25">
      <c r="T323" s="7"/>
    </row>
    <row r="324" spans="20:20" x14ac:dyDescent="0.25">
      <c r="T324" s="7"/>
    </row>
    <row r="325" spans="20:20" x14ac:dyDescent="0.25">
      <c r="T325" s="7"/>
    </row>
    <row r="326" spans="20:20" x14ac:dyDescent="0.25">
      <c r="T326" s="7"/>
    </row>
    <row r="327" spans="20:20" x14ac:dyDescent="0.25">
      <c r="T327" s="7"/>
    </row>
    <row r="328" spans="20:20" x14ac:dyDescent="0.25">
      <c r="T328" s="7"/>
    </row>
    <row r="329" spans="20:20" x14ac:dyDescent="0.25">
      <c r="T329" s="7"/>
    </row>
    <row r="330" spans="20:20" x14ac:dyDescent="0.25">
      <c r="T330" s="7"/>
    </row>
    <row r="331" spans="20:20" x14ac:dyDescent="0.25">
      <c r="T331" s="7"/>
    </row>
    <row r="332" spans="20:20" x14ac:dyDescent="0.25">
      <c r="T332" s="7"/>
    </row>
    <row r="333" spans="20:20" x14ac:dyDescent="0.25">
      <c r="T333" s="7"/>
    </row>
    <row r="334" spans="20:20" x14ac:dyDescent="0.25">
      <c r="T334" s="7"/>
    </row>
    <row r="335" spans="20:20" x14ac:dyDescent="0.25">
      <c r="T335" s="7"/>
    </row>
    <row r="336" spans="20:20" x14ac:dyDescent="0.25">
      <c r="T336" s="7"/>
    </row>
    <row r="337" spans="20:20" x14ac:dyDescent="0.25">
      <c r="T337" s="7"/>
    </row>
    <row r="338" spans="20:20" x14ac:dyDescent="0.25">
      <c r="T338" s="7"/>
    </row>
    <row r="339" spans="20:20" x14ac:dyDescent="0.25">
      <c r="T339" s="7"/>
    </row>
    <row r="340" spans="20:20" x14ac:dyDescent="0.25">
      <c r="T340" s="7"/>
    </row>
    <row r="341" spans="20:20" x14ac:dyDescent="0.25">
      <c r="T341" s="7"/>
    </row>
    <row r="342" spans="20:20" x14ac:dyDescent="0.25">
      <c r="T342" s="7"/>
    </row>
    <row r="343" spans="20:20" x14ac:dyDescent="0.25">
      <c r="T343" s="7"/>
    </row>
    <row r="344" spans="20:20" x14ac:dyDescent="0.25">
      <c r="T344" s="7"/>
    </row>
    <row r="345" spans="20:20" x14ac:dyDescent="0.25">
      <c r="T345" s="7"/>
    </row>
    <row r="346" spans="20:20" x14ac:dyDescent="0.25">
      <c r="T346" s="7"/>
    </row>
    <row r="347" spans="20:20" x14ac:dyDescent="0.25">
      <c r="T347" s="7"/>
    </row>
    <row r="348" spans="20:20" x14ac:dyDescent="0.25">
      <c r="T348" s="7"/>
    </row>
    <row r="349" spans="20:20" x14ac:dyDescent="0.25">
      <c r="T349" s="7"/>
    </row>
    <row r="350" spans="20:20" x14ac:dyDescent="0.25">
      <c r="T350" s="7"/>
    </row>
    <row r="351" spans="20:20" x14ac:dyDescent="0.25">
      <c r="T351" s="7"/>
    </row>
    <row r="352" spans="20:20" x14ac:dyDescent="0.25">
      <c r="T352" s="7"/>
    </row>
    <row r="353" spans="20:20" x14ac:dyDescent="0.25">
      <c r="T353" s="7"/>
    </row>
    <row r="354" spans="20:20" x14ac:dyDescent="0.25">
      <c r="T354" s="7"/>
    </row>
    <row r="355" spans="20:20" x14ac:dyDescent="0.25">
      <c r="T355" s="7"/>
    </row>
    <row r="356" spans="20:20" x14ac:dyDescent="0.25">
      <c r="T356" s="7"/>
    </row>
    <row r="357" spans="20:20" x14ac:dyDescent="0.25">
      <c r="T357" s="7"/>
    </row>
    <row r="358" spans="20:20" x14ac:dyDescent="0.25">
      <c r="T358" s="7"/>
    </row>
    <row r="359" spans="20:20" x14ac:dyDescent="0.25">
      <c r="T359" s="7"/>
    </row>
    <row r="360" spans="20:20" x14ac:dyDescent="0.25">
      <c r="T360" s="7"/>
    </row>
    <row r="361" spans="20:20" x14ac:dyDescent="0.25">
      <c r="T361" s="7"/>
    </row>
    <row r="362" spans="20:20" x14ac:dyDescent="0.25">
      <c r="T362" s="7"/>
    </row>
    <row r="363" spans="20:20" x14ac:dyDescent="0.25">
      <c r="T363" s="7"/>
    </row>
    <row r="364" spans="20:20" x14ac:dyDescent="0.25">
      <c r="T364" s="7"/>
    </row>
    <row r="365" spans="20:20" x14ac:dyDescent="0.25">
      <c r="T365" s="7"/>
    </row>
    <row r="366" spans="20:20" x14ac:dyDescent="0.25">
      <c r="T366" s="7"/>
    </row>
    <row r="367" spans="20:20" x14ac:dyDescent="0.25">
      <c r="T367" s="7"/>
    </row>
    <row r="368" spans="20:20" x14ac:dyDescent="0.25">
      <c r="T368" s="7"/>
    </row>
    <row r="369" spans="20:20" x14ac:dyDescent="0.25">
      <c r="T369" s="7"/>
    </row>
    <row r="370" spans="20:20" x14ac:dyDescent="0.25">
      <c r="T370" s="7"/>
    </row>
    <row r="371" spans="20:20" x14ac:dyDescent="0.25">
      <c r="T371" s="7"/>
    </row>
    <row r="372" spans="20:20" x14ac:dyDescent="0.25">
      <c r="T372" s="7"/>
    </row>
    <row r="373" spans="20:20" x14ac:dyDescent="0.25">
      <c r="T373" s="7"/>
    </row>
    <row r="374" spans="20:20" x14ac:dyDescent="0.25">
      <c r="T374" s="7"/>
    </row>
    <row r="375" spans="20:20" x14ac:dyDescent="0.25">
      <c r="T375" s="7"/>
    </row>
    <row r="376" spans="20:20" x14ac:dyDescent="0.25">
      <c r="T376" s="7"/>
    </row>
    <row r="377" spans="20:20" x14ac:dyDescent="0.25">
      <c r="T377" s="7"/>
    </row>
    <row r="378" spans="20:20" x14ac:dyDescent="0.25">
      <c r="T378" s="7"/>
    </row>
    <row r="379" spans="20:20" x14ac:dyDescent="0.25">
      <c r="T379" s="7"/>
    </row>
    <row r="380" spans="20:20" x14ac:dyDescent="0.25">
      <c r="T380" s="7"/>
    </row>
    <row r="381" spans="20:20" x14ac:dyDescent="0.25">
      <c r="T381" s="7"/>
    </row>
    <row r="382" spans="20:20" x14ac:dyDescent="0.25">
      <c r="T382" s="7"/>
    </row>
    <row r="383" spans="20:20" x14ac:dyDescent="0.25">
      <c r="T383" s="7"/>
    </row>
    <row r="384" spans="20:20" x14ac:dyDescent="0.25">
      <c r="T384" s="7"/>
    </row>
    <row r="385" spans="20:20" x14ac:dyDescent="0.25">
      <c r="T385" s="7"/>
    </row>
    <row r="386" spans="20:20" x14ac:dyDescent="0.25">
      <c r="T386" s="7"/>
    </row>
    <row r="387" spans="20:20" x14ac:dyDescent="0.25">
      <c r="T387" s="7"/>
    </row>
    <row r="388" spans="20:20" x14ac:dyDescent="0.25">
      <c r="T388" s="7"/>
    </row>
    <row r="389" spans="20:20" x14ac:dyDescent="0.25">
      <c r="T389" s="7"/>
    </row>
    <row r="390" spans="20:20" x14ac:dyDescent="0.25">
      <c r="T390" s="7"/>
    </row>
    <row r="391" spans="20:20" x14ac:dyDescent="0.25">
      <c r="T391" s="7"/>
    </row>
    <row r="392" spans="20:20" x14ac:dyDescent="0.25">
      <c r="T392" s="7"/>
    </row>
    <row r="393" spans="20:20" x14ac:dyDescent="0.25">
      <c r="T393" s="7"/>
    </row>
    <row r="394" spans="20:20" x14ac:dyDescent="0.25">
      <c r="T394" s="7"/>
    </row>
    <row r="395" spans="20:20" x14ac:dyDescent="0.25">
      <c r="T395" s="7"/>
    </row>
    <row r="396" spans="20:20" x14ac:dyDescent="0.25">
      <c r="T396" s="7"/>
    </row>
    <row r="397" spans="20:20" x14ac:dyDescent="0.25">
      <c r="T397" s="7"/>
    </row>
    <row r="398" spans="20:20" x14ac:dyDescent="0.25">
      <c r="T398" s="7"/>
    </row>
    <row r="399" spans="20:20" x14ac:dyDescent="0.25">
      <c r="T399" s="7"/>
    </row>
    <row r="400" spans="20:20" x14ac:dyDescent="0.25">
      <c r="T400" s="7"/>
    </row>
    <row r="401" spans="20:20" x14ac:dyDescent="0.25">
      <c r="T401" s="7"/>
    </row>
    <row r="402" spans="20:20" x14ac:dyDescent="0.25">
      <c r="T402" s="7"/>
    </row>
    <row r="403" spans="20:20" x14ac:dyDescent="0.25">
      <c r="T403" s="7"/>
    </row>
    <row r="404" spans="20:20" x14ac:dyDescent="0.25">
      <c r="T404" s="7"/>
    </row>
    <row r="405" spans="20:20" x14ac:dyDescent="0.25">
      <c r="T405" s="7"/>
    </row>
    <row r="406" spans="20:20" x14ac:dyDescent="0.25">
      <c r="T406" s="7"/>
    </row>
    <row r="407" spans="20:20" x14ac:dyDescent="0.25">
      <c r="T407" s="7"/>
    </row>
    <row r="408" spans="20:20" x14ac:dyDescent="0.25">
      <c r="T408" s="7"/>
    </row>
    <row r="409" spans="20:20" x14ac:dyDescent="0.25">
      <c r="T409" s="7"/>
    </row>
    <row r="410" spans="20:20" x14ac:dyDescent="0.25">
      <c r="T410" s="7"/>
    </row>
    <row r="411" spans="20:20" x14ac:dyDescent="0.25">
      <c r="T411" s="7"/>
    </row>
    <row r="412" spans="20:20" x14ac:dyDescent="0.25">
      <c r="T412" s="7"/>
    </row>
    <row r="413" spans="20:20" x14ac:dyDescent="0.25">
      <c r="T413" s="7"/>
    </row>
    <row r="414" spans="20:20" x14ac:dyDescent="0.25">
      <c r="T414" s="7"/>
    </row>
    <row r="415" spans="20:20" x14ac:dyDescent="0.25">
      <c r="T415" s="7"/>
    </row>
    <row r="416" spans="20:20" x14ac:dyDescent="0.25">
      <c r="T416" s="7"/>
    </row>
    <row r="417" spans="20:20" x14ac:dyDescent="0.25">
      <c r="T417" s="7"/>
    </row>
    <row r="418" spans="20:20" x14ac:dyDescent="0.25">
      <c r="T418" s="7"/>
    </row>
    <row r="419" spans="20:20" x14ac:dyDescent="0.25">
      <c r="T419" s="7"/>
    </row>
    <row r="420" spans="20:20" x14ac:dyDescent="0.25">
      <c r="T420" s="7"/>
    </row>
    <row r="421" spans="20:20" x14ac:dyDescent="0.25">
      <c r="T421" s="7"/>
    </row>
    <row r="422" spans="20:20" x14ac:dyDescent="0.25">
      <c r="T422" s="7"/>
    </row>
    <row r="423" spans="20:20" x14ac:dyDescent="0.25">
      <c r="T423" s="7"/>
    </row>
    <row r="424" spans="20:20" x14ac:dyDescent="0.25">
      <c r="T424" s="7"/>
    </row>
    <row r="425" spans="20:20" x14ac:dyDescent="0.25">
      <c r="T425" s="7"/>
    </row>
    <row r="426" spans="20:20" x14ac:dyDescent="0.25">
      <c r="T426" s="7"/>
    </row>
    <row r="427" spans="20:20" x14ac:dyDescent="0.25">
      <c r="T427" s="7"/>
    </row>
    <row r="428" spans="20:20" x14ac:dyDescent="0.25">
      <c r="T428" s="7"/>
    </row>
    <row r="429" spans="20:20" x14ac:dyDescent="0.25">
      <c r="T429" s="7"/>
    </row>
    <row r="430" spans="20:20" x14ac:dyDescent="0.25">
      <c r="T430" s="7"/>
    </row>
    <row r="431" spans="20:20" x14ac:dyDescent="0.25">
      <c r="T431" s="7"/>
    </row>
    <row r="432" spans="20:20" x14ac:dyDescent="0.25">
      <c r="T432" s="7"/>
    </row>
    <row r="433" spans="20:20" x14ac:dyDescent="0.25">
      <c r="T433" s="7"/>
    </row>
    <row r="434" spans="20:20" x14ac:dyDescent="0.25">
      <c r="T434" s="7"/>
    </row>
    <row r="435" spans="20:20" x14ac:dyDescent="0.25">
      <c r="T435" s="7"/>
    </row>
    <row r="436" spans="20:20" x14ac:dyDescent="0.25">
      <c r="T436" s="7"/>
    </row>
    <row r="437" spans="20:20" x14ac:dyDescent="0.25">
      <c r="T437" s="7"/>
    </row>
    <row r="438" spans="20:20" x14ac:dyDescent="0.25">
      <c r="T438" s="7"/>
    </row>
    <row r="439" spans="20:20" x14ac:dyDescent="0.25">
      <c r="T439" s="7"/>
    </row>
    <row r="440" spans="20:20" x14ac:dyDescent="0.25">
      <c r="T440" s="7"/>
    </row>
    <row r="441" spans="20:20" x14ac:dyDescent="0.25">
      <c r="T441" s="7"/>
    </row>
    <row r="442" spans="20:20" x14ac:dyDescent="0.25">
      <c r="T442" s="7"/>
    </row>
    <row r="443" spans="20:20" x14ac:dyDescent="0.25">
      <c r="T443" s="7"/>
    </row>
    <row r="444" spans="20:20" x14ac:dyDescent="0.25">
      <c r="T444" s="7"/>
    </row>
    <row r="445" spans="20:20" x14ac:dyDescent="0.25">
      <c r="T445" s="7"/>
    </row>
    <row r="446" spans="20:20" x14ac:dyDescent="0.25">
      <c r="T446" s="7"/>
    </row>
    <row r="447" spans="20:20" x14ac:dyDescent="0.25">
      <c r="T447" s="7"/>
    </row>
    <row r="448" spans="20:20" x14ac:dyDescent="0.25">
      <c r="T448" s="7"/>
    </row>
    <row r="449" spans="20:20" x14ac:dyDescent="0.25">
      <c r="T449" s="7"/>
    </row>
    <row r="450" spans="20:20" x14ac:dyDescent="0.25">
      <c r="T450" s="7"/>
    </row>
    <row r="451" spans="20:20" x14ac:dyDescent="0.25">
      <c r="T451" s="7"/>
    </row>
    <row r="452" spans="20:20" x14ac:dyDescent="0.25">
      <c r="T452" s="7"/>
    </row>
    <row r="453" spans="20:20" x14ac:dyDescent="0.25">
      <c r="T453" s="7"/>
    </row>
    <row r="454" spans="20:20" x14ac:dyDescent="0.25">
      <c r="T454" s="7"/>
    </row>
    <row r="455" spans="20:20" x14ac:dyDescent="0.25">
      <c r="T455" s="7"/>
    </row>
    <row r="456" spans="20:20" x14ac:dyDescent="0.25">
      <c r="T456" s="7"/>
    </row>
    <row r="457" spans="20:20" x14ac:dyDescent="0.25">
      <c r="T457" s="7"/>
    </row>
    <row r="458" spans="20:20" x14ac:dyDescent="0.25">
      <c r="T458" s="7"/>
    </row>
    <row r="459" spans="20:20" x14ac:dyDescent="0.25">
      <c r="T459" s="7"/>
    </row>
    <row r="460" spans="20:20" x14ac:dyDescent="0.25">
      <c r="T460" s="7"/>
    </row>
    <row r="461" spans="20:20" x14ac:dyDescent="0.25">
      <c r="T461" s="7"/>
    </row>
    <row r="462" spans="20:20" x14ac:dyDescent="0.25">
      <c r="T462" s="7"/>
    </row>
    <row r="463" spans="20:20" x14ac:dyDescent="0.25">
      <c r="T463" s="7"/>
    </row>
    <row r="464" spans="20:20" x14ac:dyDescent="0.25">
      <c r="T464" s="7"/>
    </row>
    <row r="465" spans="20:20" x14ac:dyDescent="0.25">
      <c r="T465" s="7"/>
    </row>
    <row r="466" spans="20:20" x14ac:dyDescent="0.25">
      <c r="T466" s="7"/>
    </row>
    <row r="467" spans="20:20" x14ac:dyDescent="0.25">
      <c r="T467" s="7"/>
    </row>
    <row r="468" spans="20:20" x14ac:dyDescent="0.25">
      <c r="T468" s="7"/>
    </row>
    <row r="469" spans="20:20" x14ac:dyDescent="0.25">
      <c r="T469" s="7"/>
    </row>
    <row r="470" spans="20:20" x14ac:dyDescent="0.25">
      <c r="T470" s="7"/>
    </row>
    <row r="471" spans="20:20" x14ac:dyDescent="0.25">
      <c r="T471" s="7"/>
    </row>
    <row r="472" spans="20:20" x14ac:dyDescent="0.25">
      <c r="T472" s="7"/>
    </row>
    <row r="473" spans="20:20" x14ac:dyDescent="0.25">
      <c r="T473" s="7"/>
    </row>
    <row r="474" spans="20:20" x14ac:dyDescent="0.25">
      <c r="T474" s="7"/>
    </row>
    <row r="475" spans="20:20" x14ac:dyDescent="0.25">
      <c r="T475" s="7"/>
    </row>
    <row r="476" spans="20:20" x14ac:dyDescent="0.25">
      <c r="T476" s="7"/>
    </row>
    <row r="477" spans="20:20" x14ac:dyDescent="0.25">
      <c r="T477" s="7"/>
    </row>
    <row r="478" spans="20:20" x14ac:dyDescent="0.25">
      <c r="T478" s="7"/>
    </row>
    <row r="479" spans="20:20" x14ac:dyDescent="0.25">
      <c r="T479" s="7"/>
    </row>
    <row r="480" spans="20:20" x14ac:dyDescent="0.25">
      <c r="T480" s="7"/>
    </row>
    <row r="481" spans="20:20" x14ac:dyDescent="0.25">
      <c r="T481" s="7"/>
    </row>
    <row r="482" spans="20:20" x14ac:dyDescent="0.25">
      <c r="T482" s="7"/>
    </row>
    <row r="483" spans="20:20" x14ac:dyDescent="0.25">
      <c r="T483" s="7"/>
    </row>
    <row r="484" spans="20:20" x14ac:dyDescent="0.25">
      <c r="T484" s="7"/>
    </row>
    <row r="485" spans="20:20" x14ac:dyDescent="0.25">
      <c r="T485" s="7"/>
    </row>
    <row r="486" spans="20:20" x14ac:dyDescent="0.25">
      <c r="T486" s="7"/>
    </row>
    <row r="487" spans="20:20" x14ac:dyDescent="0.25">
      <c r="T487" s="7"/>
    </row>
    <row r="488" spans="20:20" x14ac:dyDescent="0.25">
      <c r="T488" s="7"/>
    </row>
    <row r="489" spans="20:20" x14ac:dyDescent="0.25">
      <c r="T489" s="7"/>
    </row>
    <row r="490" spans="20:20" x14ac:dyDescent="0.25">
      <c r="T490" s="7"/>
    </row>
    <row r="491" spans="20:20" x14ac:dyDescent="0.25">
      <c r="T491" s="7"/>
    </row>
    <row r="492" spans="20:20" x14ac:dyDescent="0.25">
      <c r="T492" s="7"/>
    </row>
    <row r="493" spans="20:20" x14ac:dyDescent="0.25">
      <c r="T493" s="7"/>
    </row>
    <row r="494" spans="20:20" x14ac:dyDescent="0.25">
      <c r="T494" s="7"/>
    </row>
    <row r="495" spans="20:20" x14ac:dyDescent="0.25">
      <c r="T495" s="7"/>
    </row>
    <row r="496" spans="20:20" x14ac:dyDescent="0.25">
      <c r="T496" s="7"/>
    </row>
    <row r="497" spans="20:20" x14ac:dyDescent="0.25">
      <c r="T497" s="7"/>
    </row>
    <row r="498" spans="20:20" x14ac:dyDescent="0.25">
      <c r="T498" s="7"/>
    </row>
    <row r="499" spans="20:20" x14ac:dyDescent="0.25">
      <c r="T499" s="7"/>
    </row>
    <row r="500" spans="20:20" x14ac:dyDescent="0.25">
      <c r="T500" s="7"/>
    </row>
    <row r="501" spans="20:20" x14ac:dyDescent="0.25">
      <c r="T501" s="7"/>
    </row>
    <row r="502" spans="20:20" x14ac:dyDescent="0.25">
      <c r="T502" s="7"/>
    </row>
    <row r="503" spans="20:20" x14ac:dyDescent="0.25">
      <c r="T503" s="7"/>
    </row>
    <row r="504" spans="20:20" x14ac:dyDescent="0.25">
      <c r="T504" s="7"/>
    </row>
    <row r="505" spans="20:20" x14ac:dyDescent="0.25">
      <c r="T505" s="7"/>
    </row>
    <row r="506" spans="20:20" x14ac:dyDescent="0.25">
      <c r="T506" s="7"/>
    </row>
    <row r="507" spans="20:20" x14ac:dyDescent="0.25">
      <c r="T507" s="7"/>
    </row>
    <row r="508" spans="20:20" x14ac:dyDescent="0.25">
      <c r="T508" s="7"/>
    </row>
    <row r="509" spans="20:20" x14ac:dyDescent="0.25">
      <c r="T509" s="7"/>
    </row>
    <row r="510" spans="20:20" x14ac:dyDescent="0.25">
      <c r="T510" s="7"/>
    </row>
    <row r="511" spans="20:20" x14ac:dyDescent="0.25">
      <c r="T511" s="7"/>
    </row>
    <row r="512" spans="20:20" x14ac:dyDescent="0.25">
      <c r="T512" s="7"/>
    </row>
    <row r="513" spans="20:20" x14ac:dyDescent="0.25">
      <c r="T513" s="7"/>
    </row>
    <row r="514" spans="20:20" x14ac:dyDescent="0.25">
      <c r="T514" s="7"/>
    </row>
    <row r="515" spans="20:20" x14ac:dyDescent="0.25">
      <c r="T515" s="7"/>
    </row>
    <row r="516" spans="20:20" x14ac:dyDescent="0.25">
      <c r="T516" s="7"/>
    </row>
    <row r="517" spans="20:20" x14ac:dyDescent="0.25">
      <c r="T517" s="7"/>
    </row>
    <row r="518" spans="20:20" x14ac:dyDescent="0.25">
      <c r="T518" s="7"/>
    </row>
    <row r="519" spans="20:20" x14ac:dyDescent="0.25">
      <c r="T519" s="7"/>
    </row>
    <row r="520" spans="20:20" x14ac:dyDescent="0.25">
      <c r="T520" s="7"/>
    </row>
    <row r="521" spans="20:20" x14ac:dyDescent="0.25">
      <c r="T521" s="7"/>
    </row>
    <row r="522" spans="20:20" x14ac:dyDescent="0.25">
      <c r="T522" s="7"/>
    </row>
    <row r="523" spans="20:20" x14ac:dyDescent="0.25">
      <c r="T523" s="7"/>
    </row>
    <row r="524" spans="20:20" x14ac:dyDescent="0.25">
      <c r="T524" s="7"/>
    </row>
    <row r="525" spans="20:20" x14ac:dyDescent="0.25">
      <c r="T525" s="7"/>
    </row>
    <row r="526" spans="20:20" x14ac:dyDescent="0.25">
      <c r="T526" s="7"/>
    </row>
    <row r="527" spans="20:20" x14ac:dyDescent="0.25">
      <c r="T527" s="7"/>
    </row>
    <row r="528" spans="20:20" x14ac:dyDescent="0.25">
      <c r="T528" s="7"/>
    </row>
    <row r="529" spans="20:20" x14ac:dyDescent="0.25">
      <c r="T529" s="7"/>
    </row>
    <row r="530" spans="20:20" x14ac:dyDescent="0.25">
      <c r="T530" s="7"/>
    </row>
    <row r="531" spans="20:20" x14ac:dyDescent="0.25">
      <c r="T531" s="7"/>
    </row>
    <row r="532" spans="20:20" x14ac:dyDescent="0.25">
      <c r="T532" s="7"/>
    </row>
    <row r="533" spans="20:20" x14ac:dyDescent="0.25">
      <c r="T533" s="7"/>
    </row>
    <row r="534" spans="20:20" x14ac:dyDescent="0.25">
      <c r="T534" s="7"/>
    </row>
    <row r="535" spans="20:20" x14ac:dyDescent="0.25">
      <c r="T535" s="7"/>
    </row>
    <row r="536" spans="20:20" x14ac:dyDescent="0.25">
      <c r="T536" s="7"/>
    </row>
    <row r="537" spans="20:20" x14ac:dyDescent="0.25">
      <c r="T537" s="7"/>
    </row>
    <row r="538" spans="20:20" x14ac:dyDescent="0.25">
      <c r="T538" s="7"/>
    </row>
    <row r="539" spans="20:20" x14ac:dyDescent="0.25">
      <c r="T539" s="7"/>
    </row>
    <row r="540" spans="20:20" x14ac:dyDescent="0.25">
      <c r="T540" s="7"/>
    </row>
    <row r="541" spans="20:20" x14ac:dyDescent="0.25">
      <c r="T541" s="7"/>
    </row>
    <row r="542" spans="20:20" x14ac:dyDescent="0.25">
      <c r="T542" s="7"/>
    </row>
    <row r="543" spans="20:20" x14ac:dyDescent="0.25">
      <c r="T543" s="7"/>
    </row>
    <row r="544" spans="20:20" x14ac:dyDescent="0.25">
      <c r="T544" s="7"/>
    </row>
    <row r="545" spans="20:20" x14ac:dyDescent="0.25">
      <c r="T545" s="7"/>
    </row>
    <row r="546" spans="20:20" x14ac:dyDescent="0.25">
      <c r="T546" s="7"/>
    </row>
    <row r="547" spans="20:20" x14ac:dyDescent="0.25">
      <c r="T547" s="7"/>
    </row>
    <row r="548" spans="20:20" x14ac:dyDescent="0.25">
      <c r="T548" s="7"/>
    </row>
    <row r="549" spans="20:20" x14ac:dyDescent="0.25">
      <c r="T549" s="7"/>
    </row>
    <row r="550" spans="20:20" x14ac:dyDescent="0.25">
      <c r="T550" s="7"/>
    </row>
    <row r="551" spans="20:20" x14ac:dyDescent="0.25">
      <c r="T551" s="7"/>
    </row>
    <row r="552" spans="20:20" x14ac:dyDescent="0.25">
      <c r="T552" s="7"/>
    </row>
    <row r="553" spans="20:20" x14ac:dyDescent="0.25">
      <c r="T553" s="7"/>
    </row>
    <row r="554" spans="20:20" x14ac:dyDescent="0.25">
      <c r="T554" s="7"/>
    </row>
    <row r="555" spans="20:20" x14ac:dyDescent="0.25">
      <c r="T555" s="7"/>
    </row>
    <row r="556" spans="20:20" x14ac:dyDescent="0.25">
      <c r="T556" s="7"/>
    </row>
    <row r="557" spans="20:20" x14ac:dyDescent="0.25">
      <c r="T557" s="7"/>
    </row>
    <row r="558" spans="20:20" x14ac:dyDescent="0.25">
      <c r="T558" s="7"/>
    </row>
    <row r="559" spans="20:20" x14ac:dyDescent="0.25">
      <c r="T559" s="7"/>
    </row>
    <row r="560" spans="20:20" x14ac:dyDescent="0.25">
      <c r="T560" s="7"/>
    </row>
    <row r="561" spans="20:20" x14ac:dyDescent="0.25">
      <c r="T561" s="7"/>
    </row>
    <row r="562" spans="20:20" x14ac:dyDescent="0.25">
      <c r="T562" s="7"/>
    </row>
    <row r="563" spans="20:20" x14ac:dyDescent="0.25">
      <c r="T563" s="7"/>
    </row>
    <row r="564" spans="20:20" x14ac:dyDescent="0.25">
      <c r="T564" s="7"/>
    </row>
    <row r="565" spans="20:20" x14ac:dyDescent="0.25">
      <c r="T565" s="7"/>
    </row>
    <row r="566" spans="20:20" x14ac:dyDescent="0.25">
      <c r="T566" s="7"/>
    </row>
    <row r="567" spans="20:20" x14ac:dyDescent="0.25">
      <c r="T567" s="7"/>
    </row>
    <row r="568" spans="20:20" x14ac:dyDescent="0.25">
      <c r="T568" s="7"/>
    </row>
    <row r="569" spans="20:20" x14ac:dyDescent="0.25">
      <c r="T569" s="7"/>
    </row>
    <row r="570" spans="20:20" x14ac:dyDescent="0.25">
      <c r="T570" s="7"/>
    </row>
    <row r="571" spans="20:20" x14ac:dyDescent="0.25">
      <c r="T571" s="7"/>
    </row>
    <row r="572" spans="20:20" x14ac:dyDescent="0.25">
      <c r="T572" s="7"/>
    </row>
    <row r="573" spans="20:20" x14ac:dyDescent="0.25">
      <c r="T573" s="7"/>
    </row>
    <row r="574" spans="20:20" x14ac:dyDescent="0.25">
      <c r="T574" s="7"/>
    </row>
    <row r="575" spans="20:20" x14ac:dyDescent="0.25">
      <c r="T575" s="7"/>
    </row>
    <row r="576" spans="20:20" x14ac:dyDescent="0.25">
      <c r="T576" s="7"/>
    </row>
    <row r="577" spans="20:20" x14ac:dyDescent="0.25">
      <c r="T577" s="7"/>
    </row>
    <row r="578" spans="20:20" x14ac:dyDescent="0.25">
      <c r="T578" s="7"/>
    </row>
    <row r="579" spans="20:20" x14ac:dyDescent="0.25">
      <c r="T579" s="7"/>
    </row>
    <row r="580" spans="20:20" x14ac:dyDescent="0.25">
      <c r="T580" s="7"/>
    </row>
    <row r="581" spans="20:20" x14ac:dyDescent="0.25">
      <c r="T581" s="7"/>
    </row>
    <row r="582" spans="20:20" x14ac:dyDescent="0.25">
      <c r="T582" s="7"/>
    </row>
    <row r="583" spans="20:20" x14ac:dyDescent="0.25">
      <c r="T583" s="7"/>
    </row>
    <row r="584" spans="20:20" x14ac:dyDescent="0.25">
      <c r="T584" s="7"/>
    </row>
    <row r="585" spans="20:20" x14ac:dyDescent="0.25">
      <c r="T585" s="7"/>
    </row>
    <row r="586" spans="20:20" x14ac:dyDescent="0.25">
      <c r="T586" s="7"/>
    </row>
    <row r="587" spans="20:20" x14ac:dyDescent="0.25">
      <c r="T587" s="7"/>
    </row>
    <row r="588" spans="20:20" x14ac:dyDescent="0.25">
      <c r="T588" s="7"/>
    </row>
    <row r="589" spans="20:20" x14ac:dyDescent="0.25">
      <c r="T589" s="7"/>
    </row>
    <row r="590" spans="20:20" x14ac:dyDescent="0.25">
      <c r="T590" s="7"/>
    </row>
    <row r="591" spans="20:20" x14ac:dyDescent="0.25">
      <c r="T591" s="7"/>
    </row>
    <row r="592" spans="20:20" x14ac:dyDescent="0.25">
      <c r="T592" s="7"/>
    </row>
    <row r="593" spans="20:20" x14ac:dyDescent="0.25">
      <c r="T593" s="7"/>
    </row>
    <row r="594" spans="20:20" x14ac:dyDescent="0.25">
      <c r="T594" s="7"/>
    </row>
    <row r="595" spans="20:20" x14ac:dyDescent="0.25">
      <c r="T595" s="7"/>
    </row>
    <row r="596" spans="20:20" x14ac:dyDescent="0.25">
      <c r="T596" s="7"/>
    </row>
    <row r="597" spans="20:20" x14ac:dyDescent="0.25">
      <c r="T597" s="7"/>
    </row>
    <row r="598" spans="20:20" x14ac:dyDescent="0.25">
      <c r="T598" s="7"/>
    </row>
    <row r="599" spans="20:20" x14ac:dyDescent="0.25">
      <c r="T599" s="7"/>
    </row>
    <row r="600" spans="20:20" x14ac:dyDescent="0.25">
      <c r="T600" s="7"/>
    </row>
    <row r="601" spans="20:20" x14ac:dyDescent="0.25">
      <c r="T601" s="7"/>
    </row>
    <row r="602" spans="20:20" x14ac:dyDescent="0.25">
      <c r="T602" s="7"/>
    </row>
    <row r="603" spans="20:20" x14ac:dyDescent="0.25">
      <c r="T603" s="7"/>
    </row>
    <row r="604" spans="20:20" x14ac:dyDescent="0.25">
      <c r="T604" s="7"/>
    </row>
    <row r="605" spans="20:20" x14ac:dyDescent="0.25">
      <c r="T605" s="7"/>
    </row>
    <row r="606" spans="20:20" x14ac:dyDescent="0.25">
      <c r="T606" s="7"/>
    </row>
    <row r="607" spans="20:20" x14ac:dyDescent="0.25">
      <c r="T607" s="7"/>
    </row>
    <row r="608" spans="20:20" x14ac:dyDescent="0.25">
      <c r="T608" s="7"/>
    </row>
    <row r="609" spans="20:20" x14ac:dyDescent="0.25">
      <c r="T609" s="7"/>
    </row>
    <row r="610" spans="20:20" x14ac:dyDescent="0.25">
      <c r="T610" s="7"/>
    </row>
    <row r="611" spans="20:20" x14ac:dyDescent="0.25">
      <c r="T611" s="7"/>
    </row>
    <row r="612" spans="20:20" x14ac:dyDescent="0.25">
      <c r="T612" s="7"/>
    </row>
    <row r="613" spans="20:20" x14ac:dyDescent="0.25">
      <c r="T613" s="7"/>
    </row>
    <row r="614" spans="20:20" x14ac:dyDescent="0.25">
      <c r="T614" s="7"/>
    </row>
    <row r="615" spans="20:20" x14ac:dyDescent="0.25">
      <c r="T615" s="7"/>
    </row>
    <row r="616" spans="20:20" x14ac:dyDescent="0.25">
      <c r="T616" s="7"/>
    </row>
    <row r="617" spans="20:20" x14ac:dyDescent="0.25">
      <c r="T617" s="7"/>
    </row>
    <row r="618" spans="20:20" x14ac:dyDescent="0.25">
      <c r="T618" s="7"/>
    </row>
    <row r="619" spans="20:20" x14ac:dyDescent="0.25">
      <c r="T619" s="7"/>
    </row>
    <row r="620" spans="20:20" x14ac:dyDescent="0.25">
      <c r="T620" s="7"/>
    </row>
    <row r="621" spans="20:20" x14ac:dyDescent="0.25">
      <c r="T621" s="7"/>
    </row>
    <row r="622" spans="20:20" x14ac:dyDescent="0.25">
      <c r="T622" s="7"/>
    </row>
    <row r="623" spans="20:20" x14ac:dyDescent="0.25">
      <c r="T623" s="7"/>
    </row>
    <row r="624" spans="20:20" x14ac:dyDescent="0.25">
      <c r="T624" s="7"/>
    </row>
    <row r="625" spans="20:20" x14ac:dyDescent="0.25">
      <c r="T625" s="7"/>
    </row>
    <row r="626" spans="20:20" x14ac:dyDescent="0.25">
      <c r="T626" s="7"/>
    </row>
    <row r="627" spans="20:20" x14ac:dyDescent="0.25">
      <c r="T627" s="7"/>
    </row>
    <row r="628" spans="20:20" x14ac:dyDescent="0.25">
      <c r="T628" s="7"/>
    </row>
    <row r="629" spans="20:20" x14ac:dyDescent="0.25">
      <c r="T629" s="7"/>
    </row>
    <row r="630" spans="20:20" x14ac:dyDescent="0.25">
      <c r="T630" s="7"/>
    </row>
    <row r="631" spans="20:20" x14ac:dyDescent="0.25">
      <c r="T631" s="7"/>
    </row>
    <row r="632" spans="20:20" x14ac:dyDescent="0.25">
      <c r="T632" s="7"/>
    </row>
    <row r="633" spans="20:20" x14ac:dyDescent="0.25">
      <c r="T633" s="7"/>
    </row>
    <row r="634" spans="20:20" x14ac:dyDescent="0.25">
      <c r="T634" s="7"/>
    </row>
    <row r="635" spans="20:20" x14ac:dyDescent="0.25">
      <c r="T635" s="7"/>
    </row>
    <row r="636" spans="20:20" x14ac:dyDescent="0.25">
      <c r="T636" s="7"/>
    </row>
    <row r="637" spans="20:20" x14ac:dyDescent="0.25">
      <c r="T637" s="7"/>
    </row>
    <row r="638" spans="20:20" x14ac:dyDescent="0.25">
      <c r="T638" s="7"/>
    </row>
    <row r="639" spans="20:20" x14ac:dyDescent="0.25">
      <c r="T639" s="7"/>
    </row>
    <row r="640" spans="20:20" x14ac:dyDescent="0.25">
      <c r="T640" s="7"/>
    </row>
    <row r="641" spans="20:20" x14ac:dyDescent="0.25">
      <c r="T641" s="7"/>
    </row>
  </sheetData>
  <mergeCells count="11">
    <mergeCell ref="N18:T18"/>
    <mergeCell ref="N41:T41"/>
    <mergeCell ref="N58:T58"/>
    <mergeCell ref="G58:M58"/>
    <mergeCell ref="A57:B57"/>
    <mergeCell ref="A17:C17"/>
    <mergeCell ref="A40:C40"/>
    <mergeCell ref="A18:C18"/>
    <mergeCell ref="A41:C41"/>
    <mergeCell ref="G18:M18"/>
    <mergeCell ref="G41:M41"/>
  </mergeCells>
  <conditionalFormatting sqref="O40:Y40 P57:Y57 O2:O17 O19:O38 O42:O57">
    <cfRule type="cellIs" dxfId="198" priority="101" operator="lessThan">
      <formula>$N2</formula>
    </cfRule>
    <cfRule type="cellIs" dxfId="197" priority="102" operator="greaterThan">
      <formula>$N2</formula>
    </cfRule>
  </conditionalFormatting>
  <conditionalFormatting sqref="P40:Y40 Q57:Y57 P2:P17 P19:P38 P42:P57">
    <cfRule type="cellIs" dxfId="196" priority="99" operator="lessThan">
      <formula>$O2</formula>
    </cfRule>
    <cfRule type="cellIs" dxfId="195" priority="100" operator="greaterThan">
      <formula>$O2</formula>
    </cfRule>
  </conditionalFormatting>
  <conditionalFormatting sqref="Q40:Y40 R57:Y57 Q2:Q17 Q19:Q38 Q42:Q57">
    <cfRule type="cellIs" dxfId="194" priority="89" operator="lessThan">
      <formula>$P2</formula>
    </cfRule>
    <cfRule type="cellIs" dxfId="193" priority="90" operator="greaterThan">
      <formula>$P2</formula>
    </cfRule>
  </conditionalFormatting>
  <conditionalFormatting sqref="R40:Y40 S57:Y57 R2:R17 R19:R38 R42:R57">
    <cfRule type="cellIs" dxfId="192" priority="83" operator="lessThan">
      <formula>$Q2</formula>
    </cfRule>
    <cfRule type="cellIs" dxfId="191" priority="84" operator="greaterThan">
      <formula>$Q2</formula>
    </cfRule>
  </conditionalFormatting>
  <conditionalFormatting sqref="S40:Y40 T17:Y17 T57:Y57 S2:S17 S19:S38 S42:S57">
    <cfRule type="cellIs" dxfId="190" priority="73" operator="lessThan">
      <formula>$R2</formula>
    </cfRule>
    <cfRule type="cellIs" dxfId="189" priority="74" operator="greaterThan">
      <formula>$R2</formula>
    </cfRule>
  </conditionalFormatting>
  <conditionalFormatting sqref="S40:Y40 T17:Y17 T57:Y57 S2:S17 S19:S38 S42:S57">
    <cfRule type="cellIs" dxfId="188" priority="71" operator="lessThan">
      <formula>$R2</formula>
    </cfRule>
    <cfRule type="cellIs" dxfId="187" priority="72" operator="greaterThan">
      <formula>$R2</formula>
    </cfRule>
  </conditionalFormatting>
  <conditionalFormatting sqref="T59:T641 T40:Y40 U17:Y17 U57:Y57 W39:Y39 T2:T17 T19:T38 T42:T57">
    <cfRule type="cellIs" dxfId="186" priority="69" operator="lessThan">
      <formula>$S2</formula>
    </cfRule>
    <cfRule type="cellIs" dxfId="185" priority="70" operator="greaterThan">
      <formula>$S2</formula>
    </cfRule>
  </conditionalFormatting>
  <conditionalFormatting sqref="V40:Y40 W17:Y17 V57:Y57 U2:U16 U18:U38 U40:U57">
    <cfRule type="cellIs" dxfId="184" priority="67" operator="lessThan">
      <formula>$T2</formula>
    </cfRule>
    <cfRule type="cellIs" dxfId="183" priority="68" operator="greaterThan">
      <formula>$T2</formula>
    </cfRule>
  </conditionalFormatting>
  <conditionalFormatting sqref="U40:Y40">
    <cfRule type="cellIs" dxfId="182" priority="23" operator="lessThan">
      <formula>$N40</formula>
    </cfRule>
    <cfRule type="cellIs" dxfId="181" priority="24" operator="greaterThan">
      <formula>$N40</formula>
    </cfRule>
  </conditionalFormatting>
  <conditionalFormatting sqref="U40:Y40">
    <cfRule type="cellIs" dxfId="180" priority="21" operator="lessThan">
      <formula>$O40</formula>
    </cfRule>
    <cfRule type="cellIs" dxfId="179" priority="22" operator="greaterThan">
      <formula>$O40</formula>
    </cfRule>
  </conditionalFormatting>
  <conditionalFormatting sqref="U40:Y40">
    <cfRule type="cellIs" dxfId="178" priority="19" operator="lessThan">
      <formula>$P40</formula>
    </cfRule>
    <cfRule type="cellIs" dxfId="177" priority="20" operator="greaterThan">
      <formula>$P40</formula>
    </cfRule>
  </conditionalFormatting>
  <conditionalFormatting sqref="U40:Y40">
    <cfRule type="cellIs" dxfId="176" priority="17" operator="lessThan">
      <formula>$Q40</formula>
    </cfRule>
    <cfRule type="cellIs" dxfId="175" priority="18" operator="greaterThan">
      <formula>$Q40</formula>
    </cfRule>
  </conditionalFormatting>
  <conditionalFormatting sqref="U40:Y40">
    <cfRule type="cellIs" dxfId="174" priority="15" operator="lessThan">
      <formula>$R40</formula>
    </cfRule>
    <cfRule type="cellIs" dxfId="173" priority="16" operator="greaterThan">
      <formula>$R40</formula>
    </cfRule>
  </conditionalFormatting>
  <conditionalFormatting sqref="U40:Y40">
    <cfRule type="cellIs" dxfId="172" priority="13" operator="lessThan">
      <formula>$R40</formula>
    </cfRule>
    <cfRule type="cellIs" dxfId="171" priority="14" operator="greaterThan">
      <formula>$R40</formula>
    </cfRule>
  </conditionalFormatting>
  <conditionalFormatting sqref="U40:Y40">
    <cfRule type="cellIs" dxfId="170" priority="11" operator="lessThan">
      <formula>$S40</formula>
    </cfRule>
    <cfRule type="cellIs" dxfId="169" priority="12" operator="greaterThan">
      <formula>$S40</formula>
    </cfRule>
  </conditionalFormatting>
  <conditionalFormatting sqref="X40:Y40 X17:Y17 X57:Y57 W2:W38 W40:W216">
    <cfRule type="cellIs" dxfId="168" priority="9" operator="lessThan">
      <formula>$V2</formula>
    </cfRule>
    <cfRule type="cellIs" dxfId="167" priority="10" operator="greaterThan">
      <formula>$V2</formula>
    </cfRule>
  </conditionalFormatting>
  <conditionalFormatting sqref="V2:V16 V18:V38 V40:V57">
    <cfRule type="cellIs" dxfId="166" priority="5" operator="lessThan">
      <formula>$U2</formula>
    </cfRule>
    <cfRule type="cellIs" dxfId="165" priority="6" operator="greaterThan">
      <formula>$U2</formula>
    </cfRule>
  </conditionalFormatting>
  <conditionalFormatting sqref="Y17 Y57 Y39:Y40 X2:X57">
    <cfRule type="cellIs" dxfId="164" priority="4" operator="greaterThan">
      <formula>$W2</formula>
    </cfRule>
    <cfRule type="cellIs" dxfId="163" priority="3" operator="lessThan">
      <formula>$W2</formula>
    </cfRule>
  </conditionalFormatting>
  <conditionalFormatting sqref="Y2:Y180">
    <cfRule type="cellIs" dxfId="162" priority="2" operator="greaterThan">
      <formula>$X2</formula>
    </cfRule>
    <cfRule type="cellIs" dxfId="161" priority="1" operator="lessThan">
      <formula>$X2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2"/>
  <sheetViews>
    <sheetView topLeftCell="B1" zoomScaleNormal="100" workbookViewId="0">
      <selection activeCell="D1" sqref="D1:M1048576"/>
    </sheetView>
  </sheetViews>
  <sheetFormatPr defaultRowHeight="15" x14ac:dyDescent="0.25"/>
  <cols>
    <col min="1" max="1" width="54.42578125" customWidth="1"/>
    <col min="2" max="2" width="11.42578125" customWidth="1"/>
    <col min="3" max="3" width="7" bestFit="1" customWidth="1"/>
    <col min="4" max="12" width="6.140625" hidden="1" customWidth="1"/>
    <col min="13" max="13" width="7.140625" hidden="1" customWidth="1"/>
    <col min="14" max="14" width="7.140625" customWidth="1"/>
    <col min="15" max="16" width="7.5703125" customWidth="1"/>
    <col min="17" max="17" width="7.42578125" customWidth="1"/>
    <col min="18" max="20" width="6.85546875" customWidth="1"/>
    <col min="21" max="21" width="7.140625" customWidth="1"/>
    <col min="22" max="22" width="7" customWidth="1"/>
    <col min="23" max="23" width="6.85546875" customWidth="1"/>
    <col min="24" max="25" width="7.140625" customWidth="1"/>
    <col min="26" max="26" width="6.85546875" customWidth="1"/>
    <col min="27" max="27" width="7.140625" customWidth="1"/>
    <col min="28" max="29" width="7" customWidth="1"/>
    <col min="30" max="31" width="6.85546875" customWidth="1"/>
    <col min="32" max="32" width="7.28515625" customWidth="1"/>
    <col min="33" max="33" width="7" customWidth="1"/>
  </cols>
  <sheetData>
    <row r="1" spans="1:34" ht="18.75" x14ac:dyDescent="0.3">
      <c r="A1" s="26" t="s">
        <v>226</v>
      </c>
      <c r="B1" s="26"/>
      <c r="C1" s="3" t="s">
        <v>1</v>
      </c>
      <c r="D1" s="14">
        <v>43525</v>
      </c>
      <c r="E1" s="14">
        <v>43526</v>
      </c>
      <c r="F1" s="14">
        <v>43527</v>
      </c>
      <c r="G1" s="14">
        <v>43528</v>
      </c>
      <c r="H1" s="14">
        <v>43529</v>
      </c>
      <c r="I1" s="14">
        <v>43530</v>
      </c>
      <c r="J1" s="14">
        <v>43531</v>
      </c>
      <c r="K1" s="14">
        <v>43532</v>
      </c>
      <c r="L1" s="14">
        <v>43533</v>
      </c>
      <c r="M1" s="14">
        <v>43534</v>
      </c>
      <c r="N1" s="14">
        <v>43535</v>
      </c>
      <c r="O1" s="14">
        <v>43536</v>
      </c>
      <c r="P1" s="14">
        <v>43537</v>
      </c>
      <c r="Q1" s="14">
        <v>43538</v>
      </c>
      <c r="R1" s="14">
        <v>43539</v>
      </c>
      <c r="S1" s="14">
        <v>43540</v>
      </c>
      <c r="T1" s="14">
        <v>43541</v>
      </c>
      <c r="U1" s="14">
        <v>43542</v>
      </c>
      <c r="V1" s="14">
        <v>43543</v>
      </c>
      <c r="W1" s="14">
        <v>43544</v>
      </c>
      <c r="X1" s="14">
        <v>43545</v>
      </c>
      <c r="Y1" s="14">
        <v>43546</v>
      </c>
      <c r="Z1" s="14">
        <v>43547</v>
      </c>
      <c r="AA1" s="14">
        <v>43548</v>
      </c>
      <c r="AB1" s="14">
        <v>43549</v>
      </c>
      <c r="AC1" s="14">
        <v>43550</v>
      </c>
      <c r="AD1" s="14">
        <v>43551</v>
      </c>
      <c r="AE1" s="14">
        <v>43552</v>
      </c>
      <c r="AF1" s="14">
        <v>43553</v>
      </c>
      <c r="AG1" s="14">
        <v>43554</v>
      </c>
      <c r="AH1" s="14">
        <v>43555</v>
      </c>
    </row>
    <row r="2" spans="1:34" x14ac:dyDescent="0.25">
      <c r="A2" s="15" t="s">
        <v>35</v>
      </c>
      <c r="B2" s="15" t="s">
        <v>227</v>
      </c>
      <c r="C2" s="6">
        <v>139460</v>
      </c>
      <c r="D2" s="7">
        <f>VLOOKUP($C2,'22nd march'!$A$1:$AF$214,2,0)</f>
        <v>16</v>
      </c>
      <c r="E2" s="7">
        <f>VLOOKUP($C2,'22nd march'!$A$1:$AF$214,3,0)</f>
        <v>15</v>
      </c>
      <c r="F2" s="7">
        <f>VLOOKUP($C2,'22nd march'!$A$1:$AF$214,4,0)</f>
        <v>13</v>
      </c>
      <c r="G2" s="7">
        <f>VLOOKUP($C2,'22nd march'!$A$1:$AF$214,5,0)</f>
        <v>15</v>
      </c>
      <c r="H2" s="7">
        <f>VLOOKUP($C2,'22nd march'!$A$1:$AF$214,6,0)</f>
        <v>11</v>
      </c>
      <c r="I2" s="7">
        <f>VLOOKUP($C2,'22nd march'!$A$1:$AF$214,7,0)</f>
        <v>14</v>
      </c>
      <c r="J2" s="7">
        <f>VLOOKUP($C2,'22nd march'!$A$1:$AF$214,8,0)</f>
        <v>25</v>
      </c>
      <c r="K2" s="7">
        <f>VLOOKUP($C2,'22nd march'!$A$1:$AF$214,9,0)</f>
        <v>18</v>
      </c>
      <c r="L2" s="7">
        <f>VLOOKUP($C2,'22nd march'!$A$1:$AF$214,10,0)</f>
        <v>25</v>
      </c>
      <c r="M2" s="7">
        <f>VLOOKUP($C2,'22nd march'!$A$1:$AF$214,11,0)</f>
        <v>8</v>
      </c>
      <c r="N2" s="7">
        <f>VLOOKUP($C2,'22nd march'!$A$1:$AF$214,12,0)</f>
        <v>25</v>
      </c>
      <c r="O2" s="7">
        <f>VLOOKUP($C2,'22nd march'!$A$1:$AF$214,13,0)</f>
        <v>21</v>
      </c>
      <c r="P2" s="7">
        <f>VLOOKUP($C2,'22nd march'!$A$1:$AF$214,14,0)</f>
        <v>21</v>
      </c>
      <c r="Q2" s="7">
        <f>VLOOKUP($C2,'22nd march'!$A$1:$AF$214,15,0)</f>
        <v>21</v>
      </c>
      <c r="R2" s="7">
        <f>VLOOKUP($C2,'22nd march'!$A$1:$AF$214,16,0)</f>
        <v>21</v>
      </c>
      <c r="S2" s="7">
        <f>VLOOKUP($C2,'22nd march'!$A$1:$AF$214,17,0)</f>
        <v>36</v>
      </c>
      <c r="T2" s="7">
        <f>VLOOKUP($C2,'22nd march'!$A$1:$AF$214,18,0)</f>
        <v>21</v>
      </c>
      <c r="U2" s="7">
        <f>VLOOKUP($C2,'22nd march'!$A$1:$AF$214,19,0)</f>
        <v>28</v>
      </c>
      <c r="V2" s="7">
        <f>VLOOKUP($C2,'22nd march'!$A$1:$AF$214,20,0)</f>
        <v>25</v>
      </c>
      <c r="W2" s="7">
        <f>VLOOKUP($C2,'22nd march'!$A$1:$AF$214,21,0)</f>
        <v>23</v>
      </c>
      <c r="X2" s="7">
        <f>VLOOKUP($C2,'22nd march'!$A$1:$AF$214,2,0)</f>
        <v>16</v>
      </c>
      <c r="Y2" s="7">
        <f>VLOOKUP($C2,'22nd march'!$A$1:$AF$214,23,0)</f>
        <v>23</v>
      </c>
      <c r="Z2" s="7"/>
      <c r="AA2" s="7"/>
      <c r="AB2" s="7"/>
      <c r="AC2" s="7"/>
      <c r="AD2" s="7"/>
      <c r="AE2" s="7"/>
      <c r="AF2" s="7"/>
      <c r="AG2" s="7"/>
      <c r="AH2" s="7"/>
    </row>
    <row r="3" spans="1:34" x14ac:dyDescent="0.25">
      <c r="A3" s="15" t="s">
        <v>36</v>
      </c>
      <c r="B3" s="15" t="s">
        <v>227</v>
      </c>
      <c r="C3" s="6">
        <v>7997</v>
      </c>
      <c r="D3" s="7">
        <f>VLOOKUP($C3,'22nd march'!$A$1:$AF$214,2,0)</f>
        <v>0</v>
      </c>
      <c r="E3" s="7">
        <f>VLOOKUP($C3,'22nd march'!$A$1:$AF$214,3,0)</f>
        <v>0</v>
      </c>
      <c r="F3" s="7">
        <f>VLOOKUP($C3,'22nd march'!$A$1:$AF$214,4,0)</f>
        <v>0</v>
      </c>
      <c r="G3" s="7">
        <f>VLOOKUP($C3,'22nd march'!$A$1:$AF$214,5,0)</f>
        <v>0</v>
      </c>
      <c r="H3" s="7">
        <f>VLOOKUP($C3,'22nd march'!$A$1:$AF$214,6,0)</f>
        <v>0</v>
      </c>
      <c r="I3" s="7">
        <f>VLOOKUP($C3,'22nd march'!$A$1:$AF$214,7,0)</f>
        <v>0</v>
      </c>
      <c r="J3" s="7">
        <f>VLOOKUP($C3,'22nd march'!$A$1:$AF$214,8,0)</f>
        <v>0</v>
      </c>
      <c r="K3" s="7">
        <f>VLOOKUP($C3,'22nd march'!$A$1:$AF$214,9,0)</f>
        <v>0</v>
      </c>
      <c r="L3" s="7">
        <f>VLOOKUP($C3,'22nd march'!$A$1:$AF$214,10,0)</f>
        <v>0</v>
      </c>
      <c r="M3" s="7">
        <f>VLOOKUP($C3,'22nd march'!$A$1:$AF$214,11,0)</f>
        <v>0</v>
      </c>
      <c r="N3" s="7">
        <f>VLOOKUP($C3,'22nd march'!$A$1:$AF$214,12,0)</f>
        <v>0</v>
      </c>
      <c r="O3" s="7">
        <f>VLOOKUP($C3,'22nd march'!$A$1:$AF$214,13,0)</f>
        <v>0</v>
      </c>
      <c r="P3" s="7">
        <f>VLOOKUP($C3,'22nd march'!$A$1:$AF$214,14,0)</f>
        <v>0</v>
      </c>
      <c r="Q3" s="7">
        <f>VLOOKUP($C3,'22nd march'!$A$1:$AF$214,15,0)</f>
        <v>0</v>
      </c>
      <c r="R3" s="7">
        <f>VLOOKUP($C3,'22nd march'!$A$1:$AF$214,16,0)</f>
        <v>0</v>
      </c>
      <c r="S3" s="7">
        <f>VLOOKUP($C3,'22nd march'!$A$1:$AF$214,17,0)</f>
        <v>0</v>
      </c>
      <c r="T3" s="7">
        <f>VLOOKUP($C3,'22nd march'!$A$1:$AF$214,18,0)</f>
        <v>0</v>
      </c>
      <c r="U3" s="7">
        <f>VLOOKUP($C3,'22nd march'!$A$1:$AF$214,19,0)</f>
        <v>0</v>
      </c>
      <c r="V3" s="7">
        <f>VLOOKUP($C3,'22nd march'!$A$1:$AF$214,20,0)</f>
        <v>0</v>
      </c>
      <c r="W3" s="7">
        <f>VLOOKUP($C3,'22nd march'!$A$1:$AF$214,21,0)</f>
        <v>0</v>
      </c>
      <c r="X3" s="7">
        <f>VLOOKUP($C3,'22nd march'!$A$1:$AF$214,2,0)</f>
        <v>0</v>
      </c>
      <c r="Y3" s="7">
        <f>VLOOKUP($C3,'22nd march'!$A$1:$AF$214,23,0)</f>
        <v>0</v>
      </c>
      <c r="Z3" s="7"/>
      <c r="AA3" s="7"/>
      <c r="AB3" s="7"/>
      <c r="AC3" s="7"/>
      <c r="AD3" s="7"/>
      <c r="AE3" s="7"/>
      <c r="AF3" s="7"/>
      <c r="AG3" s="7"/>
      <c r="AH3" s="7"/>
    </row>
    <row r="4" spans="1:34" x14ac:dyDescent="0.25">
      <c r="A4" s="15" t="s">
        <v>37</v>
      </c>
      <c r="B4" s="15" t="s">
        <v>227</v>
      </c>
      <c r="C4" s="6">
        <v>109901</v>
      </c>
      <c r="D4" s="7">
        <f>VLOOKUP($C4,'22nd march'!$A$1:$AF$214,2,0)</f>
        <v>56</v>
      </c>
      <c r="E4" s="7">
        <f>VLOOKUP($C4,'22nd march'!$A$1:$AF$214,3,0)</f>
        <v>56</v>
      </c>
      <c r="F4" s="7">
        <f>VLOOKUP($C4,'22nd march'!$A$1:$AF$214,4,0)</f>
        <v>40</v>
      </c>
      <c r="G4" s="7">
        <f>VLOOKUP($C4,'22nd march'!$A$1:$AF$214,5,0)</f>
        <v>40</v>
      </c>
      <c r="H4" s="7">
        <f>VLOOKUP($C4,'22nd march'!$A$1:$AF$214,6,0)</f>
        <v>54</v>
      </c>
      <c r="I4" s="7">
        <f>VLOOKUP($C4,'22nd march'!$A$1:$AF$214,7,0)</f>
        <v>54</v>
      </c>
      <c r="J4" s="7">
        <f>VLOOKUP($C4,'22nd march'!$A$1:$AF$214,8,0)</f>
        <v>54</v>
      </c>
      <c r="K4" s="7">
        <f>VLOOKUP($C4,'22nd march'!$A$1:$AF$214,9,0)</f>
        <v>27</v>
      </c>
      <c r="L4" s="7">
        <f>VLOOKUP($C4,'22nd march'!$A$1:$AF$214,10,0)</f>
        <v>45</v>
      </c>
      <c r="M4" s="7">
        <f>VLOOKUP($C4,'22nd march'!$A$1:$AF$214,11,0)</f>
        <v>44</v>
      </c>
      <c r="N4" s="7">
        <f>VLOOKUP($C4,'22nd march'!$A$1:$AF$214,12,0)</f>
        <v>50</v>
      </c>
      <c r="O4" s="7">
        <f>VLOOKUP($C4,'22nd march'!$A$1:$AF$214,13,0)</f>
        <v>40</v>
      </c>
      <c r="P4" s="7">
        <f>VLOOKUP($C4,'22nd march'!$A$1:$AF$214,14,0)</f>
        <v>40</v>
      </c>
      <c r="Q4" s="7">
        <f>VLOOKUP($C4,'22nd march'!$A$1:$AF$214,15,0)</f>
        <v>37</v>
      </c>
      <c r="R4" s="7">
        <f>VLOOKUP($C4,'22nd march'!$A$1:$AF$214,16,0)</f>
        <v>37</v>
      </c>
      <c r="S4" s="7">
        <f>VLOOKUP($C4,'22nd march'!$A$1:$AF$214,17,0)</f>
        <v>50</v>
      </c>
      <c r="T4" s="7">
        <f>VLOOKUP($C4,'22nd march'!$A$1:$AF$214,18,0)</f>
        <v>50</v>
      </c>
      <c r="U4" s="7">
        <f>VLOOKUP($C4,'22nd march'!$A$1:$AF$214,19,0)</f>
        <v>35</v>
      </c>
      <c r="V4" s="7">
        <f>VLOOKUP($C4,'22nd march'!$A$1:$AF$214,20,0)</f>
        <v>35</v>
      </c>
      <c r="W4" s="7">
        <f>VLOOKUP($C4,'22nd march'!$A$1:$AF$214,21,0)</f>
        <v>48</v>
      </c>
      <c r="X4" s="7">
        <f>VLOOKUP($C4,'22nd march'!$A$1:$AF$214,2,0)</f>
        <v>56</v>
      </c>
      <c r="Y4" s="7">
        <f>VLOOKUP($C4,'22nd march'!$A$1:$AF$214,23,0)</f>
        <v>39</v>
      </c>
      <c r="Z4" s="7"/>
      <c r="AA4" s="7"/>
      <c r="AB4" s="7"/>
      <c r="AC4" s="7"/>
      <c r="AD4" s="7"/>
      <c r="AE4" s="7"/>
      <c r="AF4" s="7"/>
      <c r="AG4" s="7"/>
      <c r="AH4" s="7"/>
    </row>
    <row r="5" spans="1:34" x14ac:dyDescent="0.25">
      <c r="A5" s="15" t="s">
        <v>38</v>
      </c>
      <c r="B5" s="15" t="s">
        <v>227</v>
      </c>
      <c r="C5" s="6">
        <v>7977</v>
      </c>
      <c r="D5" s="7">
        <f>VLOOKUP($C5,'22nd march'!$A$1:$AF$214,2,0)</f>
        <v>257</v>
      </c>
      <c r="E5" s="7">
        <f>VLOOKUP($C5,'22nd march'!$A$1:$AF$214,3,0)</f>
        <v>277</v>
      </c>
      <c r="F5" s="7">
        <f>VLOOKUP($C5,'22nd march'!$A$1:$AF$214,4,0)</f>
        <v>253</v>
      </c>
      <c r="G5" s="7">
        <f>VLOOKUP($C5,'22nd march'!$A$1:$AF$214,5,0)</f>
        <v>229</v>
      </c>
      <c r="H5" s="7">
        <f>VLOOKUP($C5,'22nd march'!$A$1:$AF$214,6,0)</f>
        <v>240</v>
      </c>
      <c r="I5" s="7">
        <f>VLOOKUP($C5,'22nd march'!$A$1:$AF$214,7,0)</f>
        <v>232</v>
      </c>
      <c r="J5" s="7">
        <f>VLOOKUP($C5,'22nd march'!$A$1:$AF$214,8,0)</f>
        <v>242</v>
      </c>
      <c r="K5" s="7">
        <f>VLOOKUP($C5,'22nd march'!$A$1:$AF$214,9,0)</f>
        <v>252</v>
      </c>
      <c r="L5" s="7">
        <f>VLOOKUP($C5,'22nd march'!$A$1:$AF$214,10,0)</f>
        <v>251</v>
      </c>
      <c r="M5" s="7">
        <f>VLOOKUP($C5,'22nd march'!$A$1:$AF$214,11,0)</f>
        <v>225</v>
      </c>
      <c r="N5" s="7">
        <f>VLOOKUP($C5,'22nd march'!$A$1:$AF$214,12,0)</f>
        <v>241</v>
      </c>
      <c r="O5" s="7">
        <f>VLOOKUP($C5,'22nd march'!$A$1:$AF$214,13,0)</f>
        <v>236</v>
      </c>
      <c r="P5" s="7">
        <f>VLOOKUP($C5,'22nd march'!$A$1:$AF$214,14,0)</f>
        <v>226</v>
      </c>
      <c r="Q5" s="7">
        <f>VLOOKUP($C5,'22nd march'!$A$1:$AF$214,15,0)</f>
        <v>228</v>
      </c>
      <c r="R5" s="7">
        <f>VLOOKUP($C5,'22nd march'!$A$1:$AF$214,16,0)</f>
        <v>224</v>
      </c>
      <c r="S5" s="7">
        <f>VLOOKUP($C5,'22nd march'!$A$1:$AF$214,17,0)</f>
        <v>235</v>
      </c>
      <c r="T5" s="7">
        <f>VLOOKUP($C5,'22nd march'!$A$1:$AF$214,18,0)</f>
        <v>236</v>
      </c>
      <c r="U5" s="7">
        <f>VLOOKUP($C5,'22nd march'!$A$1:$AF$214,19,0)</f>
        <v>236</v>
      </c>
      <c r="V5" s="7">
        <f>VLOOKUP($C5,'22nd march'!$A$1:$AF$214,20,0)</f>
        <v>220</v>
      </c>
      <c r="W5" s="7">
        <f>VLOOKUP($C5,'22nd march'!$A$1:$AF$214,21,0)</f>
        <v>220</v>
      </c>
      <c r="X5" s="7">
        <f>VLOOKUP($C5,'22nd march'!$A$1:$AF$214,2,0)</f>
        <v>257</v>
      </c>
      <c r="Y5" s="7">
        <f>VLOOKUP($C5,'22nd march'!$A$1:$AF$214,23,0)</f>
        <v>229</v>
      </c>
      <c r="Z5" s="7"/>
      <c r="AA5" s="7"/>
      <c r="AB5" s="7"/>
      <c r="AC5" s="7"/>
      <c r="AD5" s="7"/>
      <c r="AE5" s="7"/>
      <c r="AF5" s="7"/>
      <c r="AG5" s="7"/>
      <c r="AH5" s="7"/>
    </row>
    <row r="6" spans="1:34" x14ac:dyDescent="0.25">
      <c r="A6" s="15" t="s">
        <v>39</v>
      </c>
      <c r="B6" s="15" t="s">
        <v>227</v>
      </c>
      <c r="C6" s="6">
        <v>7974</v>
      </c>
      <c r="D6" s="7">
        <f>VLOOKUP($C6,'22nd march'!$A$1:$AF$214,2,0)</f>
        <v>253</v>
      </c>
      <c r="E6" s="7">
        <f>VLOOKUP($C6,'22nd march'!$A$1:$AF$214,3,0)</f>
        <v>243</v>
      </c>
      <c r="F6" s="7">
        <f>VLOOKUP($C6,'22nd march'!$A$1:$AF$214,4,0)</f>
        <v>255</v>
      </c>
      <c r="G6" s="7">
        <f>VLOOKUP($C6,'22nd march'!$A$1:$AF$214,5,0)</f>
        <v>238</v>
      </c>
      <c r="H6" s="7">
        <f>VLOOKUP($C6,'22nd march'!$A$1:$AF$214,6,0)</f>
        <v>267</v>
      </c>
      <c r="I6" s="7">
        <f>VLOOKUP($C6,'22nd march'!$A$1:$AF$214,7,0)</f>
        <v>235</v>
      </c>
      <c r="J6" s="7">
        <f>VLOOKUP($C6,'22nd march'!$A$1:$AF$214,8,0)</f>
        <v>254</v>
      </c>
      <c r="K6" s="7">
        <f>VLOOKUP($C6,'22nd march'!$A$1:$AF$214,9,0)</f>
        <v>239</v>
      </c>
      <c r="L6" s="7">
        <f>VLOOKUP($C6,'22nd march'!$A$1:$AF$214,10,0)</f>
        <v>248</v>
      </c>
      <c r="M6" s="7">
        <f>VLOOKUP($C6,'22nd march'!$A$1:$AF$214,11,0)</f>
        <v>258</v>
      </c>
      <c r="N6" s="7">
        <f>VLOOKUP($C6,'22nd march'!$A$1:$AF$214,12,0)</f>
        <v>239</v>
      </c>
      <c r="O6" s="7">
        <f>VLOOKUP($C6,'22nd march'!$A$1:$AF$214,13,0)</f>
        <v>239</v>
      </c>
      <c r="P6" s="7">
        <f>VLOOKUP($C6,'22nd march'!$A$1:$AF$214,14,0)</f>
        <v>248</v>
      </c>
      <c r="Q6" s="7">
        <f>VLOOKUP($C6,'22nd march'!$A$1:$AF$214,15,0)</f>
        <v>240</v>
      </c>
      <c r="R6" s="7">
        <f>VLOOKUP($C6,'22nd march'!$A$1:$AF$214,16,0)</f>
        <v>250</v>
      </c>
      <c r="S6" s="7">
        <f>VLOOKUP($C6,'22nd march'!$A$1:$AF$214,17,0)</f>
        <v>236</v>
      </c>
      <c r="T6" s="7">
        <f>VLOOKUP($C6,'22nd march'!$A$1:$AF$214,18,0)</f>
        <v>260</v>
      </c>
      <c r="U6" s="7">
        <f>VLOOKUP($C6,'22nd march'!$A$1:$AF$214,19,0)</f>
        <v>227</v>
      </c>
      <c r="V6" s="7">
        <f>VLOOKUP($C6,'22nd march'!$A$1:$AF$214,20,0)</f>
        <v>254</v>
      </c>
      <c r="W6" s="7">
        <f>VLOOKUP($C6,'22nd march'!$A$1:$AF$214,21,0)</f>
        <v>235</v>
      </c>
      <c r="X6" s="7">
        <f>VLOOKUP($C6,'22nd march'!$A$1:$AF$214,2,0)</f>
        <v>253</v>
      </c>
      <c r="Y6" s="7">
        <f>VLOOKUP($C6,'22nd march'!$A$1:$AF$214,23,0)</f>
        <v>262</v>
      </c>
      <c r="Z6" s="7"/>
      <c r="AA6" s="7"/>
      <c r="AB6" s="7"/>
      <c r="AC6" s="7"/>
      <c r="AD6" s="7"/>
      <c r="AE6" s="7"/>
      <c r="AF6" s="7"/>
      <c r="AG6" s="7"/>
      <c r="AH6" s="7"/>
    </row>
    <row r="7" spans="1:34" x14ac:dyDescent="0.25">
      <c r="A7" s="15" t="s">
        <v>40</v>
      </c>
      <c r="B7" s="15" t="s">
        <v>227</v>
      </c>
      <c r="C7" s="6">
        <v>7976</v>
      </c>
      <c r="D7" s="7">
        <f>VLOOKUP($C7,'22nd march'!$A$1:$AF$214,2,0)</f>
        <v>165</v>
      </c>
      <c r="E7" s="7">
        <f>VLOOKUP($C7,'22nd march'!$A$1:$AF$214,3,0)</f>
        <v>165</v>
      </c>
      <c r="F7" s="7">
        <f>VLOOKUP($C7,'22nd march'!$A$1:$AF$214,4,0)</f>
        <v>165</v>
      </c>
      <c r="G7" s="7">
        <f>VLOOKUP($C7,'22nd march'!$A$1:$AF$214,5,0)</f>
        <v>130</v>
      </c>
      <c r="H7" s="7">
        <f>VLOOKUP($C7,'22nd march'!$A$1:$AF$214,6,0)</f>
        <v>155</v>
      </c>
      <c r="I7" s="7">
        <f>VLOOKUP($C7,'22nd march'!$A$1:$AF$214,7,0)</f>
        <v>180</v>
      </c>
      <c r="J7" s="7">
        <f>VLOOKUP($C7,'22nd march'!$A$1:$AF$214,8,0)</f>
        <v>166</v>
      </c>
      <c r="K7" s="7">
        <f>VLOOKUP($C7,'22nd march'!$A$1:$AF$214,9,0)</f>
        <v>166</v>
      </c>
      <c r="L7" s="7">
        <f>VLOOKUP($C7,'22nd march'!$A$1:$AF$214,10,0)</f>
        <v>170</v>
      </c>
      <c r="M7" s="7">
        <f>VLOOKUP($C7,'22nd march'!$A$1:$AF$214,11,0)</f>
        <v>180</v>
      </c>
      <c r="N7" s="7">
        <f>VLOOKUP($C7,'22nd march'!$A$1:$AF$214,12,0)</f>
        <v>170</v>
      </c>
      <c r="O7" s="7">
        <f>VLOOKUP($C7,'22nd march'!$A$1:$AF$214,13,0)</f>
        <v>180</v>
      </c>
      <c r="P7" s="7">
        <f>VLOOKUP($C7,'22nd march'!$A$1:$AF$214,14,0)</f>
        <v>190</v>
      </c>
      <c r="Q7" s="7">
        <f>VLOOKUP($C7,'22nd march'!$A$1:$AF$214,15,0)</f>
        <v>157</v>
      </c>
      <c r="R7" s="7">
        <f>VLOOKUP($C7,'22nd march'!$A$1:$AF$214,16,0)</f>
        <v>137</v>
      </c>
      <c r="S7" s="7">
        <f>VLOOKUP($C7,'22nd march'!$A$1:$AF$214,17,0)</f>
        <v>190</v>
      </c>
      <c r="T7" s="7">
        <f>VLOOKUP($C7,'22nd march'!$A$1:$AF$214,18,0)</f>
        <v>175</v>
      </c>
      <c r="U7" s="7">
        <f>VLOOKUP($C7,'22nd march'!$A$1:$AF$214,19,0)</f>
        <v>175</v>
      </c>
      <c r="V7" s="7">
        <f>VLOOKUP($C7,'22nd march'!$A$1:$AF$214,20,0)</f>
        <v>0</v>
      </c>
      <c r="W7" s="7">
        <f>VLOOKUP($C7,'22nd march'!$A$1:$AF$214,21,0)</f>
        <v>175</v>
      </c>
      <c r="X7" s="7">
        <f>VLOOKUP($C7,'22nd march'!$A$1:$AF$214,2,0)</f>
        <v>165</v>
      </c>
      <c r="Y7" s="7">
        <f>VLOOKUP($C7,'22nd march'!$A$1:$AF$214,23,0)</f>
        <v>165</v>
      </c>
      <c r="Z7" s="7"/>
      <c r="AA7" s="7"/>
      <c r="AB7" s="7"/>
      <c r="AC7" s="7"/>
      <c r="AD7" s="7"/>
      <c r="AE7" s="7"/>
      <c r="AF7" s="7"/>
      <c r="AG7" s="7"/>
      <c r="AH7" s="7"/>
    </row>
    <row r="8" spans="1:34" x14ac:dyDescent="0.25">
      <c r="A8" s="15" t="s">
        <v>41</v>
      </c>
      <c r="B8" s="15" t="s">
        <v>227</v>
      </c>
      <c r="C8" s="6">
        <v>7977</v>
      </c>
      <c r="D8" s="7">
        <f>VLOOKUP($C8,'22nd march'!$A$1:$AF$214,2,0)</f>
        <v>257</v>
      </c>
      <c r="E8" s="7">
        <f>VLOOKUP($C8,'22nd march'!$A$1:$AF$214,3,0)</f>
        <v>277</v>
      </c>
      <c r="F8" s="7">
        <f>VLOOKUP($C8,'22nd march'!$A$1:$AF$214,4,0)</f>
        <v>253</v>
      </c>
      <c r="G8" s="7">
        <f>VLOOKUP($C8,'22nd march'!$A$1:$AF$214,5,0)</f>
        <v>229</v>
      </c>
      <c r="H8" s="7">
        <f>VLOOKUP($C8,'22nd march'!$A$1:$AF$214,6,0)</f>
        <v>240</v>
      </c>
      <c r="I8" s="7">
        <f>VLOOKUP($C8,'22nd march'!$A$1:$AF$214,7,0)</f>
        <v>232</v>
      </c>
      <c r="J8" s="7">
        <f>VLOOKUP($C8,'22nd march'!$A$1:$AF$214,8,0)</f>
        <v>242</v>
      </c>
      <c r="K8" s="7">
        <f>VLOOKUP($C8,'22nd march'!$A$1:$AF$214,9,0)</f>
        <v>252</v>
      </c>
      <c r="L8" s="7">
        <f>VLOOKUP($C8,'22nd march'!$A$1:$AF$214,10,0)</f>
        <v>251</v>
      </c>
      <c r="M8" s="7">
        <f>VLOOKUP($C8,'22nd march'!$A$1:$AF$214,11,0)</f>
        <v>225</v>
      </c>
      <c r="N8" s="7">
        <f>VLOOKUP($C8,'22nd march'!$A$1:$AF$214,12,0)</f>
        <v>241</v>
      </c>
      <c r="O8" s="7">
        <f>VLOOKUP($C8,'22nd march'!$A$1:$AF$214,13,0)</f>
        <v>236</v>
      </c>
      <c r="P8" s="7">
        <f>VLOOKUP($C8,'22nd march'!$A$1:$AF$214,14,0)</f>
        <v>226</v>
      </c>
      <c r="Q8" s="7">
        <f>VLOOKUP($C8,'22nd march'!$A$1:$AF$214,15,0)</f>
        <v>228</v>
      </c>
      <c r="R8" s="7">
        <f>VLOOKUP($C8,'22nd march'!$A$1:$AF$214,16,0)</f>
        <v>224</v>
      </c>
      <c r="S8" s="7">
        <f>VLOOKUP($C8,'22nd march'!$A$1:$AF$214,17,0)</f>
        <v>235</v>
      </c>
      <c r="T8" s="7">
        <f>VLOOKUP($C8,'22nd march'!$A$1:$AF$214,18,0)</f>
        <v>236</v>
      </c>
      <c r="U8" s="7">
        <f>VLOOKUP($C8,'22nd march'!$A$1:$AF$214,19,0)</f>
        <v>236</v>
      </c>
      <c r="V8" s="7">
        <f>VLOOKUP($C8,'22nd march'!$A$1:$AF$214,20,0)</f>
        <v>220</v>
      </c>
      <c r="W8" s="7">
        <f>VLOOKUP($C8,'22nd march'!$A$1:$AF$214,21,0)</f>
        <v>220</v>
      </c>
      <c r="X8" s="7">
        <f>VLOOKUP($C8,'22nd march'!$A$1:$AF$214,2,0)</f>
        <v>257</v>
      </c>
      <c r="Y8" s="7">
        <f>VLOOKUP($C8,'22nd march'!$A$1:$AF$214,23,0)</f>
        <v>229</v>
      </c>
      <c r="Z8" s="7"/>
      <c r="AA8" s="7"/>
      <c r="AB8" s="7"/>
      <c r="AC8" s="7"/>
      <c r="AD8" s="7"/>
      <c r="AE8" s="7"/>
      <c r="AF8" s="7"/>
      <c r="AG8" s="7"/>
      <c r="AH8" s="7"/>
    </row>
    <row r="9" spans="1:34" x14ac:dyDescent="0.25">
      <c r="A9" s="15" t="s">
        <v>42</v>
      </c>
      <c r="B9" s="15" t="s">
        <v>227</v>
      </c>
      <c r="C9" s="6">
        <v>8019</v>
      </c>
      <c r="D9" s="7">
        <f>VLOOKUP($C9,'22nd march'!$A$1:$AF$214,2,0)</f>
        <v>133</v>
      </c>
      <c r="E9" s="7">
        <f>VLOOKUP($C9,'22nd march'!$A$1:$AF$214,3,0)</f>
        <v>123</v>
      </c>
      <c r="F9" s="7">
        <f>VLOOKUP($C9,'22nd march'!$A$1:$AF$214,4,0)</f>
        <v>137</v>
      </c>
      <c r="G9" s="7">
        <f>VLOOKUP($C9,'22nd march'!$A$1:$AF$214,5,0)</f>
        <v>137</v>
      </c>
      <c r="H9" s="7">
        <f>VLOOKUP($C9,'22nd march'!$A$1:$AF$214,6,0)</f>
        <v>139</v>
      </c>
      <c r="I9" s="7">
        <f>VLOOKUP($C9,'22nd march'!$A$1:$AF$214,7,0)</f>
        <v>135</v>
      </c>
      <c r="J9" s="7">
        <f>VLOOKUP($C9,'22nd march'!$A$1:$AF$214,8,0)</f>
        <v>135</v>
      </c>
      <c r="K9" s="7">
        <f>VLOOKUP($C9,'22nd march'!$A$1:$AF$214,9,0)</f>
        <v>149</v>
      </c>
      <c r="L9" s="7">
        <f>VLOOKUP($C9,'22nd march'!$A$1:$AF$214,10,0)</f>
        <v>147</v>
      </c>
      <c r="M9" s="7">
        <f>VLOOKUP($C9,'22nd march'!$A$1:$AF$214,11,0)</f>
        <v>147</v>
      </c>
      <c r="N9" s="7">
        <f>VLOOKUP($C9,'22nd march'!$A$1:$AF$214,12,0)</f>
        <v>124</v>
      </c>
      <c r="O9" s="7">
        <f>VLOOKUP($C9,'22nd march'!$A$1:$AF$214,13,0)</f>
        <v>131</v>
      </c>
      <c r="P9" s="7">
        <f>VLOOKUP($C9,'22nd march'!$A$1:$AF$214,14,0)</f>
        <v>141</v>
      </c>
      <c r="Q9" s="7">
        <f>VLOOKUP($C9,'22nd march'!$A$1:$AF$214,15,0)</f>
        <v>153</v>
      </c>
      <c r="R9" s="7">
        <f>VLOOKUP($C9,'22nd march'!$A$1:$AF$214,16,0)</f>
        <v>145</v>
      </c>
      <c r="S9" s="7">
        <f>VLOOKUP($C9,'22nd march'!$A$1:$AF$214,17,0)</f>
        <v>125</v>
      </c>
      <c r="T9" s="7">
        <f>VLOOKUP($C9,'22nd march'!$A$1:$AF$214,18,0)</f>
        <v>141</v>
      </c>
      <c r="U9" s="7">
        <f>VLOOKUP($C9,'22nd march'!$A$1:$AF$214,19,0)</f>
        <v>137</v>
      </c>
      <c r="V9" s="7">
        <f>VLOOKUP($C9,'22nd march'!$A$1:$AF$214,20,0)</f>
        <v>146</v>
      </c>
      <c r="W9" s="7">
        <f>VLOOKUP($C9,'22nd march'!$A$1:$AF$214,21,0)</f>
        <v>141</v>
      </c>
      <c r="X9" s="7">
        <f>VLOOKUP($C9,'22nd march'!$A$1:$AF$214,2,0)</f>
        <v>133</v>
      </c>
      <c r="Y9" s="7">
        <f>VLOOKUP($C9,'22nd march'!$A$1:$AF$214,23,0)</f>
        <v>129</v>
      </c>
      <c r="Z9" s="7"/>
      <c r="AA9" s="7"/>
      <c r="AB9" s="7"/>
      <c r="AC9" s="7"/>
      <c r="AD9" s="7"/>
      <c r="AE9" s="7"/>
      <c r="AF9" s="7"/>
      <c r="AG9" s="7"/>
      <c r="AH9" s="7"/>
    </row>
    <row r="10" spans="1:34" x14ac:dyDescent="0.25">
      <c r="A10" s="15" t="s">
        <v>43</v>
      </c>
      <c r="B10" s="15" t="s">
        <v>227</v>
      </c>
      <c r="C10" s="6">
        <v>8018</v>
      </c>
      <c r="D10" s="7">
        <f>VLOOKUP($C10,'22nd march'!$A$1:$AF$214,2,0)</f>
        <v>0</v>
      </c>
      <c r="E10" s="7">
        <f>VLOOKUP($C10,'22nd march'!$A$1:$AF$214,3,0)</f>
        <v>0</v>
      </c>
      <c r="F10" s="7">
        <f>VLOOKUP($C10,'22nd march'!$A$1:$AF$214,4,0)</f>
        <v>0</v>
      </c>
      <c r="G10" s="7">
        <f>VLOOKUP($C10,'22nd march'!$A$1:$AF$214,5,0)</f>
        <v>0</v>
      </c>
      <c r="H10" s="7">
        <f>VLOOKUP($C10,'22nd march'!$A$1:$AF$214,6,0)</f>
        <v>0</v>
      </c>
      <c r="I10" s="7">
        <f>VLOOKUP($C10,'22nd march'!$A$1:$AF$214,7,0)</f>
        <v>0</v>
      </c>
      <c r="J10" s="7">
        <f>VLOOKUP($C10,'22nd march'!$A$1:$AF$214,8,0)</f>
        <v>0</v>
      </c>
      <c r="K10" s="7">
        <f>VLOOKUP($C10,'22nd march'!$A$1:$AF$214,9,0)</f>
        <v>0</v>
      </c>
      <c r="L10" s="7">
        <f>VLOOKUP($C10,'22nd march'!$A$1:$AF$214,10,0)</f>
        <v>0</v>
      </c>
      <c r="M10" s="7">
        <f>VLOOKUP($C10,'22nd march'!$A$1:$AF$214,11,0)</f>
        <v>0</v>
      </c>
      <c r="N10" s="7">
        <f>VLOOKUP($C10,'22nd march'!$A$1:$AF$214,12,0)</f>
        <v>0</v>
      </c>
      <c r="O10" s="7">
        <f>VLOOKUP($C10,'22nd march'!$A$1:$AF$214,13,0)</f>
        <v>0</v>
      </c>
      <c r="P10" s="7">
        <f>VLOOKUP($C10,'22nd march'!$A$1:$AF$214,14,0)</f>
        <v>0</v>
      </c>
      <c r="Q10" s="7">
        <f>VLOOKUP($C10,'22nd march'!$A$1:$AF$214,15,0)</f>
        <v>0</v>
      </c>
      <c r="R10" s="7">
        <f>VLOOKUP($C10,'22nd march'!$A$1:$AF$214,16,0)</f>
        <v>0</v>
      </c>
      <c r="S10" s="7">
        <f>VLOOKUP($C10,'22nd march'!$A$1:$AF$214,17,0)</f>
        <v>0</v>
      </c>
      <c r="T10" s="7">
        <f>VLOOKUP($C10,'22nd march'!$A$1:$AF$214,18,0)</f>
        <v>0</v>
      </c>
      <c r="U10" s="7">
        <f>VLOOKUP($C10,'22nd march'!$A$1:$AF$214,19,0)</f>
        <v>0</v>
      </c>
      <c r="V10" s="7">
        <f>VLOOKUP($C10,'22nd march'!$A$1:$AF$214,20,0)</f>
        <v>0</v>
      </c>
      <c r="W10" s="7">
        <f>VLOOKUP($C10,'22nd march'!$A$1:$AF$214,21,0)</f>
        <v>0</v>
      </c>
      <c r="X10" s="7">
        <f>VLOOKUP($C10,'22nd march'!$A$1:$AF$214,2,0)</f>
        <v>0</v>
      </c>
      <c r="Y10" s="7">
        <f>VLOOKUP($C10,'22nd march'!$A$1:$AF$214,23,0)</f>
        <v>0</v>
      </c>
      <c r="Z10" s="7"/>
      <c r="AA10" s="7"/>
      <c r="AB10" s="7"/>
      <c r="AC10" s="7"/>
      <c r="AD10" s="7"/>
      <c r="AE10" s="7"/>
      <c r="AF10" s="7"/>
      <c r="AG10" s="7"/>
      <c r="AH10" s="7"/>
    </row>
    <row r="11" spans="1:34" x14ac:dyDescent="0.25">
      <c r="A11" s="17" t="s">
        <v>44</v>
      </c>
      <c r="B11" s="15" t="s">
        <v>227</v>
      </c>
      <c r="C11" s="18">
        <v>103629</v>
      </c>
      <c r="D11" s="7">
        <f>VLOOKUP($C11,'22nd march'!$A$1:$AF$214,2,0)</f>
        <v>27</v>
      </c>
      <c r="E11" s="7">
        <f>VLOOKUP($C11,'22nd march'!$A$1:$AF$214,3,0)</f>
        <v>27</v>
      </c>
      <c r="F11" s="7">
        <f>VLOOKUP($C11,'22nd march'!$A$1:$AF$214,4,0)</f>
        <v>27</v>
      </c>
      <c r="G11" s="7">
        <f>VLOOKUP($C11,'22nd march'!$A$1:$AF$214,5,0)</f>
        <v>27</v>
      </c>
      <c r="H11" s="7">
        <f>VLOOKUP($C11,'22nd march'!$A$1:$AF$214,6,0)</f>
        <v>25</v>
      </c>
      <c r="I11" s="7">
        <f>VLOOKUP($C11,'22nd march'!$A$1:$AF$214,7,0)</f>
        <v>36</v>
      </c>
      <c r="J11" s="7">
        <f>VLOOKUP($C11,'22nd march'!$A$1:$AF$214,8,0)</f>
        <v>36</v>
      </c>
      <c r="K11" s="7">
        <f>VLOOKUP($C11,'22nd march'!$A$1:$AF$214,9,0)</f>
        <v>36</v>
      </c>
      <c r="L11" s="7">
        <f>VLOOKUP($C11,'22nd march'!$A$1:$AF$214,10,0)</f>
        <v>36</v>
      </c>
      <c r="M11" s="7">
        <f>VLOOKUP($C11,'22nd march'!$A$1:$AF$214,11,0)</f>
        <v>36</v>
      </c>
      <c r="N11" s="7">
        <f>VLOOKUP($C11,'22nd march'!$A$1:$AF$214,12,0)</f>
        <v>24</v>
      </c>
      <c r="O11" s="7">
        <f>VLOOKUP($C11,'22nd march'!$A$1:$AF$214,13,0)</f>
        <v>24</v>
      </c>
      <c r="P11" s="7">
        <f>VLOOKUP($C11,'22nd march'!$A$1:$AF$214,14,0)</f>
        <v>24</v>
      </c>
      <c r="Q11" s="7">
        <f>VLOOKUP($C11,'22nd march'!$A$1:$AF$214,15,0)</f>
        <v>24</v>
      </c>
      <c r="R11" s="7">
        <f>VLOOKUP($C11,'22nd march'!$A$1:$AF$214,16,0)</f>
        <v>24</v>
      </c>
      <c r="S11" s="7">
        <f>VLOOKUP($C11,'22nd march'!$A$1:$AF$214,17,0)</f>
        <v>32</v>
      </c>
      <c r="T11" s="7">
        <f>VLOOKUP($C11,'22nd march'!$A$1:$AF$214,18,0)</f>
        <v>32</v>
      </c>
      <c r="U11" s="7">
        <f>VLOOKUP($C11,'22nd march'!$A$1:$AF$214,19,0)</f>
        <v>32</v>
      </c>
      <c r="V11" s="7">
        <f>VLOOKUP($C11,'22nd march'!$A$1:$AF$214,20,0)</f>
        <v>32</v>
      </c>
      <c r="W11" s="7">
        <f>VLOOKUP($C11,'22nd march'!$A$1:$AF$214,21,0)</f>
        <v>34</v>
      </c>
      <c r="X11" s="7">
        <f>VLOOKUP($C11,'22nd march'!$A$1:$AF$214,2,0)</f>
        <v>27</v>
      </c>
      <c r="Y11" s="7">
        <f>VLOOKUP($C11,'22nd march'!$A$1:$AF$214,23,0)</f>
        <v>34</v>
      </c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x14ac:dyDescent="0.25">
      <c r="A12" s="15" t="s">
        <v>45</v>
      </c>
      <c r="B12" s="15" t="s">
        <v>227</v>
      </c>
      <c r="C12" s="6">
        <v>136421</v>
      </c>
      <c r="D12" s="7">
        <f>VLOOKUP($C12,'22nd march'!$A$1:$AF$214,2,0)</f>
        <v>17</v>
      </c>
      <c r="E12" s="7">
        <f>VLOOKUP($C12,'22nd march'!$A$1:$AF$214,3,0)</f>
        <v>14</v>
      </c>
      <c r="F12" s="7">
        <f>VLOOKUP($C12,'22nd march'!$A$1:$AF$214,4,0)</f>
        <v>20</v>
      </c>
      <c r="G12" s="7">
        <f>VLOOKUP($C12,'22nd march'!$A$1:$AF$214,5,0)</f>
        <v>20</v>
      </c>
      <c r="H12" s="7">
        <f>VLOOKUP($C12,'22nd march'!$A$1:$AF$214,6,0)</f>
        <v>11</v>
      </c>
      <c r="I12" s="7">
        <f>VLOOKUP($C12,'22nd march'!$A$1:$AF$214,7,0)</f>
        <v>18</v>
      </c>
      <c r="J12" s="7">
        <f>VLOOKUP($C12,'22nd march'!$A$1:$AF$214,8,0)</f>
        <v>16</v>
      </c>
      <c r="K12" s="7">
        <f>VLOOKUP($C12,'22nd march'!$A$1:$AF$214,9,0)</f>
        <v>18</v>
      </c>
      <c r="L12" s="7">
        <f>VLOOKUP($C12,'22nd march'!$A$1:$AF$214,10,0)</f>
        <v>16</v>
      </c>
      <c r="M12" s="7">
        <f>VLOOKUP($C12,'22nd march'!$A$1:$AF$214,11,0)</f>
        <v>13</v>
      </c>
      <c r="N12" s="7">
        <f>VLOOKUP($C12,'22nd march'!$A$1:$AF$214,12,0)</f>
        <v>20</v>
      </c>
      <c r="O12" s="7">
        <f>VLOOKUP($C12,'22nd march'!$A$1:$AF$214,13,0)</f>
        <v>20</v>
      </c>
      <c r="P12" s="7">
        <f>VLOOKUP($C12,'22nd march'!$A$1:$AF$214,14,0)</f>
        <v>19</v>
      </c>
      <c r="Q12" s="7">
        <f>VLOOKUP($C12,'22nd march'!$A$1:$AF$214,15,0)</f>
        <v>19</v>
      </c>
      <c r="R12" s="7">
        <f>VLOOKUP($C12,'22nd march'!$A$1:$AF$214,16,0)</f>
        <v>18</v>
      </c>
      <c r="S12" s="7">
        <f>VLOOKUP($C12,'22nd march'!$A$1:$AF$214,17,0)</f>
        <v>17</v>
      </c>
      <c r="T12" s="7">
        <f>VLOOKUP($C12,'22nd march'!$A$1:$AF$214,18,0)</f>
        <v>20</v>
      </c>
      <c r="U12" s="7">
        <f>VLOOKUP($C12,'22nd march'!$A$1:$AF$214,19,0)</f>
        <v>21</v>
      </c>
      <c r="V12" s="7">
        <f>VLOOKUP($C12,'22nd march'!$A$1:$AF$214,20,0)</f>
        <v>15</v>
      </c>
      <c r="W12" s="7">
        <f>VLOOKUP($C12,'22nd march'!$A$1:$AF$214,21,0)</f>
        <v>15</v>
      </c>
      <c r="X12" s="7">
        <f>VLOOKUP($C12,'22nd march'!$A$1:$AF$214,2,0)</f>
        <v>17</v>
      </c>
      <c r="Y12" s="7">
        <f>VLOOKUP($C12,'22nd march'!$A$1:$AF$214,23,0)</f>
        <v>21</v>
      </c>
      <c r="Z12" s="7"/>
      <c r="AA12" s="7"/>
      <c r="AB12" s="7"/>
      <c r="AC12" s="7"/>
      <c r="AD12" s="7"/>
      <c r="AE12" s="7"/>
      <c r="AF12" s="7"/>
      <c r="AG12" s="7"/>
      <c r="AH12" s="7"/>
    </row>
    <row r="13" spans="1:34" x14ac:dyDescent="0.25">
      <c r="A13" s="15" t="s">
        <v>46</v>
      </c>
      <c r="B13" s="15" t="s">
        <v>227</v>
      </c>
      <c r="C13" s="6">
        <v>7991</v>
      </c>
      <c r="D13" s="7">
        <f>VLOOKUP($C13,'22nd march'!$A$1:$AF$214,2,0)</f>
        <v>0</v>
      </c>
      <c r="E13" s="7">
        <f>VLOOKUP($C13,'22nd march'!$A$1:$AF$214,3,0)</f>
        <v>0</v>
      </c>
      <c r="F13" s="7">
        <f>VLOOKUP($C13,'22nd march'!$A$1:$AF$214,4,0)</f>
        <v>0</v>
      </c>
      <c r="G13" s="7">
        <f>VLOOKUP($C13,'22nd march'!$A$1:$AF$214,5,0)</f>
        <v>0</v>
      </c>
      <c r="H13" s="7">
        <f>VLOOKUP($C13,'22nd march'!$A$1:$AF$214,6,0)</f>
        <v>0</v>
      </c>
      <c r="I13" s="7">
        <f>VLOOKUP($C13,'22nd march'!$A$1:$AF$214,7,0)</f>
        <v>0</v>
      </c>
      <c r="J13" s="7">
        <f>VLOOKUP($C13,'22nd march'!$A$1:$AF$214,8,0)</f>
        <v>0</v>
      </c>
      <c r="K13" s="7">
        <f>VLOOKUP($C13,'22nd march'!$A$1:$AF$214,9,0)</f>
        <v>0</v>
      </c>
      <c r="L13" s="7">
        <f>VLOOKUP($C13,'22nd march'!$A$1:$AF$214,10,0)</f>
        <v>0</v>
      </c>
      <c r="M13" s="7">
        <f>VLOOKUP($C13,'22nd march'!$A$1:$AF$214,11,0)</f>
        <v>0</v>
      </c>
      <c r="N13" s="7">
        <f>VLOOKUP($C13,'22nd march'!$A$1:$AF$214,12,0)</f>
        <v>0</v>
      </c>
      <c r="O13" s="7">
        <f>VLOOKUP($C13,'22nd march'!$A$1:$AF$214,13,0)</f>
        <v>0</v>
      </c>
      <c r="P13" s="7">
        <f>VLOOKUP($C13,'22nd march'!$A$1:$AF$214,14,0)</f>
        <v>0</v>
      </c>
      <c r="Q13" s="7">
        <f>VLOOKUP($C13,'22nd march'!$A$1:$AF$214,15,0)</f>
        <v>0</v>
      </c>
      <c r="R13" s="7">
        <f>VLOOKUP($C13,'22nd march'!$A$1:$AF$214,16,0)</f>
        <v>0</v>
      </c>
      <c r="S13" s="7">
        <f>VLOOKUP($C13,'22nd march'!$A$1:$AF$214,17,0)</f>
        <v>0</v>
      </c>
      <c r="T13" s="7">
        <f>VLOOKUP($C13,'22nd march'!$A$1:$AF$214,18,0)</f>
        <v>0</v>
      </c>
      <c r="U13" s="7">
        <f>VLOOKUP($C13,'22nd march'!$A$1:$AF$214,19,0)</f>
        <v>0</v>
      </c>
      <c r="V13" s="7">
        <f>VLOOKUP($C13,'22nd march'!$A$1:$AF$214,20,0)</f>
        <v>0</v>
      </c>
      <c r="W13" s="7">
        <f>VLOOKUP($C13,'22nd march'!$A$1:$AF$214,21,0)</f>
        <v>0</v>
      </c>
      <c r="X13" s="7">
        <f>VLOOKUP($C13,'22nd march'!$A$1:$AF$214,2,0)</f>
        <v>0</v>
      </c>
      <c r="Y13" s="7">
        <f>VLOOKUP($C13,'22nd march'!$A$1:$AF$214,23,0)</f>
        <v>0</v>
      </c>
      <c r="Z13" s="7"/>
      <c r="AA13" s="7"/>
      <c r="AB13" s="7"/>
      <c r="AC13" s="7"/>
      <c r="AD13" s="7"/>
      <c r="AE13" s="7"/>
      <c r="AF13" s="7"/>
      <c r="AG13" s="7"/>
      <c r="AH13" s="7"/>
    </row>
    <row r="14" spans="1:34" x14ac:dyDescent="0.25">
      <c r="A14" s="15" t="s">
        <v>47</v>
      </c>
      <c r="B14" s="15" t="s">
        <v>227</v>
      </c>
      <c r="C14" s="6">
        <v>7989</v>
      </c>
      <c r="D14" s="7">
        <f>VLOOKUP($C14,'22nd march'!$A$1:$AF$214,2,0)</f>
        <v>123</v>
      </c>
      <c r="E14" s="7">
        <f>VLOOKUP($C14,'22nd march'!$A$1:$AF$214,3,0)</f>
        <v>124</v>
      </c>
      <c r="F14" s="7">
        <f>VLOOKUP($C14,'22nd march'!$A$1:$AF$214,4,0)</f>
        <v>122</v>
      </c>
      <c r="G14" s="7">
        <f>VLOOKUP($C14,'22nd march'!$A$1:$AF$214,5,0)</f>
        <v>126</v>
      </c>
      <c r="H14" s="7">
        <f>VLOOKUP($C14,'22nd march'!$A$1:$AF$214,6,0)</f>
        <v>120</v>
      </c>
      <c r="I14" s="7">
        <f>VLOOKUP($C14,'22nd march'!$A$1:$AF$214,7,0)</f>
        <v>132</v>
      </c>
      <c r="J14" s="7">
        <f>VLOOKUP($C14,'22nd march'!$A$1:$AF$214,8,0)</f>
        <v>132</v>
      </c>
      <c r="K14" s="7">
        <f>VLOOKUP($C14,'22nd march'!$A$1:$AF$214,9,0)</f>
        <v>124</v>
      </c>
      <c r="L14" s="7">
        <f>VLOOKUP($C14,'22nd march'!$A$1:$AF$214,10,0)</f>
        <v>113</v>
      </c>
      <c r="M14" s="7">
        <f>VLOOKUP($C14,'22nd march'!$A$1:$AF$214,11,0)</f>
        <v>114</v>
      </c>
      <c r="N14" s="7">
        <f>VLOOKUP($C14,'22nd march'!$A$1:$AF$214,12,0)</f>
        <v>117</v>
      </c>
      <c r="O14" s="7">
        <f>VLOOKUP($C14,'22nd march'!$A$1:$AF$214,13,0)</f>
        <v>122</v>
      </c>
      <c r="P14" s="7">
        <f>VLOOKUP($C14,'22nd march'!$A$1:$AF$214,14,0)</f>
        <v>120</v>
      </c>
      <c r="Q14" s="7">
        <f>VLOOKUP($C14,'22nd march'!$A$1:$AF$214,15,0)</f>
        <v>132</v>
      </c>
      <c r="R14" s="7">
        <f>VLOOKUP($C14,'22nd march'!$A$1:$AF$214,16,0)</f>
        <v>131</v>
      </c>
      <c r="S14" s="7">
        <f>VLOOKUP($C14,'22nd march'!$A$1:$AF$214,17,0)</f>
        <v>118</v>
      </c>
      <c r="T14" s="7">
        <f>VLOOKUP($C14,'22nd march'!$A$1:$AF$214,18,0)</f>
        <v>121</v>
      </c>
      <c r="U14" s="7">
        <f>VLOOKUP($C14,'22nd march'!$A$1:$AF$214,19,0)</f>
        <v>121</v>
      </c>
      <c r="V14" s="7">
        <f>VLOOKUP($C14,'22nd march'!$A$1:$AF$214,20,0)</f>
        <v>115</v>
      </c>
      <c r="W14" s="7">
        <f>VLOOKUP($C14,'22nd march'!$A$1:$AF$214,21,0)</f>
        <v>121</v>
      </c>
      <c r="X14" s="7">
        <f>VLOOKUP($C14,'22nd march'!$A$1:$AF$214,2,0)</f>
        <v>123</v>
      </c>
      <c r="Y14" s="7">
        <f>VLOOKUP($C14,'22nd march'!$A$1:$AF$214,23,0)</f>
        <v>124</v>
      </c>
      <c r="Z14" s="7"/>
      <c r="AA14" s="7"/>
      <c r="AB14" s="7"/>
      <c r="AC14" s="7"/>
      <c r="AD14" s="7"/>
      <c r="AE14" s="7"/>
      <c r="AF14" s="7"/>
      <c r="AG14" s="7"/>
      <c r="AH14" s="7"/>
    </row>
    <row r="15" spans="1:34" x14ac:dyDescent="0.25">
      <c r="A15" s="15" t="s">
        <v>48</v>
      </c>
      <c r="B15" s="15" t="s">
        <v>227</v>
      </c>
      <c r="C15" s="6">
        <v>7987</v>
      </c>
      <c r="D15" s="7">
        <f>VLOOKUP($C15,'22nd march'!$A$1:$AF$214,2,0)</f>
        <v>74</v>
      </c>
      <c r="E15" s="7">
        <f>VLOOKUP($C15,'22nd march'!$A$1:$AF$214,3,0)</f>
        <v>76</v>
      </c>
      <c r="F15" s="7">
        <f>VLOOKUP($C15,'22nd march'!$A$1:$AF$214,4,0)</f>
        <v>76</v>
      </c>
      <c r="G15" s="7">
        <f>VLOOKUP($C15,'22nd march'!$A$1:$AF$214,5,0)</f>
        <v>80</v>
      </c>
      <c r="H15" s="7">
        <f>VLOOKUP($C15,'22nd march'!$A$1:$AF$214,6,0)</f>
        <v>82</v>
      </c>
      <c r="I15" s="7">
        <f>VLOOKUP($C15,'22nd march'!$A$1:$AF$214,7,0)</f>
        <v>64</v>
      </c>
      <c r="J15" s="7">
        <f>VLOOKUP($C15,'22nd march'!$A$1:$AF$214,8,0)</f>
        <v>82</v>
      </c>
      <c r="K15" s="7">
        <f>VLOOKUP($C15,'22nd march'!$A$1:$AF$214,9,0)</f>
        <v>88</v>
      </c>
      <c r="L15" s="7">
        <f>VLOOKUP($C15,'22nd march'!$A$1:$AF$214,10,0)</f>
        <v>86</v>
      </c>
      <c r="M15" s="7">
        <f>VLOOKUP($C15,'22nd march'!$A$1:$AF$214,11,0)</f>
        <v>73</v>
      </c>
      <c r="N15" s="7">
        <f>VLOOKUP($C15,'22nd march'!$A$1:$AF$214,12,0)</f>
        <v>88</v>
      </c>
      <c r="O15" s="7">
        <f>VLOOKUP($C15,'22nd march'!$A$1:$AF$214,13,0)</f>
        <v>74</v>
      </c>
      <c r="P15" s="7">
        <f>VLOOKUP($C15,'22nd march'!$A$1:$AF$214,14,0)</f>
        <v>78</v>
      </c>
      <c r="Q15" s="7">
        <f>VLOOKUP($C15,'22nd march'!$A$1:$AF$214,15,0)</f>
        <v>78</v>
      </c>
      <c r="R15" s="7">
        <f>VLOOKUP($C15,'22nd march'!$A$1:$AF$214,16,0)</f>
        <v>80</v>
      </c>
      <c r="S15" s="7">
        <f>VLOOKUP($C15,'22nd march'!$A$1:$AF$214,17,0)</f>
        <v>80</v>
      </c>
      <c r="T15" s="7">
        <f>VLOOKUP($C15,'22nd march'!$A$1:$AF$214,18,0)</f>
        <v>80</v>
      </c>
      <c r="U15" s="7">
        <f>VLOOKUP($C15,'22nd march'!$A$1:$AF$214,19,0)</f>
        <v>84</v>
      </c>
      <c r="V15" s="7">
        <f>VLOOKUP($C15,'22nd march'!$A$1:$AF$214,20,0)</f>
        <v>80</v>
      </c>
      <c r="W15" s="7">
        <f>VLOOKUP($C15,'22nd march'!$A$1:$AF$214,21,0)</f>
        <v>82</v>
      </c>
      <c r="X15" s="7">
        <f>VLOOKUP($C15,'22nd march'!$A$1:$AF$214,2,0)</f>
        <v>74</v>
      </c>
      <c r="Y15" s="7">
        <f>VLOOKUP($C15,'22nd march'!$A$1:$AF$214,23,0)</f>
        <v>80</v>
      </c>
      <c r="Z15" s="7"/>
      <c r="AA15" s="7"/>
      <c r="AB15" s="7"/>
      <c r="AC15" s="7"/>
      <c r="AD15" s="7"/>
      <c r="AE15" s="7"/>
      <c r="AF15" s="7"/>
      <c r="AG15" s="7"/>
      <c r="AH15" s="7"/>
    </row>
    <row r="16" spans="1:34" x14ac:dyDescent="0.25">
      <c r="A16" s="15" t="s">
        <v>240</v>
      </c>
      <c r="B16" s="15" t="s">
        <v>227</v>
      </c>
      <c r="C16" s="6">
        <v>143137</v>
      </c>
      <c r="D16" s="7">
        <f>VLOOKUP($C16,'22nd march'!$A$1:$AF$214,2,0)</f>
        <v>0</v>
      </c>
      <c r="E16" s="7">
        <f>VLOOKUP($C16,'22nd march'!$A$1:$AF$214,3,0)</f>
        <v>0</v>
      </c>
      <c r="F16" s="7">
        <f>VLOOKUP($C16,'22nd march'!$A$1:$AF$214,4,0)</f>
        <v>0</v>
      </c>
      <c r="G16" s="7">
        <f>VLOOKUP($C16,'22nd march'!$A$1:$AF$214,5,0)</f>
        <v>0</v>
      </c>
      <c r="H16" s="7">
        <f>VLOOKUP($C16,'22nd march'!$A$1:$AF$214,6,0)</f>
        <v>0</v>
      </c>
      <c r="I16" s="7">
        <f>VLOOKUP($C16,'22nd march'!$A$1:$AF$214,7,0)</f>
        <v>0</v>
      </c>
      <c r="J16" s="7">
        <f>VLOOKUP($C16,'22nd march'!$A$1:$AF$214,8,0)</f>
        <v>0</v>
      </c>
      <c r="K16" s="7">
        <f>VLOOKUP($C16,'22nd march'!$A$1:$AF$214,9,0)</f>
        <v>0</v>
      </c>
      <c r="L16" s="7">
        <f>VLOOKUP($C16,'22nd march'!$A$1:$AF$214,10,0)</f>
        <v>70</v>
      </c>
      <c r="M16" s="7">
        <f>VLOOKUP($C16,'22nd march'!$A$1:$AF$214,11,0)</f>
        <v>80</v>
      </c>
      <c r="N16" s="7">
        <f>VLOOKUP($C16,'22nd march'!$A$1:$AF$214,12,0)</f>
        <v>0</v>
      </c>
      <c r="O16" s="7">
        <f>VLOOKUP($C16,'22nd march'!$A$1:$AF$214,13,0)</f>
        <v>0</v>
      </c>
      <c r="P16" s="7">
        <f>VLOOKUP($C16,'22nd march'!$A$1:$AF$214,14,0)</f>
        <v>100</v>
      </c>
      <c r="Q16" s="7">
        <f>VLOOKUP($C16,'22nd march'!$A$1:$AF$214,15,0)</f>
        <v>70</v>
      </c>
      <c r="R16" s="7">
        <f>VLOOKUP($C16,'22nd march'!$A$1:$AF$214,16,0)</f>
        <v>30</v>
      </c>
      <c r="S16" s="7">
        <f>VLOOKUP($C16,'22nd march'!$A$1:$AF$214,17,0)</f>
        <v>100</v>
      </c>
      <c r="T16" s="7">
        <f>VLOOKUP($C16,'22nd march'!$A$1:$AF$214,18,0)</f>
        <v>0</v>
      </c>
      <c r="U16" s="7">
        <f>VLOOKUP($C16,'22nd march'!$A$1:$AF$214,19,0)</f>
        <v>50</v>
      </c>
      <c r="V16" s="7">
        <f>VLOOKUP($C16,'22nd march'!$A$1:$AF$214,20,0)</f>
        <v>30</v>
      </c>
      <c r="W16" s="7">
        <f>VLOOKUP($C16,'22nd march'!$A$1:$AF$214,21,0)</f>
        <v>0</v>
      </c>
      <c r="X16" s="7">
        <f>VLOOKUP($C16,'22nd march'!$A$1:$AF$214,2,0)</f>
        <v>0</v>
      </c>
      <c r="Y16" s="7">
        <f>VLOOKUP($C16,'22nd march'!$A$1:$AF$214,23,0)</f>
        <v>0</v>
      </c>
    </row>
    <row r="17" spans="1:34" x14ac:dyDescent="0.25">
      <c r="A17" s="58" t="s">
        <v>33</v>
      </c>
      <c r="B17" s="58"/>
      <c r="C17" s="58"/>
      <c r="D17" s="7">
        <f>SUM(D2:D16)</f>
        <v>1378</v>
      </c>
      <c r="E17" s="7">
        <f t="shared" ref="E17:N17" si="0">SUM(E2:E16)</f>
        <v>1397</v>
      </c>
      <c r="F17" s="7">
        <f t="shared" si="0"/>
        <v>1361</v>
      </c>
      <c r="G17" s="7">
        <f t="shared" si="0"/>
        <v>1271</v>
      </c>
      <c r="H17" s="7">
        <f t="shared" si="0"/>
        <v>1344</v>
      </c>
      <c r="I17" s="7">
        <f t="shared" si="0"/>
        <v>1332</v>
      </c>
      <c r="J17" s="7">
        <f t="shared" si="0"/>
        <v>1384</v>
      </c>
      <c r="K17" s="7">
        <f t="shared" si="0"/>
        <v>1369</v>
      </c>
      <c r="L17" s="7">
        <f t="shared" si="0"/>
        <v>1458</v>
      </c>
      <c r="M17" s="7">
        <f t="shared" si="0"/>
        <v>1403</v>
      </c>
      <c r="N17" s="7">
        <f t="shared" si="0"/>
        <v>1339</v>
      </c>
      <c r="O17" s="7">
        <f t="shared" ref="O17:Y17" si="1">SUM(O2:O16)</f>
        <v>1323</v>
      </c>
      <c r="P17" s="7">
        <f t="shared" si="1"/>
        <v>1433</v>
      </c>
      <c r="Q17" s="7">
        <f t="shared" si="1"/>
        <v>1387</v>
      </c>
      <c r="R17" s="7">
        <f t="shared" si="1"/>
        <v>1321</v>
      </c>
      <c r="S17" s="7">
        <f t="shared" si="1"/>
        <v>1454</v>
      </c>
      <c r="T17" s="7">
        <f t="shared" si="1"/>
        <v>1372</v>
      </c>
      <c r="U17" s="7">
        <f t="shared" si="1"/>
        <v>1382</v>
      </c>
      <c r="V17" s="7">
        <f t="shared" si="1"/>
        <v>1172</v>
      </c>
      <c r="W17" s="7">
        <f t="shared" si="1"/>
        <v>1314</v>
      </c>
      <c r="X17" s="7">
        <f t="shared" si="1"/>
        <v>1378</v>
      </c>
      <c r="Y17" s="7">
        <f t="shared" si="1"/>
        <v>1335</v>
      </c>
    </row>
    <row r="18" spans="1:34" x14ac:dyDescent="0.25">
      <c r="A18" s="53" t="s">
        <v>238</v>
      </c>
      <c r="B18" s="53"/>
      <c r="C18" s="53"/>
      <c r="D18" s="7"/>
      <c r="E18" s="7"/>
      <c r="F18" s="7"/>
      <c r="G18" s="55">
        <f>SUM(G17:M17)/7</f>
        <v>1365.8571428571429</v>
      </c>
      <c r="H18" s="55"/>
      <c r="I18" s="55"/>
      <c r="J18" s="55"/>
      <c r="K18" s="55"/>
      <c r="L18" s="55"/>
      <c r="M18" s="55"/>
      <c r="N18" s="55">
        <f>SUM(N17:T17)/7</f>
        <v>1375.5714285714287</v>
      </c>
      <c r="O18" s="55"/>
      <c r="P18" s="55"/>
      <c r="Q18" s="55"/>
      <c r="R18" s="55"/>
      <c r="S18" s="55"/>
      <c r="T18" s="55"/>
      <c r="U18" s="7"/>
      <c r="V18" s="7"/>
      <c r="W18" s="7"/>
      <c r="X18" s="7"/>
      <c r="Y18" s="7"/>
    </row>
    <row r="19" spans="1:34" x14ac:dyDescent="0.25">
      <c r="D19" s="7"/>
      <c r="E19" s="7"/>
      <c r="F19" s="7"/>
      <c r="K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34" x14ac:dyDescent="0.25">
      <c r="D20" s="7"/>
      <c r="E20" s="7"/>
      <c r="F20" s="7"/>
      <c r="K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34" ht="18.75" x14ac:dyDescent="0.3">
      <c r="A21" s="29" t="s">
        <v>231</v>
      </c>
      <c r="D21" s="7"/>
      <c r="E21" s="7"/>
      <c r="F21" s="7"/>
      <c r="K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34" ht="15.75" customHeight="1" x14ac:dyDescent="0.25">
      <c r="A22" s="8" t="s">
        <v>49</v>
      </c>
      <c r="B22" s="8" t="s">
        <v>228</v>
      </c>
      <c r="C22" s="9">
        <v>141282</v>
      </c>
      <c r="D22" s="7">
        <f>VLOOKUP($C22,'22nd march'!$A$1:$AF$214,2,0)</f>
        <v>13</v>
      </c>
      <c r="E22" s="7">
        <f>VLOOKUP($C22,'22nd march'!$A$1:$AF$214,3,0)</f>
        <v>32</v>
      </c>
      <c r="F22" s="7">
        <f>VLOOKUP($C22,'22nd march'!$A$1:$AF$214,4,0)</f>
        <v>40</v>
      </c>
      <c r="G22" s="7">
        <f>VLOOKUP($C22,'22nd march'!$A$1:$AF$214,5,0)</f>
        <v>39</v>
      </c>
      <c r="H22" s="7">
        <f>VLOOKUP($C22,'22nd march'!$A$1:$AF$214,6,0)</f>
        <v>22</v>
      </c>
      <c r="I22" s="7">
        <f>VLOOKUP($C22,'22nd march'!$A$1:$AF$214,7,0)</f>
        <v>31</v>
      </c>
      <c r="J22" s="7">
        <f>VLOOKUP($C22,'22nd march'!$A$1:$AF$214,8,0)</f>
        <v>22</v>
      </c>
      <c r="K22" s="7">
        <f>VLOOKUP($C22,'22nd march'!$A$1:$AF$214,9,0)</f>
        <v>36</v>
      </c>
      <c r="L22" s="7">
        <f>VLOOKUP($C22,'22nd march'!$A$1:$AF$214,10,0)</f>
        <v>59</v>
      </c>
      <c r="M22" s="7">
        <f>VLOOKUP($C22,'22nd march'!$A$1:$AF$214,11,0)</f>
        <v>64</v>
      </c>
      <c r="N22" s="7">
        <f>VLOOKUP($C22,'22nd march'!$A$1:$AF$214,12,0)</f>
        <v>58</v>
      </c>
      <c r="O22" s="7">
        <f>VLOOKUP($C22,'22nd march'!$A$1:$AF$214,13,0)</f>
        <v>58</v>
      </c>
      <c r="P22" s="7">
        <f>VLOOKUP($C22,'22nd march'!$A$1:$AF$214,14,0)</f>
        <v>33</v>
      </c>
      <c r="Q22" s="7">
        <f>VLOOKUP($C22,'22nd march'!$A$1:$AF$214,15,0)</f>
        <v>38</v>
      </c>
      <c r="R22" s="7">
        <f>VLOOKUP($C22,'22nd march'!$A$1:$AF$214,16,0)</f>
        <v>52</v>
      </c>
      <c r="S22" s="7">
        <f>VLOOKUP($C22,'22nd march'!$A$1:$AF$214,17,0)</f>
        <v>54</v>
      </c>
      <c r="T22" s="7">
        <f>VLOOKUP($C22,'22nd march'!$A$1:$AF$214,18,0)</f>
        <v>37</v>
      </c>
      <c r="U22" s="7">
        <f>VLOOKUP($C22,'22nd march'!$A$1:$AF$214,19,0)</f>
        <v>52</v>
      </c>
      <c r="V22" s="7">
        <f>VLOOKUP($C22,'22nd march'!$A$1:$AF$214,20,0)</f>
        <v>62</v>
      </c>
      <c r="W22" s="7">
        <f>VLOOKUP($C22,'22nd march'!$A$1:$AF$214,21,0)</f>
        <v>62</v>
      </c>
      <c r="X22" s="7">
        <f>VLOOKUP($C22,'22nd march'!$A$1:$AF$214,22,0)</f>
        <v>62</v>
      </c>
      <c r="Y22" s="7">
        <f>VLOOKUP($C22,'22nd march'!$A$1:$AF$214,23,0)</f>
        <v>62</v>
      </c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7.25" customHeight="1" x14ac:dyDescent="0.25">
      <c r="A23" s="8" t="s">
        <v>50</v>
      </c>
      <c r="B23" s="8" t="s">
        <v>228</v>
      </c>
      <c r="C23" s="9">
        <v>141283</v>
      </c>
      <c r="D23" s="7">
        <f>VLOOKUP($C23,'22nd march'!$A$1:$AF$214,2,0)</f>
        <v>10</v>
      </c>
      <c r="E23" s="7">
        <f>VLOOKUP($C23,'22nd march'!$A$1:$AF$214,3,0)</f>
        <v>30</v>
      </c>
      <c r="F23" s="7">
        <f>VLOOKUP($C23,'22nd march'!$A$1:$AF$214,4,0)</f>
        <v>23</v>
      </c>
      <c r="G23" s="7">
        <f>VLOOKUP($C23,'22nd march'!$A$1:$AF$214,5,0)</f>
        <v>27</v>
      </c>
      <c r="H23" s="7">
        <f>VLOOKUP($C23,'22nd march'!$A$1:$AF$214,6,0)</f>
        <v>28</v>
      </c>
      <c r="I23" s="7">
        <f>VLOOKUP($C23,'22nd march'!$A$1:$AF$214,7,0)</f>
        <v>6</v>
      </c>
      <c r="J23" s="7">
        <f>VLOOKUP($C23,'22nd march'!$A$1:$AF$214,8,0)</f>
        <v>27</v>
      </c>
      <c r="K23" s="7">
        <f>VLOOKUP($C23,'22nd march'!$A$1:$AF$214,9,0)</f>
        <v>23</v>
      </c>
      <c r="L23" s="7">
        <f>VLOOKUP($C23,'22nd march'!$A$1:$AF$214,10,0)</f>
        <v>16</v>
      </c>
      <c r="M23" s="7">
        <f>VLOOKUP($C23,'22nd march'!$A$1:$AF$214,11,0)</f>
        <v>23</v>
      </c>
      <c r="N23" s="7">
        <f>VLOOKUP($C23,'22nd march'!$A$1:$AF$214,12,0)</f>
        <v>22</v>
      </c>
      <c r="O23" s="7">
        <f>VLOOKUP($C23,'22nd march'!$A$1:$AF$214,13,0)</f>
        <v>12</v>
      </c>
      <c r="P23" s="7">
        <f>VLOOKUP($C23,'22nd march'!$A$1:$AF$214,14,0)</f>
        <v>18</v>
      </c>
      <c r="Q23" s="7">
        <f>VLOOKUP($C23,'22nd march'!$A$1:$AF$214,15,0)</f>
        <v>28</v>
      </c>
      <c r="R23" s="7">
        <f>VLOOKUP($C23,'22nd march'!$A$1:$AF$214,16,0)</f>
        <v>23</v>
      </c>
      <c r="S23" s="7">
        <f>VLOOKUP($C23,'22nd march'!$A$1:$AF$214,17,0)</f>
        <v>23</v>
      </c>
      <c r="T23" s="7">
        <f>VLOOKUP($C23,'22nd march'!$A$1:$AF$214,18,0)</f>
        <v>18</v>
      </c>
      <c r="U23" s="7">
        <f>VLOOKUP($C23,'22nd march'!$A$1:$AF$214,19,0)</f>
        <v>23</v>
      </c>
      <c r="V23" s="7">
        <f>VLOOKUP($C23,'22nd march'!$A$1:$AF$214,20,0)</f>
        <v>23</v>
      </c>
      <c r="W23" s="7">
        <f>VLOOKUP($C23,'22nd march'!$A$1:$AF$214,21,0)</f>
        <v>25</v>
      </c>
      <c r="X23" s="7">
        <f>VLOOKUP($C23,'22nd march'!$A$1:$AF$214,22,0)</f>
        <v>23</v>
      </c>
      <c r="Y23" s="7">
        <f>VLOOKUP($C23,'22nd march'!$A$1:$AF$214,23,0)</f>
        <v>18</v>
      </c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5">
      <c r="A24" s="8" t="s">
        <v>51</v>
      </c>
      <c r="B24" s="8" t="s">
        <v>228</v>
      </c>
      <c r="C24" s="9">
        <v>141284</v>
      </c>
      <c r="D24" s="7">
        <f>VLOOKUP($C24,'22nd march'!$A$1:$AF$214,2,0)</f>
        <v>8</v>
      </c>
      <c r="E24" s="7">
        <f>VLOOKUP($C24,'22nd march'!$A$1:$AF$214,3,0)</f>
        <v>4</v>
      </c>
      <c r="F24" s="7">
        <f>VLOOKUP($C24,'22nd march'!$A$1:$AF$214,4,0)</f>
        <v>8</v>
      </c>
      <c r="G24" s="7">
        <f>VLOOKUP($C24,'22nd march'!$A$1:$AF$214,5,0)</f>
        <v>0</v>
      </c>
      <c r="H24" s="7">
        <f>VLOOKUP($C24,'22nd march'!$A$1:$AF$214,6,0)</f>
        <v>0</v>
      </c>
      <c r="I24" s="7">
        <f>VLOOKUP($C24,'22nd march'!$A$1:$AF$214,7,0)</f>
        <v>6</v>
      </c>
      <c r="J24" s="7">
        <f>VLOOKUP($C24,'22nd march'!$A$1:$AF$214,8,0)</f>
        <v>8</v>
      </c>
      <c r="K24" s="7">
        <f>VLOOKUP($C24,'22nd march'!$A$1:$AF$214,9,0)</f>
        <v>0</v>
      </c>
      <c r="L24" s="7">
        <f>VLOOKUP($C24,'22nd march'!$A$1:$AF$214,10,0)</f>
        <v>0</v>
      </c>
      <c r="M24" s="7">
        <f>VLOOKUP($C24,'22nd march'!$A$1:$AF$214,11,0)</f>
        <v>8</v>
      </c>
      <c r="N24" s="7">
        <f>VLOOKUP($C24,'22nd march'!$A$1:$AF$214,12,0)</f>
        <v>9</v>
      </c>
      <c r="O24" s="7">
        <f>VLOOKUP($C24,'22nd march'!$A$1:$AF$214,13,0)</f>
        <v>8</v>
      </c>
      <c r="P24" s="7">
        <f>VLOOKUP($C24,'22nd march'!$A$1:$AF$214,14,0)</f>
        <v>4</v>
      </c>
      <c r="Q24" s="7">
        <f>VLOOKUP($C24,'22nd march'!$A$1:$AF$214,15,0)</f>
        <v>0</v>
      </c>
      <c r="R24" s="7">
        <f>VLOOKUP($C24,'22nd march'!$A$1:$AF$214,16,0)</f>
        <v>4</v>
      </c>
      <c r="S24" s="7">
        <f>VLOOKUP($C24,'22nd march'!$A$1:$AF$214,17,0)</f>
        <v>4</v>
      </c>
      <c r="T24" s="7">
        <f>VLOOKUP($C24,'22nd march'!$A$1:$AF$214,18,0)</f>
        <v>8</v>
      </c>
      <c r="U24" s="7">
        <f>VLOOKUP($C24,'22nd march'!$A$1:$AF$214,19,0)</f>
        <v>0</v>
      </c>
      <c r="V24" s="7">
        <f>VLOOKUP($C24,'22nd march'!$A$1:$AF$214,20,0)</f>
        <v>8</v>
      </c>
      <c r="W24" s="7">
        <f>VLOOKUP($C24,'22nd march'!$A$1:$AF$214,21,0)</f>
        <v>6</v>
      </c>
      <c r="X24" s="7">
        <f>VLOOKUP($C24,'22nd march'!$A$1:$AF$214,22,0)</f>
        <v>0</v>
      </c>
      <c r="Y24" s="7">
        <f>VLOOKUP($C24,'22nd march'!$A$1:$AF$214,23,0)</f>
        <v>8</v>
      </c>
      <c r="Z24" s="7"/>
      <c r="AA24" s="7"/>
      <c r="AB24" s="7"/>
      <c r="AC24" s="7"/>
      <c r="AD24" s="7"/>
      <c r="AE24" s="7"/>
      <c r="AF24" s="7"/>
      <c r="AG24" s="7"/>
      <c r="AH24" s="7"/>
    </row>
    <row r="25" spans="1:34" ht="27.75" customHeight="1" x14ac:dyDescent="0.25">
      <c r="A25" s="8" t="s">
        <v>52</v>
      </c>
      <c r="B25" s="8" t="s">
        <v>228</v>
      </c>
      <c r="C25" s="9">
        <v>141304</v>
      </c>
      <c r="D25" s="7">
        <f>VLOOKUP($C25,'22nd march'!$A$1:$AF$214,2,0)</f>
        <v>4</v>
      </c>
      <c r="E25" s="7">
        <f>VLOOKUP($C25,'22nd march'!$A$1:$AF$214,3,0)</f>
        <v>14</v>
      </c>
      <c r="F25" s="7">
        <f>VLOOKUP($C25,'22nd march'!$A$1:$AF$214,4,0)</f>
        <v>4</v>
      </c>
      <c r="G25" s="7">
        <f>VLOOKUP($C25,'22nd march'!$A$1:$AF$214,5,0)</f>
        <v>4</v>
      </c>
      <c r="H25" s="7">
        <f>VLOOKUP($C25,'22nd march'!$A$1:$AF$214,6,0)</f>
        <v>4</v>
      </c>
      <c r="I25" s="7">
        <f>VLOOKUP($C25,'22nd march'!$A$1:$AF$214,7,0)</f>
        <v>8</v>
      </c>
      <c r="J25" s="7">
        <f>VLOOKUP($C25,'22nd march'!$A$1:$AF$214,8,0)</f>
        <v>8</v>
      </c>
      <c r="K25" s="7">
        <f>VLOOKUP($C25,'22nd march'!$A$1:$AF$214,9,0)</f>
        <v>29</v>
      </c>
      <c r="L25" s="7">
        <f>VLOOKUP($C25,'22nd march'!$A$1:$AF$214,10,0)</f>
        <v>8</v>
      </c>
      <c r="M25" s="7">
        <f>VLOOKUP($C25,'22nd march'!$A$1:$AF$214,11,0)</f>
        <v>10</v>
      </c>
      <c r="N25" s="7">
        <f>VLOOKUP($C25,'22nd march'!$A$1:$AF$214,12,0)</f>
        <v>10</v>
      </c>
      <c r="O25" s="7">
        <f>VLOOKUP($C25,'22nd march'!$A$1:$AF$214,13,0)</f>
        <v>12</v>
      </c>
      <c r="P25" s="7">
        <f>VLOOKUP($C25,'22nd march'!$A$1:$AF$214,14,0)</f>
        <v>10</v>
      </c>
      <c r="Q25" s="7">
        <f>VLOOKUP($C25,'22nd march'!$A$1:$AF$214,15,0)</f>
        <v>10</v>
      </c>
      <c r="R25" s="7">
        <f>VLOOKUP($C25,'22nd march'!$A$1:$AF$214,16,0)</f>
        <v>10</v>
      </c>
      <c r="S25" s="7">
        <f>VLOOKUP($C25,'22nd march'!$A$1:$AF$214,17,0)</f>
        <v>10</v>
      </c>
      <c r="T25" s="7">
        <f>VLOOKUP($C25,'22nd march'!$A$1:$AF$214,18,0)</f>
        <v>10</v>
      </c>
      <c r="U25" s="7">
        <f>VLOOKUP($C25,'22nd march'!$A$1:$AF$214,19,0)</f>
        <v>10</v>
      </c>
      <c r="V25" s="7">
        <f>VLOOKUP($C25,'22nd march'!$A$1:$AF$214,20,0)</f>
        <v>10</v>
      </c>
      <c r="W25" s="7">
        <f>VLOOKUP($C25,'22nd march'!$A$1:$AF$214,21,0)</f>
        <v>9</v>
      </c>
      <c r="X25" s="7">
        <f>VLOOKUP($C25,'22nd march'!$A$1:$AF$214,22,0)</f>
        <v>10</v>
      </c>
      <c r="Y25" s="7">
        <f>VLOOKUP($C25,'22nd march'!$A$1:$AF$214,23,0)</f>
        <v>10</v>
      </c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3.5" customHeight="1" x14ac:dyDescent="0.25">
      <c r="A26" s="8" t="s">
        <v>54</v>
      </c>
      <c r="B26" s="8" t="s">
        <v>228</v>
      </c>
      <c r="C26" s="9">
        <v>139843</v>
      </c>
      <c r="D26" s="7">
        <f>VLOOKUP($C26,'22nd march'!$A$1:$AF$214,2,0)</f>
        <v>12</v>
      </c>
      <c r="E26" s="7">
        <f>VLOOKUP($C26,'22nd march'!$A$1:$AF$214,3,0)</f>
        <v>10</v>
      </c>
      <c r="F26" s="7">
        <f>VLOOKUP($C26,'22nd march'!$A$1:$AF$214,4,0)</f>
        <v>10</v>
      </c>
      <c r="G26" s="7">
        <f>VLOOKUP($C26,'22nd march'!$A$1:$AF$214,5,0)</f>
        <v>12</v>
      </c>
      <c r="H26" s="7">
        <f>VLOOKUP($C26,'22nd march'!$A$1:$AF$214,6,0)</f>
        <v>12</v>
      </c>
      <c r="I26" s="7">
        <f>VLOOKUP($C26,'22nd march'!$A$1:$AF$214,7,0)</f>
        <v>12</v>
      </c>
      <c r="J26" s="7">
        <f>VLOOKUP($C26,'22nd march'!$A$1:$AF$214,8,0)</f>
        <v>12</v>
      </c>
      <c r="K26" s="7">
        <f>VLOOKUP($C26,'22nd march'!$A$1:$AF$214,9,0)</f>
        <v>13</v>
      </c>
      <c r="L26" s="7">
        <f>VLOOKUP($C26,'22nd march'!$A$1:$AF$214,10,0)</f>
        <v>10</v>
      </c>
      <c r="M26" s="7">
        <f>VLOOKUP($C26,'22nd march'!$A$1:$AF$214,11,0)</f>
        <v>10</v>
      </c>
      <c r="N26" s="7">
        <f>VLOOKUP($C26,'22nd march'!$A$1:$AF$214,12,0)</f>
        <v>10</v>
      </c>
      <c r="O26" s="7">
        <f>VLOOKUP($C26,'22nd march'!$A$1:$AF$214,13,0)</f>
        <v>10</v>
      </c>
      <c r="P26" s="7">
        <f>VLOOKUP($C26,'22nd march'!$A$1:$AF$214,14,0)</f>
        <v>10</v>
      </c>
      <c r="Q26" s="7">
        <f>VLOOKUP($C26,'22nd march'!$A$1:$AF$214,15,0)</f>
        <v>12</v>
      </c>
      <c r="R26" s="7">
        <f>VLOOKUP($C26,'22nd march'!$A$1:$AF$214,16,0)</f>
        <v>14</v>
      </c>
      <c r="S26" s="7">
        <f>VLOOKUP($C26,'22nd march'!$A$1:$AF$214,17,0)</f>
        <v>15</v>
      </c>
      <c r="T26" s="7">
        <f>VLOOKUP($C26,'22nd march'!$A$1:$AF$214,18,0)</f>
        <v>15</v>
      </c>
      <c r="U26" s="7">
        <f>VLOOKUP($C26,'22nd march'!$A$1:$AF$214,19,0)</f>
        <v>15</v>
      </c>
      <c r="V26" s="7">
        <f>VLOOKUP($C26,'22nd march'!$A$1:$AF$214,20,0)</f>
        <v>15</v>
      </c>
      <c r="W26" s="7">
        <f>VLOOKUP($C26,'22nd march'!$A$1:$AF$214,21,0)</f>
        <v>15</v>
      </c>
      <c r="X26" s="7">
        <f>VLOOKUP($C26,'22nd march'!$A$1:$AF$214,22,0)</f>
        <v>15</v>
      </c>
      <c r="Y26" s="7">
        <f>VLOOKUP($C26,'22nd march'!$A$1:$AF$214,23,0)</f>
        <v>8</v>
      </c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4.25" customHeight="1" x14ac:dyDescent="0.25">
      <c r="A27" s="8" t="s">
        <v>55</v>
      </c>
      <c r="B27" s="8" t="s">
        <v>228</v>
      </c>
      <c r="C27" s="9">
        <v>112647</v>
      </c>
      <c r="D27" s="7">
        <f>VLOOKUP($C27,'22nd march'!$A$1:$AF$214,2,0)</f>
        <v>40</v>
      </c>
      <c r="E27" s="7">
        <f>VLOOKUP($C27,'22nd march'!$A$1:$AF$214,3,0)</f>
        <v>40</v>
      </c>
      <c r="F27" s="7">
        <f>VLOOKUP($C27,'22nd march'!$A$1:$AF$214,4,0)</f>
        <v>40</v>
      </c>
      <c r="G27" s="7">
        <f>VLOOKUP($C27,'22nd march'!$A$1:$AF$214,5,0)</f>
        <v>40</v>
      </c>
      <c r="H27" s="7">
        <f>VLOOKUP($C27,'22nd march'!$A$1:$AF$214,6,0)</f>
        <v>40</v>
      </c>
      <c r="I27" s="7">
        <f>VLOOKUP($C27,'22nd march'!$A$1:$AF$214,7,0)</f>
        <v>40</v>
      </c>
      <c r="J27" s="7">
        <f>VLOOKUP($C27,'22nd march'!$A$1:$AF$214,8,0)</f>
        <v>51</v>
      </c>
      <c r="K27" s="7">
        <f>VLOOKUP($C27,'22nd march'!$A$1:$AF$214,9,0)</f>
        <v>40</v>
      </c>
      <c r="L27" s="7">
        <f>VLOOKUP($C27,'22nd march'!$A$1:$AF$214,10,0)</f>
        <v>40</v>
      </c>
      <c r="M27" s="7">
        <f>VLOOKUP($C27,'22nd march'!$A$1:$AF$214,11,0)</f>
        <v>40</v>
      </c>
      <c r="N27" s="7">
        <f>VLOOKUP($C27,'22nd march'!$A$1:$AF$214,12,0)</f>
        <v>40</v>
      </c>
      <c r="O27" s="7">
        <f>VLOOKUP($C27,'22nd march'!$A$1:$AF$214,13,0)</f>
        <v>40</v>
      </c>
      <c r="P27" s="7">
        <f>VLOOKUP($C27,'22nd march'!$A$1:$AF$214,14,0)</f>
        <v>40</v>
      </c>
      <c r="Q27" s="7">
        <f>VLOOKUP($C27,'22nd march'!$A$1:$AF$214,15,0)</f>
        <v>44</v>
      </c>
      <c r="R27" s="7">
        <f>VLOOKUP($C27,'22nd march'!$A$1:$AF$214,16,0)</f>
        <v>44</v>
      </c>
      <c r="S27" s="7">
        <f>VLOOKUP($C27,'22nd march'!$A$1:$AF$214,17,0)</f>
        <v>44</v>
      </c>
      <c r="T27" s="7">
        <f>VLOOKUP($C27,'22nd march'!$A$1:$AF$214,18,0)</f>
        <v>44</v>
      </c>
      <c r="U27" s="7">
        <f>VLOOKUP($C27,'22nd march'!$A$1:$AF$214,19,0)</f>
        <v>44</v>
      </c>
      <c r="V27" s="7">
        <f>VLOOKUP($C27,'22nd march'!$A$1:$AF$214,20,0)</f>
        <v>44</v>
      </c>
      <c r="W27" s="7">
        <f>VLOOKUP($C27,'22nd march'!$A$1:$AF$214,21,0)</f>
        <v>44</v>
      </c>
      <c r="X27" s="7">
        <f>VLOOKUP($C27,'22nd march'!$A$1:$AF$214,22,0)</f>
        <v>44</v>
      </c>
      <c r="Y27" s="7">
        <f>VLOOKUP($C27,'22nd march'!$A$1:$AF$214,23,0)</f>
        <v>44</v>
      </c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3.5" customHeight="1" x14ac:dyDescent="0.25">
      <c r="A28" s="8" t="s">
        <v>56</v>
      </c>
      <c r="B28" s="8" t="s">
        <v>228</v>
      </c>
      <c r="C28" s="9">
        <v>111735</v>
      </c>
      <c r="D28" s="7">
        <f>VLOOKUP($C28,'22nd march'!$A$1:$AF$214,2,0)</f>
        <v>42</v>
      </c>
      <c r="E28" s="7">
        <f>VLOOKUP($C28,'22nd march'!$A$1:$AF$214,3,0)</f>
        <v>39</v>
      </c>
      <c r="F28" s="7">
        <f>VLOOKUP($C28,'22nd march'!$A$1:$AF$214,4,0)</f>
        <v>40</v>
      </c>
      <c r="G28" s="7">
        <f>VLOOKUP($C28,'22nd march'!$A$1:$AF$214,5,0)</f>
        <v>38</v>
      </c>
      <c r="H28" s="7">
        <f>VLOOKUP($C28,'22nd march'!$A$1:$AF$214,6,0)</f>
        <v>39</v>
      </c>
      <c r="I28" s="7">
        <f>VLOOKUP($C28,'22nd march'!$A$1:$AF$214,7,0)</f>
        <v>34</v>
      </c>
      <c r="J28" s="7">
        <f>VLOOKUP($C28,'22nd march'!$A$1:$AF$214,8,0)</f>
        <v>38</v>
      </c>
      <c r="K28" s="7">
        <f>VLOOKUP($C28,'22nd march'!$A$1:$AF$214,9,0)</f>
        <v>41</v>
      </c>
      <c r="L28" s="7">
        <f>VLOOKUP($C28,'22nd march'!$A$1:$AF$214,10,0)</f>
        <v>37</v>
      </c>
      <c r="M28" s="7">
        <f>VLOOKUP($C28,'22nd march'!$A$1:$AF$214,11,0)</f>
        <v>69</v>
      </c>
      <c r="N28" s="7">
        <f>VLOOKUP($C28,'22nd march'!$A$1:$AF$214,12,0)</f>
        <v>0</v>
      </c>
      <c r="O28" s="7">
        <f>VLOOKUP($C28,'22nd march'!$A$1:$AF$214,13,0)</f>
        <v>41</v>
      </c>
      <c r="P28" s="7">
        <f>VLOOKUP($C28,'22nd march'!$A$1:$AF$214,14,0)</f>
        <v>39</v>
      </c>
      <c r="Q28" s="7">
        <f>VLOOKUP($C28,'22nd march'!$A$1:$AF$214,15,0)</f>
        <v>46</v>
      </c>
      <c r="R28" s="7">
        <f>VLOOKUP($C28,'22nd march'!$A$1:$AF$214,16,0)</f>
        <v>41</v>
      </c>
      <c r="S28" s="7">
        <f>VLOOKUP($C28,'22nd march'!$A$1:$AF$214,17,0)</f>
        <v>42</v>
      </c>
      <c r="T28" s="7">
        <f>VLOOKUP($C28,'22nd march'!$A$1:$AF$214,18,0)</f>
        <v>36</v>
      </c>
      <c r="U28" s="7">
        <f>VLOOKUP($C28,'22nd march'!$A$1:$AF$214,19,0)</f>
        <v>42</v>
      </c>
      <c r="V28" s="7">
        <f>VLOOKUP($C28,'22nd march'!$A$1:$AF$214,20,0)</f>
        <v>47</v>
      </c>
      <c r="W28" s="7">
        <f>VLOOKUP($C28,'22nd march'!$A$1:$AF$214,21,0)</f>
        <v>44</v>
      </c>
      <c r="X28" s="7">
        <f>VLOOKUP($C28,'22nd march'!$A$1:$AF$214,22,0)</f>
        <v>42</v>
      </c>
      <c r="Y28" s="7">
        <f>VLOOKUP($C28,'22nd march'!$A$1:$AF$214,23,0)</f>
        <v>36</v>
      </c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2.75" customHeight="1" x14ac:dyDescent="0.25">
      <c r="A29" s="8" t="s">
        <v>58</v>
      </c>
      <c r="B29" s="8" t="s">
        <v>228</v>
      </c>
      <c r="C29" s="9">
        <v>107415</v>
      </c>
      <c r="D29" s="7">
        <f>VLOOKUP($C29,'22nd march'!$A$1:$AF$214,2,0)</f>
        <v>8</v>
      </c>
      <c r="E29" s="7">
        <f>VLOOKUP($C29,'22nd march'!$A$1:$AF$214,3,0)</f>
        <v>10</v>
      </c>
      <c r="F29" s="7">
        <f>VLOOKUP($C29,'22nd march'!$A$1:$AF$214,4,0)</f>
        <v>10</v>
      </c>
      <c r="G29" s="7">
        <f>VLOOKUP($C29,'22nd march'!$A$1:$AF$214,5,0)</f>
        <v>10</v>
      </c>
      <c r="H29" s="7">
        <f>VLOOKUP($C29,'22nd march'!$A$1:$AF$214,6,0)</f>
        <v>10</v>
      </c>
      <c r="I29" s="7">
        <f>VLOOKUP($C29,'22nd march'!$A$1:$AF$214,7,0)</f>
        <v>10</v>
      </c>
      <c r="J29" s="7">
        <f>VLOOKUP($C29,'22nd march'!$A$1:$AF$214,8,0)</f>
        <v>10</v>
      </c>
      <c r="K29" s="7">
        <f>VLOOKUP($C29,'22nd march'!$A$1:$AF$214,9,0)</f>
        <v>10</v>
      </c>
      <c r="L29" s="7">
        <f>VLOOKUP($C29,'22nd march'!$A$1:$AF$214,10,0)</f>
        <v>10</v>
      </c>
      <c r="M29" s="7">
        <f>VLOOKUP($C29,'22nd march'!$A$1:$AF$214,11,0)</f>
        <v>10</v>
      </c>
      <c r="N29" s="7">
        <f>VLOOKUP($C29,'22nd march'!$A$1:$AF$214,12,0)</f>
        <v>10</v>
      </c>
      <c r="O29" s="7">
        <f>VLOOKUP($C29,'22nd march'!$A$1:$AF$214,13,0)</f>
        <v>10</v>
      </c>
      <c r="P29" s="7">
        <f>VLOOKUP($C29,'22nd march'!$A$1:$AF$214,14,0)</f>
        <v>10</v>
      </c>
      <c r="Q29" s="7">
        <f>VLOOKUP($C29,'22nd march'!$A$1:$AF$214,15,0)</f>
        <v>10</v>
      </c>
      <c r="R29" s="7">
        <f>VLOOKUP($C29,'22nd march'!$A$1:$AF$214,16,0)</f>
        <v>10</v>
      </c>
      <c r="S29" s="7">
        <f>VLOOKUP($C29,'22nd march'!$A$1:$AF$214,17,0)</f>
        <v>3</v>
      </c>
      <c r="T29" s="7">
        <f>VLOOKUP($C29,'22nd march'!$A$1:$AF$214,18,0)</f>
        <v>3</v>
      </c>
      <c r="U29" s="7">
        <f>VLOOKUP($C29,'22nd march'!$A$1:$AF$214,19,0)</f>
        <v>10</v>
      </c>
      <c r="V29" s="7">
        <f>VLOOKUP($C29,'22nd march'!$A$1:$AF$214,20,0)</f>
        <v>10</v>
      </c>
      <c r="W29" s="7">
        <f>VLOOKUP($C29,'22nd march'!$A$1:$AF$214,21,0)</f>
        <v>10</v>
      </c>
      <c r="X29" s="7">
        <f>VLOOKUP($C29,'22nd march'!$A$1:$AF$214,22,0)</f>
        <v>10</v>
      </c>
      <c r="Y29" s="7">
        <f>VLOOKUP($C29,'22nd march'!$A$1:$AF$214,23,0)</f>
        <v>10</v>
      </c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1.25" customHeight="1" x14ac:dyDescent="0.25">
      <c r="A30" s="8" t="s">
        <v>59</v>
      </c>
      <c r="B30" s="8" t="s">
        <v>228</v>
      </c>
      <c r="C30" s="9">
        <v>102110</v>
      </c>
      <c r="D30" s="7">
        <f>VLOOKUP($C30,'22nd march'!$A$1:$AF$214,2,0)</f>
        <v>48</v>
      </c>
      <c r="E30" s="7">
        <f>VLOOKUP($C30,'22nd march'!$A$1:$AF$214,3,0)</f>
        <v>42</v>
      </c>
      <c r="F30" s="7">
        <f>VLOOKUP($C30,'22nd march'!$A$1:$AF$214,4,0)</f>
        <v>46</v>
      </c>
      <c r="G30" s="7">
        <f>VLOOKUP($C30,'22nd march'!$A$1:$AF$214,5,0)</f>
        <v>44</v>
      </c>
      <c r="H30" s="7">
        <f>VLOOKUP($C30,'22nd march'!$A$1:$AF$214,6,0)</f>
        <v>48</v>
      </c>
      <c r="I30" s="7">
        <f>VLOOKUP($C30,'22nd march'!$A$1:$AF$214,7,0)</f>
        <v>48</v>
      </c>
      <c r="J30" s="7">
        <f>VLOOKUP($C30,'22nd march'!$A$1:$AF$214,8,0)</f>
        <v>46</v>
      </c>
      <c r="K30" s="7">
        <f>VLOOKUP($C30,'22nd march'!$A$1:$AF$214,9,0)</f>
        <v>48</v>
      </c>
      <c r="L30" s="7">
        <f>VLOOKUP($C30,'22nd march'!$A$1:$AF$214,10,0)</f>
        <v>54</v>
      </c>
      <c r="M30" s="7">
        <f>VLOOKUP($C30,'22nd march'!$A$1:$AF$214,11,0)</f>
        <v>48</v>
      </c>
      <c r="N30" s="7">
        <f>VLOOKUP($C30,'22nd march'!$A$1:$AF$214,12,0)</f>
        <v>52</v>
      </c>
      <c r="O30" s="7">
        <f>VLOOKUP($C30,'22nd march'!$A$1:$AF$214,13,0)</f>
        <v>46</v>
      </c>
      <c r="P30" s="7">
        <f>VLOOKUP($C30,'22nd march'!$A$1:$AF$214,14,0)</f>
        <v>54</v>
      </c>
      <c r="Q30" s="7">
        <f>VLOOKUP($C30,'22nd march'!$A$1:$AF$214,15,0)</f>
        <v>54</v>
      </c>
      <c r="R30" s="7">
        <f>VLOOKUP($C30,'22nd march'!$A$1:$AF$214,16,0)</f>
        <v>46</v>
      </c>
      <c r="S30" s="7">
        <f>VLOOKUP($C30,'22nd march'!$A$1:$AF$214,17,0)</f>
        <v>52</v>
      </c>
      <c r="T30" s="7">
        <f>VLOOKUP($C30,'22nd march'!$A$1:$AF$214,18,0)</f>
        <v>44</v>
      </c>
      <c r="U30" s="7">
        <f>VLOOKUP($C30,'22nd march'!$A$1:$AF$214,19,0)</f>
        <v>44</v>
      </c>
      <c r="V30" s="7">
        <f>VLOOKUP($C30,'22nd march'!$A$1:$AF$214,20,0)</f>
        <v>48</v>
      </c>
      <c r="W30" s="7">
        <f>VLOOKUP($C30,'22nd march'!$A$1:$AF$214,21,0)</f>
        <v>50</v>
      </c>
      <c r="X30" s="7">
        <f>VLOOKUP($C30,'22nd march'!$A$1:$AF$214,22,0)</f>
        <v>51</v>
      </c>
      <c r="Y30" s="7">
        <f>VLOOKUP($C30,'22nd march'!$A$1:$AF$214,23,0)</f>
        <v>36</v>
      </c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" customHeight="1" x14ac:dyDescent="0.25">
      <c r="A31" s="8" t="s">
        <v>72</v>
      </c>
      <c r="B31" s="8" t="s">
        <v>228</v>
      </c>
      <c r="C31" s="9">
        <v>7990</v>
      </c>
      <c r="D31" s="7">
        <f>VLOOKUP($C31,'22nd march'!$A$1:$AF$214,2,0)</f>
        <v>259</v>
      </c>
      <c r="E31" s="7">
        <f>VLOOKUP($C31,'22nd march'!$A$1:$AF$214,3,0)</f>
        <v>212</v>
      </c>
      <c r="F31" s="7">
        <f>VLOOKUP($C31,'22nd march'!$A$1:$AF$214,4,0)</f>
        <v>240</v>
      </c>
      <c r="G31" s="7">
        <f>VLOOKUP($C31,'22nd march'!$A$1:$AF$214,5,0)</f>
        <v>238</v>
      </c>
      <c r="H31" s="7">
        <f>VLOOKUP($C31,'22nd march'!$A$1:$AF$214,6,0)</f>
        <v>231</v>
      </c>
      <c r="I31" s="7">
        <f>VLOOKUP($C31,'22nd march'!$A$1:$AF$214,7,0)</f>
        <v>244</v>
      </c>
      <c r="J31" s="7">
        <f>VLOOKUP($C31,'22nd march'!$A$1:$AF$214,8,0)</f>
        <v>246</v>
      </c>
      <c r="K31" s="7">
        <f>VLOOKUP($C31,'22nd march'!$A$1:$AF$214,9,0)</f>
        <v>179</v>
      </c>
      <c r="L31" s="7">
        <f>VLOOKUP($C31,'22nd march'!$A$1:$AF$214,10,0)</f>
        <v>247</v>
      </c>
      <c r="M31" s="7">
        <f>VLOOKUP($C31,'22nd march'!$A$1:$AF$214,11,0)</f>
        <v>229</v>
      </c>
      <c r="N31" s="7">
        <f>VLOOKUP($C31,'22nd march'!$A$1:$AF$214,12,0)</f>
        <v>199</v>
      </c>
      <c r="O31" s="7">
        <f>VLOOKUP($C31,'22nd march'!$A$1:$AF$214,13,0)</f>
        <v>225</v>
      </c>
      <c r="P31" s="7">
        <f>VLOOKUP($C31,'22nd march'!$A$1:$AF$214,14,0)</f>
        <v>221</v>
      </c>
      <c r="Q31" s="7">
        <f>VLOOKUP($C31,'22nd march'!$A$1:$AF$214,15,0)</f>
        <v>221</v>
      </c>
      <c r="R31" s="7">
        <f>VLOOKUP($C31,'22nd march'!$A$1:$AF$214,16,0)</f>
        <v>221</v>
      </c>
      <c r="S31" s="7">
        <f>VLOOKUP($C31,'22nd march'!$A$1:$AF$214,17,0)</f>
        <v>252</v>
      </c>
      <c r="T31" s="7">
        <f>VLOOKUP($C31,'22nd march'!$A$1:$AF$214,18,0)</f>
        <v>231</v>
      </c>
      <c r="U31" s="7">
        <f>VLOOKUP($C31,'22nd march'!$A$1:$AF$214,19,0)</f>
        <v>231</v>
      </c>
      <c r="V31" s="7">
        <f>VLOOKUP($C31,'22nd march'!$A$1:$AF$214,20,0)</f>
        <v>227</v>
      </c>
      <c r="W31" s="7">
        <f>VLOOKUP($C31,'22nd march'!$A$1:$AF$214,21,0)</f>
        <v>234</v>
      </c>
      <c r="X31" s="7">
        <f>VLOOKUP($C31,'22nd march'!$A$1:$AF$214,22,0)</f>
        <v>243</v>
      </c>
      <c r="Y31" s="7">
        <f>VLOOKUP($C31,'22nd march'!$A$1:$AF$214,23,0)</f>
        <v>241</v>
      </c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" customHeight="1" x14ac:dyDescent="0.25">
      <c r="A32" s="8" t="s">
        <v>60</v>
      </c>
      <c r="B32" s="8" t="s">
        <v>228</v>
      </c>
      <c r="C32" s="9">
        <v>7996</v>
      </c>
      <c r="D32" s="7">
        <f>VLOOKUP($C32,'22nd march'!$A$1:$AF$214,2,0)</f>
        <v>146</v>
      </c>
      <c r="E32" s="7">
        <f>VLOOKUP($C32,'22nd march'!$A$1:$AF$214,3,0)</f>
        <v>140</v>
      </c>
      <c r="F32" s="7">
        <f>VLOOKUP($C32,'22nd march'!$A$1:$AF$214,4,0)</f>
        <v>140</v>
      </c>
      <c r="G32" s="7">
        <f>VLOOKUP($C32,'22nd march'!$A$1:$AF$214,5,0)</f>
        <v>156</v>
      </c>
      <c r="H32" s="7">
        <f>VLOOKUP($C32,'22nd march'!$A$1:$AF$214,6,0)</f>
        <v>156</v>
      </c>
      <c r="I32" s="7">
        <f>VLOOKUP($C32,'22nd march'!$A$1:$AF$214,7,0)</f>
        <v>156</v>
      </c>
      <c r="J32" s="7">
        <f>VLOOKUP($C32,'22nd march'!$A$1:$AF$214,8,0)</f>
        <v>135</v>
      </c>
      <c r="K32" s="7">
        <f>VLOOKUP($C32,'22nd march'!$A$1:$AF$214,9,0)</f>
        <v>125</v>
      </c>
      <c r="L32" s="7">
        <f>VLOOKUP($C32,'22nd march'!$A$1:$AF$214,10,0)</f>
        <v>125</v>
      </c>
      <c r="M32" s="7">
        <f>VLOOKUP($C32,'22nd march'!$A$1:$AF$214,11,0)</f>
        <v>125</v>
      </c>
      <c r="N32" s="7">
        <f>VLOOKUP($C32,'22nd march'!$A$1:$AF$214,12,0)</f>
        <v>125</v>
      </c>
      <c r="O32" s="7">
        <f>VLOOKUP($C32,'22nd march'!$A$1:$AF$214,13,0)</f>
        <v>144</v>
      </c>
      <c r="P32" s="7">
        <f>VLOOKUP($C32,'22nd march'!$A$1:$AF$214,14,0)</f>
        <v>125</v>
      </c>
      <c r="Q32" s="7">
        <f>VLOOKUP($C32,'22nd march'!$A$1:$AF$214,15,0)</f>
        <v>138</v>
      </c>
      <c r="R32" s="7">
        <f>VLOOKUP($C32,'22nd march'!$A$1:$AF$214,16,0)</f>
        <v>138</v>
      </c>
      <c r="S32" s="7">
        <f>VLOOKUP($C32,'22nd march'!$A$1:$AF$214,17,0)</f>
        <v>138</v>
      </c>
      <c r="T32" s="7">
        <f>VLOOKUP($C32,'22nd march'!$A$1:$AF$214,18,0)</f>
        <v>138</v>
      </c>
      <c r="U32" s="7">
        <f>VLOOKUP($C32,'22nd march'!$A$1:$AF$214,19,0)</f>
        <v>138</v>
      </c>
      <c r="V32" s="7">
        <f>VLOOKUP($C32,'22nd march'!$A$1:$AF$214,20,0)</f>
        <v>138</v>
      </c>
      <c r="W32" s="7">
        <f>VLOOKUP($C32,'22nd march'!$A$1:$AF$214,21,0)</f>
        <v>138</v>
      </c>
      <c r="X32" s="7">
        <f>VLOOKUP($C32,'22nd march'!$A$1:$AF$214,22,0)</f>
        <v>138</v>
      </c>
      <c r="Y32" s="7">
        <f>VLOOKUP($C32,'22nd march'!$A$1:$AF$214,23,0)</f>
        <v>145</v>
      </c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4.25" customHeight="1" x14ac:dyDescent="0.25">
      <c r="A33" s="8" t="s">
        <v>61</v>
      </c>
      <c r="B33" s="8" t="s">
        <v>228</v>
      </c>
      <c r="C33" s="9">
        <v>7999</v>
      </c>
      <c r="D33" s="7">
        <f>VLOOKUP($C33,'22nd march'!$A$1:$AF$214,2,0)</f>
        <v>7</v>
      </c>
      <c r="E33" s="7">
        <f>VLOOKUP($C33,'22nd march'!$A$1:$AF$214,3,0)</f>
        <v>0</v>
      </c>
      <c r="F33" s="7">
        <f>VLOOKUP($C33,'22nd march'!$A$1:$AF$214,4,0)</f>
        <v>0</v>
      </c>
      <c r="G33" s="7">
        <f>VLOOKUP($C33,'22nd march'!$A$1:$AF$214,5,0)</f>
        <v>5</v>
      </c>
      <c r="H33" s="7">
        <f>VLOOKUP($C33,'22nd march'!$A$1:$AF$214,6,0)</f>
        <v>7</v>
      </c>
      <c r="I33" s="7">
        <f>VLOOKUP($C33,'22nd march'!$A$1:$AF$214,7,0)</f>
        <v>7</v>
      </c>
      <c r="J33" s="7">
        <f>VLOOKUP($C33,'22nd march'!$A$1:$AF$214,8,0)</f>
        <v>37</v>
      </c>
      <c r="K33" s="7">
        <f>VLOOKUP($C33,'22nd march'!$A$1:$AF$214,9,0)</f>
        <v>7</v>
      </c>
      <c r="L33" s="7">
        <f>VLOOKUP($C33,'22nd march'!$A$1:$AF$214,10,0)</f>
        <v>0</v>
      </c>
      <c r="M33" s="7">
        <f>VLOOKUP($C33,'22nd march'!$A$1:$AF$214,11,0)</f>
        <v>0</v>
      </c>
      <c r="N33" s="7">
        <f>VLOOKUP($C33,'22nd march'!$A$1:$AF$214,12,0)</f>
        <v>37</v>
      </c>
      <c r="O33" s="7">
        <f>VLOOKUP($C33,'22nd march'!$A$1:$AF$214,13,0)</f>
        <v>37</v>
      </c>
      <c r="P33" s="7">
        <f>VLOOKUP($C33,'22nd march'!$A$1:$AF$214,14,0)</f>
        <v>37</v>
      </c>
      <c r="Q33" s="7">
        <f>VLOOKUP($C33,'22nd march'!$A$1:$AF$214,15,0)</f>
        <v>37</v>
      </c>
      <c r="R33" s="7">
        <f>VLOOKUP($C33,'22nd march'!$A$1:$AF$214,16,0)</f>
        <v>7</v>
      </c>
      <c r="S33" s="7">
        <f>VLOOKUP($C33,'22nd march'!$A$1:$AF$214,17,0)</f>
        <v>0</v>
      </c>
      <c r="T33" s="7">
        <f>VLOOKUP($C33,'22nd march'!$A$1:$AF$214,18,0)</f>
        <v>0</v>
      </c>
      <c r="U33" s="7">
        <f>VLOOKUP($C33,'22nd march'!$A$1:$AF$214,19,0)</f>
        <v>37</v>
      </c>
      <c r="V33" s="7">
        <f>VLOOKUP($C33,'22nd march'!$A$1:$AF$214,20,0)</f>
        <v>44</v>
      </c>
      <c r="W33" s="7">
        <f>VLOOKUP($C33,'22nd march'!$A$1:$AF$214,21,0)</f>
        <v>37</v>
      </c>
      <c r="X33" s="7">
        <f>VLOOKUP($C33,'22nd march'!$A$1:$AF$214,22,0)</f>
        <v>37</v>
      </c>
      <c r="Y33" s="7">
        <f>VLOOKUP($C33,'22nd march'!$A$1:$AF$214,23,0)</f>
        <v>5</v>
      </c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" customHeight="1" x14ac:dyDescent="0.25">
      <c r="A34" s="8" t="s">
        <v>62</v>
      </c>
      <c r="B34" s="8" t="s">
        <v>228</v>
      </c>
      <c r="C34" s="9">
        <v>8012</v>
      </c>
      <c r="D34" s="7">
        <f>VLOOKUP($C34,'22nd march'!$A$1:$AF$214,2,0)</f>
        <v>69</v>
      </c>
      <c r="E34" s="7">
        <f>VLOOKUP($C34,'22nd march'!$A$1:$AF$214,3,0)</f>
        <v>69</v>
      </c>
      <c r="F34" s="7">
        <f>VLOOKUP($C34,'22nd march'!$A$1:$AF$214,4,0)</f>
        <v>99</v>
      </c>
      <c r="G34" s="7">
        <f>VLOOKUP($C34,'22nd march'!$A$1:$AF$214,5,0)</f>
        <v>104</v>
      </c>
      <c r="H34" s="7">
        <f>VLOOKUP($C34,'22nd march'!$A$1:$AF$214,6,0)</f>
        <v>64</v>
      </c>
      <c r="I34" s="7">
        <f>VLOOKUP($C34,'22nd march'!$A$1:$AF$214,7,0)</f>
        <v>79</v>
      </c>
      <c r="J34" s="7">
        <f>VLOOKUP($C34,'22nd march'!$A$1:$AF$214,8,0)</f>
        <v>40</v>
      </c>
      <c r="K34" s="7">
        <f>VLOOKUP($C34,'22nd march'!$A$1:$AF$214,9,0)</f>
        <v>64</v>
      </c>
      <c r="L34" s="7">
        <f>VLOOKUP($C34,'22nd march'!$A$1:$AF$214,10,0)</f>
        <v>60</v>
      </c>
      <c r="M34" s="7">
        <f>VLOOKUP($C34,'22nd march'!$A$1:$AF$214,11,0)</f>
        <v>75</v>
      </c>
      <c r="N34" s="7">
        <f>VLOOKUP($C34,'22nd march'!$A$1:$AF$214,12,0)</f>
        <v>75</v>
      </c>
      <c r="O34" s="7">
        <f>VLOOKUP($C34,'22nd march'!$A$1:$AF$214,13,0)</f>
        <v>64</v>
      </c>
      <c r="P34" s="7">
        <f>VLOOKUP($C34,'22nd march'!$A$1:$AF$214,14,0)</f>
        <v>75</v>
      </c>
      <c r="Q34" s="7">
        <f>VLOOKUP($C34,'22nd march'!$A$1:$AF$214,15,0)</f>
        <v>60</v>
      </c>
      <c r="R34" s="7">
        <f>VLOOKUP($C34,'22nd march'!$A$1:$AF$214,16,0)</f>
        <v>60</v>
      </c>
      <c r="S34" s="7">
        <f>VLOOKUP($C34,'22nd march'!$A$1:$AF$214,17,0)</f>
        <v>60</v>
      </c>
      <c r="T34" s="7">
        <f>VLOOKUP($C34,'22nd march'!$A$1:$AF$214,18,0)</f>
        <v>75</v>
      </c>
      <c r="U34" s="7">
        <f>VLOOKUP($C34,'22nd march'!$A$1:$AF$214,19,0)</f>
        <v>60</v>
      </c>
      <c r="V34" s="7">
        <f>VLOOKUP($C34,'22nd march'!$A$1:$AF$214,20,0)</f>
        <v>60</v>
      </c>
      <c r="W34" s="7">
        <f>VLOOKUP($C34,'22nd march'!$A$1:$AF$214,21,0)</f>
        <v>80</v>
      </c>
      <c r="X34" s="7">
        <f>VLOOKUP($C34,'22nd march'!$A$1:$AF$214,22,0)</f>
        <v>60</v>
      </c>
      <c r="Y34" s="7">
        <f>VLOOKUP($C34,'22nd march'!$A$1:$AF$214,23,0)</f>
        <v>80</v>
      </c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6.5" customHeight="1" x14ac:dyDescent="0.25">
      <c r="A35" s="8" t="s">
        <v>63</v>
      </c>
      <c r="B35" s="8" t="s">
        <v>228</v>
      </c>
      <c r="C35" s="9">
        <v>8013</v>
      </c>
      <c r="D35" s="7">
        <f>VLOOKUP($C35,'22nd march'!$A$1:$AF$214,2,0)</f>
        <v>176</v>
      </c>
      <c r="E35" s="7">
        <f>VLOOKUP($C35,'22nd march'!$A$1:$AF$214,3,0)</f>
        <v>185</v>
      </c>
      <c r="F35" s="7">
        <f>VLOOKUP($C35,'22nd march'!$A$1:$AF$214,4,0)</f>
        <v>175</v>
      </c>
      <c r="G35" s="7">
        <f>VLOOKUP($C35,'22nd march'!$A$1:$AF$214,5,0)</f>
        <v>194</v>
      </c>
      <c r="H35" s="7">
        <f>VLOOKUP($C35,'22nd march'!$A$1:$AF$214,6,0)</f>
        <v>155</v>
      </c>
      <c r="I35" s="7">
        <f>VLOOKUP($C35,'22nd march'!$A$1:$AF$214,7,0)</f>
        <v>170</v>
      </c>
      <c r="J35" s="7">
        <f>VLOOKUP($C35,'22nd march'!$A$1:$AF$214,8,0)</f>
        <v>125</v>
      </c>
      <c r="K35" s="7">
        <f>VLOOKUP($C35,'22nd march'!$A$1:$AF$214,9,0)</f>
        <v>180</v>
      </c>
      <c r="L35" s="7">
        <f>VLOOKUP($C35,'22nd march'!$A$1:$AF$214,10,0)</f>
        <v>165</v>
      </c>
      <c r="M35" s="7">
        <f>VLOOKUP($C35,'22nd march'!$A$1:$AF$214,11,0)</f>
        <v>135</v>
      </c>
      <c r="N35" s="7">
        <f>VLOOKUP($C35,'22nd march'!$A$1:$AF$214,12,0)</f>
        <v>100</v>
      </c>
      <c r="O35" s="7">
        <f>VLOOKUP($C35,'22nd march'!$A$1:$AF$214,13,0)</f>
        <v>165</v>
      </c>
      <c r="P35" s="7">
        <f>VLOOKUP($C35,'22nd march'!$A$1:$AF$214,14,0)</f>
        <v>165</v>
      </c>
      <c r="Q35" s="7">
        <f>VLOOKUP($C35,'22nd march'!$A$1:$AF$214,15,0)</f>
        <v>165</v>
      </c>
      <c r="R35" s="7">
        <f>VLOOKUP($C35,'22nd march'!$A$1:$AF$214,16,0)</f>
        <v>165</v>
      </c>
      <c r="S35" s="7">
        <f>VLOOKUP($C35,'22nd march'!$A$1:$AF$214,17,0)</f>
        <v>210</v>
      </c>
      <c r="T35" s="7">
        <f>VLOOKUP($C35,'22nd march'!$A$1:$AF$214,18,0)</f>
        <v>140</v>
      </c>
      <c r="U35" s="7">
        <f>VLOOKUP($C35,'22nd march'!$A$1:$AF$214,19,0)</f>
        <v>190</v>
      </c>
      <c r="V35" s="7">
        <f>VLOOKUP($C35,'22nd march'!$A$1:$AF$214,20,0)</f>
        <v>206</v>
      </c>
      <c r="W35" s="7">
        <f>VLOOKUP($C35,'22nd march'!$A$1:$AF$214,21,0)</f>
        <v>145</v>
      </c>
      <c r="X35" s="7">
        <f>VLOOKUP($C35,'22nd march'!$A$1:$AF$214,22,0)</f>
        <v>205</v>
      </c>
      <c r="Y35" s="7">
        <f>VLOOKUP($C35,'22nd march'!$A$1:$AF$214,23,0)</f>
        <v>210</v>
      </c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5">
      <c r="A36" s="8" t="s">
        <v>64</v>
      </c>
      <c r="B36" s="8" t="s">
        <v>228</v>
      </c>
      <c r="C36" s="9">
        <v>104140</v>
      </c>
      <c r="D36" s="7">
        <f>VLOOKUP($C36,'22nd march'!$A$1:$AF$214,2,0)</f>
        <v>15</v>
      </c>
      <c r="E36" s="7">
        <f>VLOOKUP($C36,'22nd march'!$A$1:$AF$214,3,0)</f>
        <v>0</v>
      </c>
      <c r="F36" s="7">
        <f>VLOOKUP($C36,'22nd march'!$A$1:$AF$214,4,0)</f>
        <v>0</v>
      </c>
      <c r="G36" s="7">
        <f>VLOOKUP($C36,'22nd march'!$A$1:$AF$214,5,0)</f>
        <v>0</v>
      </c>
      <c r="H36" s="7">
        <f>VLOOKUP($C36,'22nd march'!$A$1:$AF$214,6,0)</f>
        <v>10</v>
      </c>
      <c r="I36" s="7">
        <f>VLOOKUP($C36,'22nd march'!$A$1:$AF$214,7,0)</f>
        <v>0</v>
      </c>
      <c r="J36" s="7">
        <f>VLOOKUP($C36,'22nd march'!$A$1:$AF$214,8,0)</f>
        <v>23</v>
      </c>
      <c r="K36" s="7">
        <f>VLOOKUP($C36,'22nd march'!$A$1:$AF$214,9,0)</f>
        <v>12</v>
      </c>
      <c r="L36" s="7">
        <f>VLOOKUP($C36,'22nd march'!$A$1:$AF$214,10,0)</f>
        <v>0</v>
      </c>
      <c r="M36" s="7">
        <f>VLOOKUP($C36,'22nd march'!$A$1:$AF$214,11,0)</f>
        <v>35</v>
      </c>
      <c r="N36" s="7">
        <f>VLOOKUP($C36,'22nd march'!$A$1:$AF$214,12,0)</f>
        <v>6</v>
      </c>
      <c r="O36" s="7">
        <f>VLOOKUP($C36,'22nd march'!$A$1:$AF$214,13,0)</f>
        <v>13</v>
      </c>
      <c r="P36" s="7">
        <f>VLOOKUP($C36,'22nd march'!$A$1:$AF$214,14,0)</f>
        <v>0</v>
      </c>
      <c r="Q36" s="7">
        <f>VLOOKUP($C36,'22nd march'!$A$1:$AF$214,15,0)</f>
        <v>0</v>
      </c>
      <c r="R36" s="7">
        <f>VLOOKUP($C36,'22nd march'!$A$1:$AF$214,16,0)</f>
        <v>6</v>
      </c>
      <c r="S36" s="7">
        <f>VLOOKUP($C36,'22nd march'!$A$1:$AF$214,17,0)</f>
        <v>8</v>
      </c>
      <c r="T36" s="7">
        <f>VLOOKUP($C36,'22nd march'!$A$1:$AF$214,18,0)</f>
        <v>0</v>
      </c>
      <c r="U36" s="7">
        <f>VLOOKUP($C36,'22nd march'!$A$1:$AF$214,19,0)</f>
        <v>0</v>
      </c>
      <c r="V36" s="7">
        <f>VLOOKUP($C36,'22nd march'!$A$1:$AF$214,20,0)</f>
        <v>20</v>
      </c>
      <c r="W36" s="7">
        <f>VLOOKUP($C36,'22nd march'!$A$1:$AF$214,21,0)</f>
        <v>22</v>
      </c>
      <c r="X36" s="7">
        <f>VLOOKUP($C36,'22nd march'!$A$1:$AF$214,22,0)</f>
        <v>12</v>
      </c>
      <c r="Y36" s="7">
        <f>VLOOKUP($C36,'22nd march'!$A$1:$AF$214,23,0)</f>
        <v>0</v>
      </c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4.25" customHeight="1" x14ac:dyDescent="0.25">
      <c r="A37" s="8" t="s">
        <v>66</v>
      </c>
      <c r="B37" s="8" t="s">
        <v>228</v>
      </c>
      <c r="C37" s="9">
        <v>140290</v>
      </c>
      <c r="D37" s="7">
        <f>VLOOKUP($C37,'22nd march'!$A$1:$AF$214,2,0)</f>
        <v>12</v>
      </c>
      <c r="E37" s="7">
        <f>VLOOKUP($C37,'22nd march'!$A$1:$AF$214,3,0)</f>
        <v>23</v>
      </c>
      <c r="F37" s="7">
        <f>VLOOKUP($C37,'22nd march'!$A$1:$AF$214,4,0)</f>
        <v>9</v>
      </c>
      <c r="G37" s="7">
        <f>VLOOKUP($C37,'22nd march'!$A$1:$AF$214,5,0)</f>
        <v>0</v>
      </c>
      <c r="H37" s="7">
        <f>VLOOKUP($C37,'22nd march'!$A$1:$AF$214,6,0)</f>
        <v>10</v>
      </c>
      <c r="I37" s="7">
        <f>VLOOKUP($C37,'22nd march'!$A$1:$AF$214,7,0)</f>
        <v>30</v>
      </c>
      <c r="J37" s="7">
        <f>VLOOKUP($C37,'22nd march'!$A$1:$AF$214,8,0)</f>
        <v>18</v>
      </c>
      <c r="K37" s="7">
        <f>VLOOKUP($C37,'22nd march'!$A$1:$AF$214,9,0)</f>
        <v>16</v>
      </c>
      <c r="L37" s="7">
        <f>VLOOKUP($C37,'22nd march'!$A$1:$AF$214,10,0)</f>
        <v>34</v>
      </c>
      <c r="M37" s="7">
        <f>VLOOKUP($C37,'22nd march'!$A$1:$AF$214,11,0)</f>
        <v>0</v>
      </c>
      <c r="N37" s="7">
        <f>VLOOKUP($C37,'22nd march'!$A$1:$AF$214,12,0)</f>
        <v>0</v>
      </c>
      <c r="O37" s="7">
        <f>VLOOKUP($C37,'22nd march'!$A$1:$AF$214,13,0)</f>
        <v>32</v>
      </c>
      <c r="P37" s="7">
        <f>VLOOKUP($C37,'22nd march'!$A$1:$AF$214,14,0)</f>
        <v>30</v>
      </c>
      <c r="Q37" s="7">
        <f>VLOOKUP($C37,'22nd march'!$A$1:$AF$214,15,0)</f>
        <v>0</v>
      </c>
      <c r="R37" s="7">
        <f>VLOOKUP($C37,'22nd march'!$A$1:$AF$214,16,0)</f>
        <v>28</v>
      </c>
      <c r="S37" s="7">
        <f>VLOOKUP($C37,'22nd march'!$A$1:$AF$214,17,0)</f>
        <v>23</v>
      </c>
      <c r="T37" s="7">
        <f>VLOOKUP($C37,'22nd march'!$A$1:$AF$214,18,0)</f>
        <v>0</v>
      </c>
      <c r="U37" s="7">
        <f>VLOOKUP($C37,'22nd march'!$A$1:$AF$214,19,0)</f>
        <v>0</v>
      </c>
      <c r="V37" s="7">
        <f>VLOOKUP($C37,'22nd march'!$A$1:$AF$214,20,0)</f>
        <v>0</v>
      </c>
      <c r="W37" s="7">
        <f>VLOOKUP($C37,'22nd march'!$A$1:$AF$214,21,0)</f>
        <v>32</v>
      </c>
      <c r="X37" s="7">
        <f>VLOOKUP($C37,'22nd march'!$A$1:$AF$214,22,0)</f>
        <v>0</v>
      </c>
      <c r="Y37" s="7">
        <f>VLOOKUP($C37,'22nd march'!$A$1:$AF$214,23,0)</f>
        <v>20</v>
      </c>
      <c r="Z37" s="16"/>
      <c r="AA37" s="16"/>
      <c r="AB37" s="16"/>
      <c r="AC37" s="16"/>
      <c r="AD37" s="16"/>
      <c r="AE37" s="16"/>
      <c r="AF37" s="16"/>
      <c r="AG37" s="16"/>
      <c r="AH37" s="16"/>
    </row>
    <row r="38" spans="1:34" ht="13.5" customHeight="1" x14ac:dyDescent="0.25">
      <c r="A38" s="19" t="s">
        <v>67</v>
      </c>
      <c r="B38" s="8" t="s">
        <v>228</v>
      </c>
      <c r="C38" s="20">
        <v>141991</v>
      </c>
      <c r="D38" s="7">
        <f>VLOOKUP($C38,'22nd march'!$A$1:$AF$214,2,0)</f>
        <v>2</v>
      </c>
      <c r="E38" s="7">
        <f>VLOOKUP($C38,'22nd march'!$A$1:$AF$214,3,0)</f>
        <v>15</v>
      </c>
      <c r="F38" s="7">
        <f>VLOOKUP($C38,'22nd march'!$A$1:$AF$214,4,0)</f>
        <v>13</v>
      </c>
      <c r="G38" s="7">
        <f>VLOOKUP($C38,'22nd march'!$A$1:$AF$214,5,0)</f>
        <v>0</v>
      </c>
      <c r="H38" s="7">
        <f>VLOOKUP($C38,'22nd march'!$A$1:$AF$214,6,0)</f>
        <v>0</v>
      </c>
      <c r="I38" s="7">
        <f>VLOOKUP($C38,'22nd march'!$A$1:$AF$214,7,0)</f>
        <v>0</v>
      </c>
      <c r="J38" s="7">
        <f>VLOOKUP($C38,'22nd march'!$A$1:$AF$214,8,0)</f>
        <v>0</v>
      </c>
      <c r="K38" s="7">
        <f>VLOOKUP($C38,'22nd march'!$A$1:$AF$214,9,0)</f>
        <v>18</v>
      </c>
      <c r="L38" s="7">
        <f>VLOOKUP($C38,'22nd march'!$A$1:$AF$214,10,0)</f>
        <v>0</v>
      </c>
      <c r="M38" s="7">
        <f>VLOOKUP($C38,'22nd march'!$A$1:$AF$214,11,0)</f>
        <v>9</v>
      </c>
      <c r="N38" s="7">
        <f>VLOOKUP($C38,'22nd march'!$A$1:$AF$214,12,0)</f>
        <v>0</v>
      </c>
      <c r="O38" s="7">
        <f>VLOOKUP($C38,'22nd march'!$A$1:$AF$214,13,0)</f>
        <v>16</v>
      </c>
      <c r="P38" s="7">
        <f>VLOOKUP($C38,'22nd march'!$A$1:$AF$214,14,0)</f>
        <v>0</v>
      </c>
      <c r="Q38" s="7">
        <f>VLOOKUP($C38,'22nd march'!$A$1:$AF$214,15,0)</f>
        <v>0</v>
      </c>
      <c r="R38" s="7">
        <f>VLOOKUP($C38,'22nd march'!$A$1:$AF$214,16,0)</f>
        <v>18</v>
      </c>
      <c r="S38" s="7">
        <f>VLOOKUP($C38,'22nd march'!$A$1:$AF$214,17,0)</f>
        <v>0</v>
      </c>
      <c r="T38" s="7">
        <f>VLOOKUP($C38,'22nd march'!$A$1:$AF$214,18,0)</f>
        <v>0</v>
      </c>
      <c r="U38" s="7">
        <f>VLOOKUP($C38,'22nd march'!$A$1:$AF$214,19,0)</f>
        <v>0</v>
      </c>
      <c r="V38" s="7">
        <f>VLOOKUP($C38,'22nd march'!$A$1:$AF$214,20,0)</f>
        <v>23</v>
      </c>
      <c r="W38" s="7">
        <f>VLOOKUP($C38,'22nd march'!$A$1:$AF$214,21,0)</f>
        <v>0</v>
      </c>
      <c r="X38" s="7">
        <f>VLOOKUP($C38,'22nd march'!$A$1:$AF$214,22,0)</f>
        <v>0</v>
      </c>
      <c r="Y38" s="7">
        <f>VLOOKUP($C38,'22nd march'!$A$1:$AF$214,23,0)</f>
        <v>0</v>
      </c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5">
      <c r="A39" s="19" t="s">
        <v>68</v>
      </c>
      <c r="B39" s="8" t="s">
        <v>228</v>
      </c>
      <c r="C39" s="20">
        <v>142023</v>
      </c>
      <c r="D39" s="7">
        <f>VLOOKUP($C39,'22nd march'!$A$1:$AF$214,2,0)</f>
        <v>0</v>
      </c>
      <c r="E39" s="7">
        <f>VLOOKUP($C39,'22nd march'!$A$1:$AF$214,3,0)</f>
        <v>15</v>
      </c>
      <c r="F39" s="7">
        <f>VLOOKUP($C39,'22nd march'!$A$1:$AF$214,4,0)</f>
        <v>0</v>
      </c>
      <c r="G39" s="7">
        <f>VLOOKUP($C39,'22nd march'!$A$1:$AF$214,5,0)</f>
        <v>0</v>
      </c>
      <c r="H39" s="7">
        <f>VLOOKUP($C39,'22nd march'!$A$1:$AF$214,6,0)</f>
        <v>0</v>
      </c>
      <c r="I39" s="7">
        <f>VLOOKUP($C39,'22nd march'!$A$1:$AF$214,7,0)</f>
        <v>0</v>
      </c>
      <c r="J39" s="7">
        <f>VLOOKUP($C39,'22nd march'!$A$1:$AF$214,8,0)</f>
        <v>15</v>
      </c>
      <c r="K39" s="7">
        <f>VLOOKUP($C39,'22nd march'!$A$1:$AF$214,9,0)</f>
        <v>15</v>
      </c>
      <c r="L39" s="7">
        <f>VLOOKUP($C39,'22nd march'!$A$1:$AF$214,10,0)</f>
        <v>0</v>
      </c>
      <c r="M39" s="7">
        <f>VLOOKUP($C39,'22nd march'!$A$1:$AF$214,11,0)</f>
        <v>15</v>
      </c>
      <c r="N39" s="7">
        <f>VLOOKUP($C39,'22nd march'!$A$1:$AF$214,12,0)</f>
        <v>15</v>
      </c>
      <c r="O39" s="7">
        <f>VLOOKUP($C39,'22nd march'!$A$1:$AF$214,13,0)</f>
        <v>15</v>
      </c>
      <c r="P39" s="7">
        <f>VLOOKUP($C39,'22nd march'!$A$1:$AF$214,14,0)</f>
        <v>0</v>
      </c>
      <c r="Q39" s="7">
        <f>VLOOKUP($C39,'22nd march'!$A$1:$AF$214,15,0)</f>
        <v>15</v>
      </c>
      <c r="R39" s="7">
        <f>VLOOKUP($C39,'22nd march'!$A$1:$AF$214,16,0)</f>
        <v>20</v>
      </c>
      <c r="S39" s="7">
        <f>VLOOKUP($C39,'22nd march'!$A$1:$AF$214,17,0)</f>
        <v>6</v>
      </c>
      <c r="T39" s="7">
        <f>VLOOKUP($C39,'22nd march'!$A$1:$AF$214,18,0)</f>
        <v>20</v>
      </c>
      <c r="U39" s="7">
        <f>VLOOKUP($C39,'22nd march'!$A$1:$AF$214,19,0)</f>
        <v>0</v>
      </c>
      <c r="V39" s="7">
        <f>VLOOKUP($C39,'22nd march'!$A$1:$AF$214,20,0)</f>
        <v>0</v>
      </c>
      <c r="W39" s="7">
        <f>VLOOKUP($C39,'22nd march'!$A$1:$AF$214,21,0)</f>
        <v>20</v>
      </c>
      <c r="X39" s="7">
        <f>VLOOKUP($C39,'22nd march'!$A$1:$AF$214,22,0)</f>
        <v>20</v>
      </c>
      <c r="Y39" s="7">
        <f>VLOOKUP($C39,'22nd march'!$A$1:$AF$214,23,0)</f>
        <v>0</v>
      </c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25">
      <c r="A40" s="12" t="s">
        <v>71</v>
      </c>
      <c r="B40" s="8" t="s">
        <v>228</v>
      </c>
      <c r="C40" s="21">
        <v>142736</v>
      </c>
      <c r="D40" s="7">
        <f>VLOOKUP($C40,'22nd march'!$A$1:$AF$214,2,0)</f>
        <v>0</v>
      </c>
      <c r="E40" s="7">
        <f>VLOOKUP($C40,'22nd march'!$A$1:$AF$214,3,0)</f>
        <v>70</v>
      </c>
      <c r="F40" s="7">
        <f>VLOOKUP($C40,'22nd march'!$A$1:$AF$214,4,0)</f>
        <v>0</v>
      </c>
      <c r="G40" s="7">
        <f>VLOOKUP($C40,'22nd march'!$A$1:$AF$214,5,0)</f>
        <v>0</v>
      </c>
      <c r="H40" s="7">
        <f>VLOOKUP($C40,'22nd march'!$A$1:$AF$214,6,0)</f>
        <v>50</v>
      </c>
      <c r="I40" s="7">
        <f>VLOOKUP($C40,'22nd march'!$A$1:$AF$214,7,0)</f>
        <v>50</v>
      </c>
      <c r="J40" s="7">
        <f>VLOOKUP($C40,'22nd march'!$A$1:$AF$214,8,0)</f>
        <v>0</v>
      </c>
      <c r="K40" s="7">
        <f>VLOOKUP($C40,'22nd march'!$A$1:$AF$214,9,0)</f>
        <v>0</v>
      </c>
      <c r="L40" s="7">
        <f>VLOOKUP($C40,'22nd march'!$A$1:$AF$214,10,0)</f>
        <v>50</v>
      </c>
      <c r="M40" s="7">
        <f>VLOOKUP($C40,'22nd march'!$A$1:$AF$214,11,0)</f>
        <v>50</v>
      </c>
      <c r="N40" s="7">
        <f>VLOOKUP($C40,'22nd march'!$A$1:$AF$214,12,0)</f>
        <v>70</v>
      </c>
      <c r="O40" s="7">
        <f>VLOOKUP($C40,'22nd march'!$A$1:$AF$214,13,0)</f>
        <v>0</v>
      </c>
      <c r="P40" s="7">
        <f>VLOOKUP($C40,'22nd march'!$A$1:$AF$214,14,0)</f>
        <v>70</v>
      </c>
      <c r="Q40" s="7">
        <f>VLOOKUP($C40,'22nd march'!$A$1:$AF$214,15,0)</f>
        <v>118</v>
      </c>
      <c r="R40" s="7">
        <f>VLOOKUP($C40,'22nd march'!$A$1:$AF$214,16,0)</f>
        <v>100</v>
      </c>
      <c r="S40" s="7">
        <f>VLOOKUP($C40,'22nd march'!$A$1:$AF$214,17,0)</f>
        <v>150</v>
      </c>
      <c r="T40" s="7">
        <f>VLOOKUP($C40,'22nd march'!$A$1:$AF$214,18,0)</f>
        <v>200</v>
      </c>
      <c r="U40" s="7">
        <f>VLOOKUP($C40,'22nd march'!$A$1:$AF$214,19,0)</f>
        <v>300</v>
      </c>
      <c r="V40" s="7">
        <f>VLOOKUP($C40,'22nd march'!$A$1:$AF$214,20,0)</f>
        <v>100</v>
      </c>
      <c r="W40" s="7">
        <f>VLOOKUP($C40,'22nd march'!$A$1:$AF$214,21,0)</f>
        <v>100</v>
      </c>
      <c r="X40" s="7">
        <f>VLOOKUP($C40,'22nd march'!$A$1:$AF$214,22,0)</f>
        <v>50</v>
      </c>
      <c r="Y40" s="7">
        <f>VLOOKUP($C40,'22nd march'!$A$1:$AF$214,23,0)</f>
        <v>70</v>
      </c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6.5" customHeight="1" x14ac:dyDescent="0.25">
      <c r="A41" s="8" t="s">
        <v>65</v>
      </c>
      <c r="B41" s="8" t="s">
        <v>228</v>
      </c>
      <c r="C41" s="9">
        <v>8038</v>
      </c>
      <c r="D41" s="7">
        <f>VLOOKUP($C41,'22nd march'!$A$1:$AF$214,2,0)</f>
        <v>0</v>
      </c>
      <c r="E41" s="7">
        <f>VLOOKUP($C41,'22nd march'!$A$1:$AF$214,3,0)</f>
        <v>0</v>
      </c>
      <c r="F41" s="7">
        <f>VLOOKUP($C41,'22nd march'!$A$1:$AF$214,4,0)</f>
        <v>0</v>
      </c>
      <c r="G41" s="7">
        <f>VLOOKUP($C41,'22nd march'!$A$1:$AF$214,5,0)</f>
        <v>8</v>
      </c>
      <c r="H41" s="7">
        <f>VLOOKUP($C41,'22nd march'!$A$1:$AF$214,6,0)</f>
        <v>0</v>
      </c>
      <c r="I41" s="7">
        <f>VLOOKUP($C41,'22nd march'!$A$1:$AF$214,7,0)</f>
        <v>0</v>
      </c>
      <c r="J41" s="7">
        <f>VLOOKUP($C41,'22nd march'!$A$1:$AF$214,8,0)</f>
        <v>0</v>
      </c>
      <c r="K41" s="7">
        <f>VLOOKUP($C41,'22nd march'!$A$1:$AF$214,9,0)</f>
        <v>0</v>
      </c>
      <c r="L41" s="7">
        <f>VLOOKUP($C41,'22nd march'!$A$1:$AF$214,10,0)</f>
        <v>8</v>
      </c>
      <c r="M41" s="7">
        <f>VLOOKUP($C41,'22nd march'!$A$1:$AF$214,11,0)</f>
        <v>0</v>
      </c>
      <c r="N41" s="7">
        <f>VLOOKUP($C41,'22nd march'!$A$1:$AF$214,12,0)</f>
        <v>0</v>
      </c>
      <c r="O41" s="7">
        <f>VLOOKUP($C41,'22nd march'!$A$1:$AF$214,13,0)</f>
        <v>0</v>
      </c>
      <c r="P41" s="7">
        <f>VLOOKUP($C41,'22nd march'!$A$1:$AF$214,14,0)</f>
        <v>0</v>
      </c>
      <c r="Q41" s="7">
        <f>VLOOKUP($C41,'22nd march'!$A$1:$AF$214,15,0)</f>
        <v>8</v>
      </c>
      <c r="R41" s="7">
        <f>VLOOKUP($C41,'22nd march'!$A$1:$AF$214,16,0)</f>
        <v>0</v>
      </c>
      <c r="S41" s="7">
        <f>VLOOKUP($C41,'22nd march'!$A$1:$AF$214,17,0)</f>
        <v>0</v>
      </c>
      <c r="T41" s="7">
        <f>VLOOKUP($C41,'22nd march'!$A$1:$AF$214,18,0)</f>
        <v>0</v>
      </c>
      <c r="U41" s="7">
        <f>VLOOKUP($C41,'22nd march'!$A$1:$AF$214,19,0)</f>
        <v>0</v>
      </c>
      <c r="V41" s="7">
        <f>VLOOKUP($C41,'22nd march'!$A$1:$AF$214,20,0)</f>
        <v>8</v>
      </c>
      <c r="W41" s="7">
        <f>VLOOKUP($C41,'22nd march'!$A$1:$AF$214,21,0)</f>
        <v>0</v>
      </c>
      <c r="X41" s="7">
        <f>VLOOKUP($C41,'22nd march'!$A$1:$AF$214,22,0)</f>
        <v>0</v>
      </c>
      <c r="Y41" s="7">
        <f>VLOOKUP($C41,'22nd march'!$A$1:$AF$214,23,0)</f>
        <v>0</v>
      </c>
      <c r="Z41" s="7"/>
      <c r="AA41" s="7"/>
      <c r="AB41" s="7"/>
      <c r="AC41" s="7"/>
      <c r="AD41" s="7"/>
      <c r="AE41" s="7"/>
      <c r="AF41" s="7"/>
      <c r="AG41" s="7"/>
      <c r="AH41" s="7"/>
    </row>
    <row r="42" spans="1:34" x14ac:dyDescent="0.25">
      <c r="A42" s="12" t="s">
        <v>110</v>
      </c>
      <c r="B42" s="8" t="s">
        <v>228</v>
      </c>
      <c r="C42" s="21">
        <v>7996</v>
      </c>
      <c r="D42" s="7">
        <f>VLOOKUP($C42,'22nd march'!$A$1:$AF$214,2,0)</f>
        <v>146</v>
      </c>
      <c r="E42" s="7">
        <f>VLOOKUP($C42,'22nd march'!$A$1:$AF$214,3,0)</f>
        <v>140</v>
      </c>
      <c r="F42" s="7">
        <f>VLOOKUP($C42,'22nd march'!$A$1:$AF$214,4,0)</f>
        <v>140</v>
      </c>
      <c r="G42" s="7">
        <f>VLOOKUP($C42,'22nd march'!$A$1:$AF$214,5,0)</f>
        <v>156</v>
      </c>
      <c r="H42" s="7">
        <f>VLOOKUP($C42,'22nd march'!$A$1:$AF$214,6,0)</f>
        <v>156</v>
      </c>
      <c r="I42" s="7">
        <f>VLOOKUP($C42,'22nd march'!$A$1:$AF$214,7,0)</f>
        <v>156</v>
      </c>
      <c r="J42" s="7">
        <f>VLOOKUP($C42,'22nd march'!$A$1:$AF$214,8,0)</f>
        <v>135</v>
      </c>
      <c r="K42" s="7">
        <f>VLOOKUP($C42,'22nd march'!$A$1:$AF$214,9,0)</f>
        <v>125</v>
      </c>
      <c r="L42" s="7">
        <f>VLOOKUP($C42,'22nd march'!$A$1:$AF$214,10,0)</f>
        <v>125</v>
      </c>
      <c r="M42" s="7">
        <f>VLOOKUP($C42,'22nd march'!$A$1:$AF$214,11,0)</f>
        <v>125</v>
      </c>
      <c r="N42" s="7">
        <f>VLOOKUP($C42,'22nd march'!$A$1:$AF$214,12,0)</f>
        <v>125</v>
      </c>
      <c r="O42" s="7">
        <f>VLOOKUP($C42,'22nd march'!$A$1:$AF$214,13,0)</f>
        <v>144</v>
      </c>
      <c r="P42" s="7">
        <f>VLOOKUP($C42,'22nd march'!$A$1:$AF$214,14,0)</f>
        <v>125</v>
      </c>
      <c r="Q42" s="7">
        <f>VLOOKUP($C42,'22nd march'!$A$1:$AF$214,15,0)</f>
        <v>138</v>
      </c>
      <c r="R42" s="7">
        <f>VLOOKUP($C42,'22nd march'!$A$1:$AF$214,16,0)</f>
        <v>138</v>
      </c>
      <c r="S42" s="7">
        <f>VLOOKUP($C42,'22nd march'!$A$1:$AF$214,17,0)</f>
        <v>138</v>
      </c>
      <c r="T42" s="7">
        <f>VLOOKUP($C42,'22nd march'!$A$1:$AF$214,18,0)</f>
        <v>138</v>
      </c>
      <c r="U42" s="7">
        <f>VLOOKUP($C42,'22nd march'!$A$1:$AF$214,19,0)</f>
        <v>138</v>
      </c>
      <c r="V42" s="7">
        <f>VLOOKUP($C42,'22nd march'!$A$1:$AF$214,20,0)</f>
        <v>138</v>
      </c>
      <c r="W42" s="7">
        <f>VLOOKUP($C42,'22nd march'!$A$1:$AF$214,21,0)</f>
        <v>138</v>
      </c>
      <c r="X42" s="7">
        <f>VLOOKUP($C42,'22nd march'!$A$1:$AF$214,22,0)</f>
        <v>138</v>
      </c>
      <c r="Y42" s="7">
        <f>VLOOKUP($C42,'22nd march'!$A$1:$AF$214,23,0)</f>
        <v>145</v>
      </c>
    </row>
    <row r="43" spans="1:34" x14ac:dyDescent="0.25">
      <c r="A43" s="12" t="s">
        <v>111</v>
      </c>
      <c r="B43" s="8" t="s">
        <v>228</v>
      </c>
      <c r="C43" s="21">
        <v>102343</v>
      </c>
      <c r="D43" s="7">
        <f>VLOOKUP($C43,'22nd march'!$A$1:$AF$214,2,0)</f>
        <v>68</v>
      </c>
      <c r="E43" s="7">
        <f>VLOOKUP($C43,'22nd march'!$A$1:$AF$214,3,0)</f>
        <v>74</v>
      </c>
      <c r="F43" s="7">
        <f>VLOOKUP($C43,'22nd march'!$A$1:$AF$214,4,0)</f>
        <v>76</v>
      </c>
      <c r="G43" s="7">
        <f>VLOOKUP($C43,'22nd march'!$A$1:$AF$214,5,0)</f>
        <v>74</v>
      </c>
      <c r="H43" s="7">
        <f>VLOOKUP($C43,'22nd march'!$A$1:$AF$214,6,0)</f>
        <v>81</v>
      </c>
      <c r="I43" s="7">
        <f>VLOOKUP($C43,'22nd march'!$A$1:$AF$214,7,0)</f>
        <v>84</v>
      </c>
      <c r="J43" s="7">
        <f>VLOOKUP($C43,'22nd march'!$A$1:$AF$214,8,0)</f>
        <v>84</v>
      </c>
      <c r="K43" s="7">
        <f>VLOOKUP($C43,'22nd march'!$A$1:$AF$214,9,0)</f>
        <v>72</v>
      </c>
      <c r="L43" s="7">
        <f>VLOOKUP($C43,'22nd march'!$A$1:$AF$214,10,0)</f>
        <v>80</v>
      </c>
      <c r="M43" s="7">
        <f>VLOOKUP($C43,'22nd march'!$A$1:$AF$214,11,0)</f>
        <v>74</v>
      </c>
      <c r="N43" s="7">
        <f>VLOOKUP($C43,'22nd march'!$A$1:$AF$214,12,0)</f>
        <v>75</v>
      </c>
      <c r="O43" s="7">
        <f>VLOOKUP($C43,'22nd march'!$A$1:$AF$214,13,0)</f>
        <v>68</v>
      </c>
      <c r="P43" s="7">
        <f>VLOOKUP($C43,'22nd march'!$A$1:$AF$214,14,0)</f>
        <v>83</v>
      </c>
      <c r="Q43" s="7">
        <f>VLOOKUP($C43,'22nd march'!$A$1:$AF$214,15,0)</f>
        <v>74</v>
      </c>
      <c r="R43" s="7">
        <f>VLOOKUP($C43,'22nd march'!$A$1:$AF$214,16,0)</f>
        <v>123</v>
      </c>
      <c r="S43" s="7">
        <f>VLOOKUP($C43,'22nd march'!$A$1:$AF$214,17,0)</f>
        <v>124</v>
      </c>
      <c r="T43" s="7">
        <f>VLOOKUP($C43,'22nd march'!$A$1:$AF$214,18,0)</f>
        <v>131</v>
      </c>
      <c r="U43" s="7">
        <f>VLOOKUP($C43,'22nd march'!$A$1:$AF$214,19,0)</f>
        <v>188</v>
      </c>
      <c r="V43" s="7">
        <f>VLOOKUP($C43,'22nd march'!$A$1:$AF$214,20,0)</f>
        <v>186</v>
      </c>
      <c r="W43" s="7">
        <f>VLOOKUP($C43,'22nd march'!$A$1:$AF$214,21,0)</f>
        <v>187</v>
      </c>
      <c r="X43" s="7">
        <f>VLOOKUP($C43,'22nd march'!$A$1:$AF$214,22,0)</f>
        <v>184</v>
      </c>
      <c r="Y43" s="7">
        <f>VLOOKUP($C43,'22nd march'!$A$1:$AF$214,23,0)</f>
        <v>190</v>
      </c>
    </row>
    <row r="44" spans="1:34" x14ac:dyDescent="0.25">
      <c r="A44" s="12" t="s">
        <v>108</v>
      </c>
      <c r="B44" s="8" t="s">
        <v>228</v>
      </c>
      <c r="C44" s="21">
        <v>142826</v>
      </c>
      <c r="D44" s="7">
        <f>VLOOKUP($C44,'22nd march'!$A$1:$AF$214,2,0)</f>
        <v>0</v>
      </c>
      <c r="E44" s="7">
        <f>VLOOKUP($C44,'22nd march'!$A$1:$AF$214,3,0)</f>
        <v>65</v>
      </c>
      <c r="F44" s="7">
        <f>VLOOKUP($C44,'22nd march'!$A$1:$AF$214,4,0)</f>
        <v>0</v>
      </c>
      <c r="G44" s="7">
        <f>VLOOKUP($C44,'22nd march'!$A$1:$AF$214,5,0)</f>
        <v>70</v>
      </c>
      <c r="H44" s="7">
        <f>VLOOKUP($C44,'22nd march'!$A$1:$AF$214,6,0)</f>
        <v>100</v>
      </c>
      <c r="I44" s="7">
        <f>VLOOKUP($C44,'22nd march'!$A$1:$AF$214,7,0)</f>
        <v>100</v>
      </c>
      <c r="J44" s="7">
        <f>VLOOKUP($C44,'22nd march'!$A$1:$AF$214,8,0)</f>
        <v>210</v>
      </c>
      <c r="K44" s="7">
        <f>VLOOKUP($C44,'22nd march'!$A$1:$AF$214,9,0)</f>
        <v>150</v>
      </c>
      <c r="L44" s="7">
        <f>VLOOKUP($C44,'22nd march'!$A$1:$AF$214,10,0)</f>
        <v>50</v>
      </c>
      <c r="M44" s="7">
        <f>VLOOKUP($C44,'22nd march'!$A$1:$AF$214,11,0)</f>
        <v>0</v>
      </c>
      <c r="N44" s="7">
        <f>VLOOKUP($C44,'22nd march'!$A$1:$AF$214,12,0)</f>
        <v>70</v>
      </c>
      <c r="O44" s="7">
        <f>VLOOKUP($C44,'22nd march'!$A$1:$AF$214,13,0)</f>
        <v>140</v>
      </c>
      <c r="P44" s="7">
        <f>VLOOKUP($C44,'22nd march'!$A$1:$AF$214,14,0)</f>
        <v>152</v>
      </c>
      <c r="Q44" s="7">
        <f>VLOOKUP($C44,'22nd march'!$A$1:$AF$214,15,0)</f>
        <v>205</v>
      </c>
      <c r="R44" s="7">
        <f>VLOOKUP($C44,'22nd march'!$A$1:$AF$214,16,0)</f>
        <v>255</v>
      </c>
      <c r="S44" s="7">
        <f>VLOOKUP($C44,'22nd march'!$A$1:$AF$214,17,0)</f>
        <v>152</v>
      </c>
      <c r="T44" s="7">
        <f>VLOOKUP($C44,'22nd march'!$A$1:$AF$214,18,0)</f>
        <v>0</v>
      </c>
      <c r="U44" s="7">
        <f>VLOOKUP($C44,'22nd march'!$A$1:$AF$214,19,0)</f>
        <v>270</v>
      </c>
      <c r="V44" s="7">
        <f>VLOOKUP($C44,'22nd march'!$A$1:$AF$214,20,0)</f>
        <v>130</v>
      </c>
      <c r="W44" s="7">
        <f>VLOOKUP($C44,'22nd march'!$A$1:$AF$214,21,0)</f>
        <v>300</v>
      </c>
      <c r="X44" s="7">
        <f>VLOOKUP($C44,'22nd march'!$A$1:$AF$214,22,0)</f>
        <v>0</v>
      </c>
      <c r="Y44" s="7">
        <f>VLOOKUP($C44,'22nd march'!$A$1:$AF$214,23,0)</f>
        <v>200</v>
      </c>
    </row>
    <row r="45" spans="1:34" ht="15.75" customHeight="1" x14ac:dyDescent="0.25">
      <c r="A45" s="8" t="s">
        <v>53</v>
      </c>
      <c r="B45" s="8" t="s">
        <v>228</v>
      </c>
      <c r="C45" s="9">
        <v>140701</v>
      </c>
      <c r="D45" s="7">
        <f>VLOOKUP($C45,'22nd march'!$A$1:$AF$214,2,0)</f>
        <v>0</v>
      </c>
      <c r="E45" s="7">
        <f>VLOOKUP($C45,'22nd march'!$A$1:$AF$214,3,0)</f>
        <v>0</v>
      </c>
      <c r="F45" s="7">
        <f>VLOOKUP($C45,'22nd march'!$A$1:$AF$214,4,0)</f>
        <v>0</v>
      </c>
      <c r="G45" s="7">
        <f>VLOOKUP($C45,'22nd march'!$A$1:$AF$214,5,0)</f>
        <v>0</v>
      </c>
      <c r="H45" s="7">
        <f>VLOOKUP($C45,'22nd march'!$A$1:$AF$214,6,0)</f>
        <v>0</v>
      </c>
      <c r="I45" s="7">
        <f>VLOOKUP($C45,'22nd march'!$A$1:$AF$214,7,0)</f>
        <v>0</v>
      </c>
      <c r="J45" s="7">
        <f>VLOOKUP($C45,'22nd march'!$A$1:$AF$214,8,0)</f>
        <v>0</v>
      </c>
      <c r="K45" s="7">
        <f>VLOOKUP($C45,'22nd march'!$A$1:$AF$214,9,0)</f>
        <v>30</v>
      </c>
      <c r="L45" s="7">
        <f>VLOOKUP($C45,'22nd march'!$A$1:$AF$214,10,0)</f>
        <v>0</v>
      </c>
      <c r="M45" s="7">
        <f>VLOOKUP($C45,'22nd march'!$A$1:$AF$214,11,0)</f>
        <v>0</v>
      </c>
      <c r="N45" s="7">
        <f>VLOOKUP($C45,'22nd march'!$A$1:$AF$214,12,0)</f>
        <v>0</v>
      </c>
      <c r="O45" s="7">
        <f>VLOOKUP($C45,'22nd march'!$A$1:$AF$214,13,0)</f>
        <v>0</v>
      </c>
      <c r="P45" s="7">
        <f>VLOOKUP($C45,'22nd march'!$A$1:$AF$214,14,0)</f>
        <v>0</v>
      </c>
      <c r="Q45" s="7">
        <f>VLOOKUP($C45,'22nd march'!$A$1:$AF$214,15,0)</f>
        <v>0</v>
      </c>
      <c r="R45" s="7">
        <f>VLOOKUP($C45,'22nd march'!$A$1:$AF$214,16,0)</f>
        <v>16</v>
      </c>
      <c r="S45" s="7">
        <f>VLOOKUP($C45,'22nd march'!$A$1:$AF$214,17,0)</f>
        <v>0</v>
      </c>
      <c r="T45" s="7">
        <f>VLOOKUP($C45,'22nd march'!$A$1:$AF$214,18,0)</f>
        <v>0</v>
      </c>
      <c r="U45" s="7">
        <f>VLOOKUP($C45,'22nd march'!$A$1:$AF$214,19,0)</f>
        <v>0</v>
      </c>
      <c r="V45" s="7">
        <f>VLOOKUP($C45,'22nd march'!$A$1:$AF$214,20,0)</f>
        <v>16</v>
      </c>
      <c r="W45" s="7">
        <f>VLOOKUP($C45,'22nd march'!$A$1:$AF$214,21,0)</f>
        <v>0</v>
      </c>
      <c r="X45" s="7">
        <f>VLOOKUP($C45,'22nd march'!$A$1:$AF$214,22,0)</f>
        <v>0</v>
      </c>
      <c r="Y45" s="7">
        <f>VLOOKUP($C45,'22nd march'!$A$1:$AF$214,23,0)</f>
        <v>0</v>
      </c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5" customHeight="1" x14ac:dyDescent="0.25">
      <c r="A46" s="12" t="s">
        <v>69</v>
      </c>
      <c r="B46" s="8" t="s">
        <v>228</v>
      </c>
      <c r="C46" s="13">
        <v>142737</v>
      </c>
      <c r="D46" s="7">
        <f>VLOOKUP($C46,'22nd march'!$A$1:$AF$214,2,0)</f>
        <v>0</v>
      </c>
      <c r="E46" s="7">
        <f>VLOOKUP($C46,'22nd march'!$A$1:$AF$214,3,0)</f>
        <v>0</v>
      </c>
      <c r="F46" s="7">
        <f>VLOOKUP($C46,'22nd march'!$A$1:$AF$214,4,0)</f>
        <v>0</v>
      </c>
      <c r="G46" s="7">
        <f>VLOOKUP($C46,'22nd march'!$A$1:$AF$214,5,0)</f>
        <v>0</v>
      </c>
      <c r="H46" s="7">
        <f>VLOOKUP($C46,'22nd march'!$A$1:$AF$214,6,0)</f>
        <v>0</v>
      </c>
      <c r="I46" s="7">
        <f>VLOOKUP($C46,'22nd march'!$A$1:$AF$214,7,0)</f>
        <v>0</v>
      </c>
      <c r="J46" s="7">
        <f>VLOOKUP($C46,'22nd march'!$A$1:$AF$214,8,0)</f>
        <v>0</v>
      </c>
      <c r="K46" s="7">
        <f>VLOOKUP($C46,'22nd march'!$A$1:$AF$214,9,0)</f>
        <v>20</v>
      </c>
      <c r="L46" s="7">
        <f>VLOOKUP($C46,'22nd march'!$A$1:$AF$214,10,0)</f>
        <v>20</v>
      </c>
      <c r="M46" s="7">
        <f>VLOOKUP($C46,'22nd march'!$A$1:$AF$214,11,0)</f>
        <v>50</v>
      </c>
      <c r="N46" s="7">
        <f>VLOOKUP($C46,'22nd march'!$A$1:$AF$214,12,0)</f>
        <v>0</v>
      </c>
      <c r="O46" s="7">
        <f>VLOOKUP($C46,'22nd march'!$A$1:$AF$214,13,0)</f>
        <v>0</v>
      </c>
      <c r="P46" s="7">
        <f>VLOOKUP($C46,'22nd march'!$A$1:$AF$214,14,0)</f>
        <v>50</v>
      </c>
      <c r="Q46" s="7">
        <f>VLOOKUP($C46,'22nd march'!$A$1:$AF$214,15,0)</f>
        <v>50</v>
      </c>
      <c r="R46" s="7">
        <f>VLOOKUP($C46,'22nd march'!$A$1:$AF$214,16,0)</f>
        <v>0</v>
      </c>
      <c r="S46" s="7">
        <f>VLOOKUP($C46,'22nd march'!$A$1:$AF$214,17,0)</f>
        <v>0</v>
      </c>
      <c r="T46" s="7">
        <f>VLOOKUP($C46,'22nd march'!$A$1:$AF$214,18,0)</f>
        <v>0</v>
      </c>
      <c r="U46" s="7">
        <f>VLOOKUP($C46,'22nd march'!$A$1:$AF$214,19,0)</f>
        <v>50</v>
      </c>
      <c r="V46" s="7">
        <f>VLOOKUP($C46,'22nd march'!$A$1:$AF$214,20,0)</f>
        <v>0</v>
      </c>
      <c r="W46" s="7">
        <f>VLOOKUP($C46,'22nd march'!$A$1:$AF$214,21,0)</f>
        <v>50</v>
      </c>
      <c r="X46" s="7">
        <f>VLOOKUP($C46,'22nd march'!$A$1:$AF$214,22,0)</f>
        <v>0</v>
      </c>
      <c r="Y46" s="7">
        <f>VLOOKUP($C46,'22nd march'!$A$1:$AF$214,23,0)</f>
        <v>0</v>
      </c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7.25" customHeight="1" x14ac:dyDescent="0.25">
      <c r="A47" s="12" t="s">
        <v>70</v>
      </c>
      <c r="B47" s="8" t="s">
        <v>228</v>
      </c>
      <c r="C47" s="13">
        <v>142735</v>
      </c>
      <c r="D47" s="7">
        <f>VLOOKUP($C47,'22nd march'!$A$1:$AF$214,2,0)</f>
        <v>0</v>
      </c>
      <c r="E47" s="7">
        <f>VLOOKUP($C47,'22nd march'!$A$1:$AF$214,3,0)</f>
        <v>0</v>
      </c>
      <c r="F47" s="7">
        <f>VLOOKUP($C47,'22nd march'!$A$1:$AF$214,4,0)</f>
        <v>0</v>
      </c>
      <c r="G47" s="7">
        <f>VLOOKUP($C47,'22nd march'!$A$1:$AF$214,5,0)</f>
        <v>0</v>
      </c>
      <c r="H47" s="7">
        <f>VLOOKUP($C47,'22nd march'!$A$1:$AF$214,6,0)</f>
        <v>0</v>
      </c>
      <c r="I47" s="7">
        <f>VLOOKUP($C47,'22nd march'!$A$1:$AF$214,7,0)</f>
        <v>15</v>
      </c>
      <c r="J47" s="7">
        <f>VLOOKUP($C47,'22nd march'!$A$1:$AF$214,8,0)</f>
        <v>0</v>
      </c>
      <c r="K47" s="7">
        <f>VLOOKUP($C47,'22nd march'!$A$1:$AF$214,9,0)</f>
        <v>0</v>
      </c>
      <c r="L47" s="7">
        <f>VLOOKUP($C47,'22nd march'!$A$1:$AF$214,10,0)</f>
        <v>0</v>
      </c>
      <c r="M47" s="7">
        <f>VLOOKUP($C47,'22nd march'!$A$1:$AF$214,11,0)</f>
        <v>0</v>
      </c>
      <c r="N47" s="7">
        <f>VLOOKUP($C47,'22nd march'!$A$1:$AF$214,12,0)</f>
        <v>20</v>
      </c>
      <c r="O47" s="7">
        <f>VLOOKUP($C47,'22nd march'!$A$1:$AF$214,13,0)</f>
        <v>25</v>
      </c>
      <c r="P47" s="7">
        <f>VLOOKUP($C47,'22nd march'!$A$1:$AF$214,14,0)</f>
        <v>100</v>
      </c>
      <c r="Q47" s="7">
        <f>VLOOKUP($C47,'22nd march'!$A$1:$AF$214,15,0)</f>
        <v>0</v>
      </c>
      <c r="R47" s="7">
        <f>VLOOKUP($C47,'22nd march'!$A$1:$AF$214,16,0)</f>
        <v>0</v>
      </c>
      <c r="S47" s="7">
        <f>VLOOKUP($C47,'22nd march'!$A$1:$AF$214,17,0)</f>
        <v>50</v>
      </c>
      <c r="T47" s="7">
        <f>VLOOKUP($C47,'22nd march'!$A$1:$AF$214,18,0)</f>
        <v>80</v>
      </c>
      <c r="U47" s="7">
        <f>VLOOKUP($C47,'22nd march'!$A$1:$AF$214,19,0)</f>
        <v>0</v>
      </c>
      <c r="V47" s="7">
        <f>VLOOKUP($C47,'22nd march'!$A$1:$AF$214,20,0)</f>
        <v>0</v>
      </c>
      <c r="W47" s="7">
        <f>VLOOKUP($C47,'22nd march'!$A$1:$AF$214,21,0)</f>
        <v>0</v>
      </c>
      <c r="X47" s="7">
        <f>VLOOKUP($C47,'22nd march'!$A$1:$AF$214,22,0)</f>
        <v>0</v>
      </c>
      <c r="Y47" s="7">
        <f>VLOOKUP($C47,'22nd march'!$A$1:$AF$214,23,0)</f>
        <v>0</v>
      </c>
      <c r="Z47" s="7"/>
      <c r="AA47" s="7"/>
      <c r="AB47" s="7"/>
      <c r="AC47" s="7"/>
      <c r="AD47" s="7"/>
      <c r="AE47" s="7"/>
      <c r="AF47" s="7"/>
      <c r="AG47" s="7"/>
      <c r="AH47" s="7"/>
    </row>
    <row r="48" spans="1:34" s="23" customFormat="1" ht="30" x14ac:dyDescent="0.25">
      <c r="A48" s="13" t="s">
        <v>131</v>
      </c>
      <c r="B48" s="8" t="s">
        <v>228</v>
      </c>
      <c r="C48" s="23">
        <v>143171</v>
      </c>
      <c r="D48" s="7">
        <f>VLOOKUP($C48,'22nd march'!$A$1:$AF$214,2,0)</f>
        <v>0</v>
      </c>
      <c r="E48" s="7">
        <f>VLOOKUP($C48,'22nd march'!$A$1:$AF$214,3,0)</f>
        <v>0</v>
      </c>
      <c r="F48" s="7">
        <f>VLOOKUP($C48,'22nd march'!$A$1:$AF$214,4,0)</f>
        <v>0</v>
      </c>
      <c r="G48" s="7">
        <f>VLOOKUP($C48,'22nd march'!$A$1:$AF$214,5,0)</f>
        <v>0</v>
      </c>
      <c r="H48" s="7">
        <f>VLOOKUP($C48,'22nd march'!$A$1:$AF$214,6,0)</f>
        <v>0</v>
      </c>
      <c r="I48" s="7">
        <f>VLOOKUP($C48,'22nd march'!$A$1:$AF$214,7,0)</f>
        <v>0</v>
      </c>
      <c r="J48" s="7">
        <f>VLOOKUP($C48,'22nd march'!$A$1:$AF$214,8,0)</f>
        <v>40</v>
      </c>
      <c r="K48" s="7">
        <f>VLOOKUP($C48,'22nd march'!$A$1:$AF$214,9,0)</f>
        <v>40</v>
      </c>
      <c r="L48" s="7">
        <f>VLOOKUP($C48,'22nd march'!$A$1:$AF$214,10,0)</f>
        <v>0</v>
      </c>
      <c r="M48" s="7">
        <f>VLOOKUP($C48,'22nd march'!$A$1:$AF$214,11,0)</f>
        <v>0</v>
      </c>
      <c r="N48" s="7">
        <f>VLOOKUP($C48,'22nd march'!$A$1:$AF$214,12,0)</f>
        <v>40</v>
      </c>
      <c r="O48" s="7">
        <f>VLOOKUP($C48,'22nd march'!$A$1:$AF$214,13,0)</f>
        <v>40</v>
      </c>
      <c r="P48" s="7">
        <f>VLOOKUP($C48,'22nd march'!$A$1:$AF$214,14,0)</f>
        <v>40</v>
      </c>
      <c r="Q48" s="7">
        <f>VLOOKUP($C48,'22nd march'!$A$1:$AF$214,15,0)</f>
        <v>40</v>
      </c>
      <c r="R48" s="7">
        <f>VLOOKUP($C48,'22nd march'!$A$1:$AF$214,16,0)</f>
        <v>40</v>
      </c>
      <c r="S48" s="7">
        <f>VLOOKUP($C48,'22nd march'!$A$1:$AF$214,17,0)</f>
        <v>0</v>
      </c>
      <c r="T48" s="7">
        <f>VLOOKUP($C48,'22nd march'!$A$1:$AF$214,18,0)</f>
        <v>0</v>
      </c>
      <c r="U48" s="7">
        <f>VLOOKUP($C48,'22nd march'!$A$1:$AF$214,19,0)</f>
        <v>40</v>
      </c>
      <c r="V48" s="7">
        <f>VLOOKUP($C48,'22nd march'!$A$1:$AF$214,20,0)</f>
        <v>40</v>
      </c>
      <c r="W48" s="7">
        <f>VLOOKUP($C48,'22nd march'!$A$1:$AF$214,21,0)</f>
        <v>40</v>
      </c>
      <c r="X48" s="7">
        <f>VLOOKUP($C48,'22nd march'!$A$1:$AF$214,22,0)</f>
        <v>40</v>
      </c>
      <c r="Y48" s="7">
        <f>VLOOKUP($C48,'22nd march'!$A$1:$AF$214,23,0)</f>
        <v>40</v>
      </c>
    </row>
    <row r="49" spans="1:34" ht="14.25" customHeight="1" x14ac:dyDescent="0.25">
      <c r="A49" s="59" t="s">
        <v>33</v>
      </c>
      <c r="B49" s="60"/>
      <c r="C49" s="60"/>
      <c r="D49" s="2">
        <f t="shared" ref="D49:Y49" si="2">SUM(D22:D48)</f>
        <v>1085</v>
      </c>
      <c r="E49" s="2">
        <f t="shared" si="2"/>
        <v>1229</v>
      </c>
      <c r="F49" s="2">
        <f t="shared" si="2"/>
        <v>1113</v>
      </c>
      <c r="G49" s="2">
        <f t="shared" si="2"/>
        <v>1219</v>
      </c>
      <c r="H49" s="2">
        <f t="shared" si="2"/>
        <v>1223</v>
      </c>
      <c r="I49" s="2">
        <f t="shared" si="2"/>
        <v>1286</v>
      </c>
      <c r="J49" s="2">
        <f t="shared" si="2"/>
        <v>1330</v>
      </c>
      <c r="K49" s="2">
        <f t="shared" si="2"/>
        <v>1293</v>
      </c>
      <c r="L49" s="2">
        <f t="shared" si="2"/>
        <v>1198</v>
      </c>
      <c r="M49" s="2">
        <f t="shared" si="2"/>
        <v>1204</v>
      </c>
      <c r="N49" s="2">
        <f t="shared" si="2"/>
        <v>1168</v>
      </c>
      <c r="O49" s="7">
        <f t="shared" si="2"/>
        <v>1365</v>
      </c>
      <c r="P49" s="7">
        <f t="shared" si="2"/>
        <v>1491</v>
      </c>
      <c r="Q49" s="7">
        <f t="shared" si="2"/>
        <v>1511</v>
      </c>
      <c r="R49" s="7">
        <f t="shared" si="2"/>
        <v>1579</v>
      </c>
      <c r="S49" s="7">
        <f t="shared" si="2"/>
        <v>1558</v>
      </c>
      <c r="T49" s="7">
        <f t="shared" si="2"/>
        <v>1368</v>
      </c>
      <c r="U49" s="7">
        <f t="shared" si="2"/>
        <v>1882</v>
      </c>
      <c r="V49" s="7">
        <f t="shared" si="2"/>
        <v>1603</v>
      </c>
      <c r="W49" s="7">
        <f t="shared" si="2"/>
        <v>1788</v>
      </c>
      <c r="X49" s="7">
        <f t="shared" si="2"/>
        <v>1384</v>
      </c>
      <c r="Y49" s="7">
        <f t="shared" si="2"/>
        <v>1578</v>
      </c>
      <c r="Z49" s="7"/>
      <c r="AA49" s="7"/>
      <c r="AB49" s="7"/>
      <c r="AC49" s="7"/>
      <c r="AD49" s="7"/>
      <c r="AE49" s="7"/>
      <c r="AF49" s="7"/>
      <c r="AG49" s="7"/>
      <c r="AH49" s="7"/>
    </row>
    <row r="50" spans="1:34" x14ac:dyDescent="0.25">
      <c r="A50" s="53" t="s">
        <v>238</v>
      </c>
      <c r="B50" s="53"/>
      <c r="C50" s="53"/>
      <c r="G50" s="54">
        <f>SUM(G49:M49)/7</f>
        <v>1250.4285714285713</v>
      </c>
      <c r="H50" s="54"/>
      <c r="I50" s="54"/>
      <c r="J50" s="54"/>
      <c r="K50" s="54"/>
      <c r="L50" s="54"/>
      <c r="M50" s="54"/>
      <c r="N50" s="54">
        <f>SUM(N49:T49)/7</f>
        <v>1434.2857142857142</v>
      </c>
      <c r="O50" s="54"/>
      <c r="P50" s="54"/>
      <c r="Q50" s="54"/>
      <c r="R50" s="54"/>
      <c r="S50" s="54"/>
      <c r="T50" s="54"/>
      <c r="U50" s="7"/>
      <c r="V50" s="7"/>
      <c r="W50" s="7"/>
      <c r="X50" s="7"/>
      <c r="Y50" s="7"/>
    </row>
    <row r="51" spans="1:34" x14ac:dyDescent="0.25"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34" x14ac:dyDescent="0.25"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34" ht="18.75" x14ac:dyDescent="0.3">
      <c r="A53" s="25" t="s">
        <v>132</v>
      </c>
      <c r="B53" s="25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34" x14ac:dyDescent="0.25">
      <c r="A54" t="s">
        <v>152</v>
      </c>
      <c r="B54" t="s">
        <v>229</v>
      </c>
      <c r="D54">
        <f>VLOOKUP($A54,'DeliveryBoy(22nd march)'!$A$1:$AL$90,2,0)</f>
        <v>71</v>
      </c>
      <c r="E54">
        <f>VLOOKUP($A54,'DeliveryBoy(22nd march)'!$A$1:$AL$90,3,0)</f>
        <v>59</v>
      </c>
      <c r="F54">
        <f>VLOOKUP($A54,'DeliveryBoy(22nd march)'!$A$1:$AL$90,4,0)</f>
        <v>55</v>
      </c>
      <c r="G54">
        <f>VLOOKUP($A54,'DeliveryBoy(22nd march)'!$A$1:$AL$90,5,0)</f>
        <v>60</v>
      </c>
      <c r="H54">
        <f>VLOOKUP($A54,'DeliveryBoy(22nd march)'!$A$1:$AL$90,6,0)</f>
        <v>63</v>
      </c>
      <c r="I54">
        <f>VLOOKUP($A54,'DeliveryBoy(22nd march)'!$A$1:$AL$90,7,0)</f>
        <v>70</v>
      </c>
      <c r="J54">
        <f>VLOOKUP($A54,'DeliveryBoy(22nd march)'!$A$1:$AL$90,8,0)</f>
        <v>62</v>
      </c>
      <c r="K54">
        <f>VLOOKUP($A54,'DeliveryBoy(22nd march)'!$A$1:$AL$90,9,0)</f>
        <v>63</v>
      </c>
      <c r="L54">
        <f>VLOOKUP($A54,'DeliveryBoy(22nd march)'!$A$1:$AL$90,10,0)</f>
        <v>69</v>
      </c>
      <c r="M54">
        <f>VLOOKUP($A54,'DeliveryBoy(22nd march)'!$A$1:$AL$90,11,0)</f>
        <v>65</v>
      </c>
      <c r="N54">
        <f>VLOOKUP($A54,'DeliveryBoy(22nd march)'!$A$1:$AL$90,12,0)</f>
        <v>64</v>
      </c>
      <c r="O54" s="7">
        <f>VLOOKUP($A54,'DeliveryBoy(22nd march)'!$A$1:$AL$90,13,0)</f>
        <v>63</v>
      </c>
      <c r="P54" s="7">
        <f>VLOOKUP($A54,'DeliveryBoy(22nd march)'!$A$1:$AL$90,14,0)</f>
        <v>73</v>
      </c>
      <c r="Q54" s="7">
        <f>VLOOKUP($A54,'DeliveryBoy(22nd march)'!$A$1:$AL$90,15,0)</f>
        <v>66</v>
      </c>
      <c r="R54" s="7">
        <f>VLOOKUP($A54,'DeliveryBoy(22nd march)'!$A$1:$AL$90,16,0)</f>
        <v>69</v>
      </c>
      <c r="S54" s="7">
        <f>VLOOKUP($A54,'DeliveryBoy(22nd march)'!$A$1:$AL$90,17,0)</f>
        <v>64</v>
      </c>
      <c r="T54" s="7">
        <f>VLOOKUP($A54,'DeliveryBoy(22nd march)'!$A$1:$AL$90,18,0)</f>
        <v>63</v>
      </c>
      <c r="U54" s="7">
        <f>VLOOKUP($A54,'DeliveryBoy(22nd march)'!$A$1:$AL$90,19,0)</f>
        <v>63</v>
      </c>
      <c r="V54" s="7">
        <f>VLOOKUP($A54,'DeliveryBoy(22nd march)'!$A$1:$AL$90,20,0)</f>
        <v>73</v>
      </c>
      <c r="W54" s="7">
        <f>VLOOKUP($A54,'DeliveryBoy(22nd march)'!$A$1:$AL$90,21,0)</f>
        <v>67</v>
      </c>
      <c r="X54" s="7">
        <f>VLOOKUP($A54,'DeliveryBoy(22nd march)'!$A$1:$AL$90,22,0)</f>
        <v>71</v>
      </c>
      <c r="Y54" s="7">
        <f>VLOOKUP($A54,'DeliveryBoy(22nd march)'!$A$1:$AL$90,23,0)</f>
        <v>59</v>
      </c>
    </row>
    <row r="55" spans="1:34" x14ac:dyDescent="0.25">
      <c r="A55" t="s">
        <v>210</v>
      </c>
      <c r="B55" t="s">
        <v>229</v>
      </c>
      <c r="D55">
        <f>VLOOKUP($A55,'DeliveryBoy(22nd march)'!$A$1:$AL$90,2,0)</f>
        <v>213</v>
      </c>
      <c r="E55">
        <f>VLOOKUP($A55,'DeliveryBoy(22nd march)'!$A$1:$AL$90,3,0)</f>
        <v>209</v>
      </c>
      <c r="F55">
        <f>VLOOKUP($A55,'DeliveryBoy(22nd march)'!$A$1:$AL$90,4,0)</f>
        <v>208</v>
      </c>
      <c r="G55">
        <f>VLOOKUP($A55,'DeliveryBoy(22nd march)'!$A$1:$AL$90,5,0)</f>
        <v>217</v>
      </c>
      <c r="H55">
        <f>VLOOKUP($A55,'DeliveryBoy(22nd march)'!$A$1:$AL$90,6,0)</f>
        <v>215</v>
      </c>
      <c r="I55">
        <f>VLOOKUP($A55,'DeliveryBoy(22nd march)'!$A$1:$AL$90,7,0)</f>
        <v>212</v>
      </c>
      <c r="J55">
        <f>VLOOKUP($A55,'DeliveryBoy(22nd march)'!$A$1:$AL$90,8,0)</f>
        <v>222</v>
      </c>
      <c r="K55">
        <f>VLOOKUP($A55,'DeliveryBoy(22nd march)'!$A$1:$AL$90,9,0)</f>
        <v>214</v>
      </c>
      <c r="L55">
        <f>VLOOKUP($A55,'DeliveryBoy(22nd march)'!$A$1:$AL$90,10,0)</f>
        <v>225</v>
      </c>
      <c r="M55">
        <f>VLOOKUP($A55,'DeliveryBoy(22nd march)'!$A$1:$AL$90,11,0)</f>
        <v>223</v>
      </c>
      <c r="N55">
        <f>VLOOKUP($A55,'DeliveryBoy(22nd march)'!$A$1:$AL$90,12,0)</f>
        <v>228</v>
      </c>
      <c r="O55" s="7">
        <f>VLOOKUP($A55,'DeliveryBoy(22nd march)'!$A$1:$AL$90,13,0)</f>
        <v>216</v>
      </c>
      <c r="P55" s="7">
        <f>VLOOKUP($A55,'DeliveryBoy(22nd march)'!$A$1:$AL$90,14,0)</f>
        <v>223</v>
      </c>
      <c r="Q55" s="7">
        <f>VLOOKUP($A55,'DeliveryBoy(22nd march)'!$A$1:$AL$90,15,0)</f>
        <v>227</v>
      </c>
      <c r="R55" s="7">
        <f>VLOOKUP($A55,'DeliveryBoy(22nd march)'!$A$1:$AL$90,16,0)</f>
        <v>216</v>
      </c>
      <c r="S55" s="7">
        <f>VLOOKUP($A55,'DeliveryBoy(22nd march)'!$A$1:$AL$90,17,0)</f>
        <v>212</v>
      </c>
      <c r="T55" s="7">
        <f>VLOOKUP($A55,'DeliveryBoy(22nd march)'!$A$1:$AL$90,18,0)</f>
        <v>220</v>
      </c>
      <c r="U55" s="7">
        <f>VLOOKUP($A55,'DeliveryBoy(22nd march)'!$A$1:$AL$90,19,0)</f>
        <v>215</v>
      </c>
      <c r="V55" s="7">
        <f>VLOOKUP($A55,'DeliveryBoy(22nd march)'!$A$1:$AL$90,20,0)</f>
        <v>213</v>
      </c>
      <c r="W55" s="7">
        <f>VLOOKUP($A55,'DeliveryBoy(22nd march)'!$A$1:$AL$90,21,0)</f>
        <v>210</v>
      </c>
      <c r="X55" s="7">
        <f>VLOOKUP($A55,'DeliveryBoy(22nd march)'!$A$1:$AL$90,22,0)</f>
        <v>221</v>
      </c>
      <c r="Y55" s="7">
        <f>VLOOKUP($A55,'DeliveryBoy(22nd march)'!$A$1:$AL$90,23,0)</f>
        <v>216</v>
      </c>
    </row>
    <row r="56" spans="1:34" ht="15.75" thickBot="1" x14ac:dyDescent="0.3">
      <c r="A56" t="s">
        <v>209</v>
      </c>
      <c r="B56" t="s">
        <v>229</v>
      </c>
      <c r="D56">
        <f>VLOOKUP($A56,'DeliveryBoy(22nd march)'!$A$1:$AL$90,2,0)</f>
        <v>29</v>
      </c>
      <c r="E56">
        <f>VLOOKUP($A56,'DeliveryBoy(22nd march)'!$A$1:$AL$90,3,0)</f>
        <v>25</v>
      </c>
      <c r="F56">
        <f>VLOOKUP($A56,'DeliveryBoy(22nd march)'!$A$1:$AL$90,4,0)</f>
        <v>22</v>
      </c>
      <c r="G56">
        <f>VLOOKUP($A56,'DeliveryBoy(22nd march)'!$A$1:$AL$90,5,0)</f>
        <v>24</v>
      </c>
      <c r="H56">
        <f>VLOOKUP($A56,'DeliveryBoy(22nd march)'!$A$1:$AL$90,6,0)</f>
        <v>23</v>
      </c>
      <c r="I56">
        <f>VLOOKUP($A56,'DeliveryBoy(22nd march)'!$A$1:$AL$90,7,0)</f>
        <v>28</v>
      </c>
      <c r="J56">
        <f>VLOOKUP($A56,'DeliveryBoy(22nd march)'!$A$1:$AL$90,8,0)</f>
        <v>24</v>
      </c>
      <c r="K56">
        <f>VLOOKUP($A56,'DeliveryBoy(22nd march)'!$A$1:$AL$90,9,0)</f>
        <v>26</v>
      </c>
      <c r="L56">
        <f>VLOOKUP($A56,'DeliveryBoy(22nd march)'!$A$1:$AL$90,10,0)</f>
        <v>26</v>
      </c>
      <c r="M56">
        <f>VLOOKUP($A56,'DeliveryBoy(22nd march)'!$A$1:$AL$90,11,0)</f>
        <v>25</v>
      </c>
      <c r="N56">
        <f>VLOOKUP($A56,'DeliveryBoy(22nd march)'!$A$1:$AL$90,12,0)</f>
        <v>24</v>
      </c>
      <c r="O56" s="7">
        <f>VLOOKUP($A56,'DeliveryBoy(22nd march)'!$A$1:$AL$90,13,0)</f>
        <v>25</v>
      </c>
      <c r="P56" s="7">
        <f>VLOOKUP($A56,'DeliveryBoy(22nd march)'!$A$1:$AL$90,14,0)</f>
        <v>26</v>
      </c>
      <c r="Q56" s="7">
        <f>VLOOKUP($A56,'DeliveryBoy(22nd march)'!$A$1:$AL$90,15,0)</f>
        <v>24</v>
      </c>
      <c r="R56" s="7">
        <f>VLOOKUP($A56,'DeliveryBoy(22nd march)'!$A$1:$AL$90,16,0)</f>
        <v>25</v>
      </c>
      <c r="S56" s="7">
        <f>VLOOKUP($A56,'DeliveryBoy(22nd march)'!$A$1:$AL$90,17,0)</f>
        <v>23</v>
      </c>
      <c r="T56" s="7">
        <f>VLOOKUP($A56,'DeliveryBoy(22nd march)'!$A$1:$AL$90,18,0)</f>
        <v>25</v>
      </c>
      <c r="U56" s="7">
        <f>VLOOKUP($A56,'DeliveryBoy(22nd march)'!$A$1:$AL$90,19,0)</f>
        <v>25</v>
      </c>
      <c r="V56" s="7">
        <f>VLOOKUP($A56,'DeliveryBoy(22nd march)'!$A$1:$AL$90,20,0)</f>
        <v>25</v>
      </c>
      <c r="W56" s="7">
        <f>VLOOKUP($A56,'DeliveryBoy(22nd march)'!$A$1:$AL$90,21,0)</f>
        <v>25</v>
      </c>
      <c r="X56" s="7">
        <f>VLOOKUP($A56,'DeliveryBoy(22nd march)'!$A$1:$AL$90,22,0)</f>
        <v>26</v>
      </c>
      <c r="Y56" s="7">
        <f>VLOOKUP($A56,'DeliveryBoy(22nd march)'!$A$1:$AL$90,23,0)</f>
        <v>22</v>
      </c>
    </row>
    <row r="57" spans="1:34" ht="15.75" thickBot="1" x14ac:dyDescent="0.3">
      <c r="A57" s="24" t="s">
        <v>215</v>
      </c>
      <c r="B57" t="s">
        <v>229</v>
      </c>
      <c r="D57">
        <f>VLOOKUP($A57,'DeliveryBoy(22nd march)'!$A$1:$AL$90,2,0)</f>
        <v>89</v>
      </c>
      <c r="E57">
        <f>VLOOKUP($A57,'DeliveryBoy(22nd march)'!$A$1:$AL$90,3,0)</f>
        <v>93</v>
      </c>
      <c r="F57">
        <f>VLOOKUP($A57,'DeliveryBoy(22nd march)'!$A$1:$AL$90,4,0)</f>
        <v>92</v>
      </c>
      <c r="G57">
        <f>VLOOKUP($A57,'DeliveryBoy(22nd march)'!$A$1:$AL$90,5,0)</f>
        <v>89</v>
      </c>
      <c r="H57">
        <f>VLOOKUP($A57,'DeliveryBoy(22nd march)'!$A$1:$AL$90,6,0)</f>
        <v>99</v>
      </c>
      <c r="I57">
        <f>VLOOKUP($A57,'DeliveryBoy(22nd march)'!$A$1:$AL$90,7,0)</f>
        <v>86</v>
      </c>
      <c r="J57">
        <f>VLOOKUP($A57,'DeliveryBoy(22nd march)'!$A$1:$AL$90,8,0)</f>
        <v>88</v>
      </c>
      <c r="K57">
        <f>VLOOKUP($A57,'DeliveryBoy(22nd march)'!$A$1:$AL$90,9,0)</f>
        <v>95</v>
      </c>
      <c r="L57">
        <f>VLOOKUP($A57,'DeliveryBoy(22nd march)'!$A$1:$AL$90,10,0)</f>
        <v>86</v>
      </c>
      <c r="M57">
        <f>VLOOKUP($A57,'DeliveryBoy(22nd march)'!$A$1:$AL$90,11,0)</f>
        <v>100</v>
      </c>
      <c r="N57">
        <f>VLOOKUP($A57,'DeliveryBoy(22nd march)'!$A$1:$AL$90,12,0)</f>
        <v>98</v>
      </c>
      <c r="O57" s="7">
        <f>VLOOKUP($A57,'DeliveryBoy(22nd march)'!$A$1:$AL$90,13,0)</f>
        <v>100</v>
      </c>
      <c r="P57" s="7">
        <f>VLOOKUP($A57,'DeliveryBoy(22nd march)'!$A$1:$AL$90,14,0)</f>
        <v>92</v>
      </c>
      <c r="Q57" s="7">
        <f>VLOOKUP($A57,'DeliveryBoy(22nd march)'!$A$1:$AL$90,15,0)</f>
        <v>99</v>
      </c>
      <c r="R57" s="7">
        <f>VLOOKUP($A57,'DeliveryBoy(22nd march)'!$A$1:$AL$90,16,0)</f>
        <v>93</v>
      </c>
      <c r="S57" s="7">
        <f>VLOOKUP($A57,'DeliveryBoy(22nd march)'!$A$1:$AL$90,17,0)</f>
        <v>93</v>
      </c>
      <c r="T57" s="7">
        <f>VLOOKUP($A57,'DeliveryBoy(22nd march)'!$A$1:$AL$90,18,0)</f>
        <v>95</v>
      </c>
      <c r="U57" s="7">
        <f>VLOOKUP($A57,'DeliveryBoy(22nd march)'!$A$1:$AL$90,19,0)</f>
        <v>92</v>
      </c>
      <c r="V57" s="7">
        <f>VLOOKUP($A57,'DeliveryBoy(22nd march)'!$A$1:$AL$90,20,0)</f>
        <v>94</v>
      </c>
      <c r="W57" s="7">
        <f>VLOOKUP($A57,'DeliveryBoy(22nd march)'!$A$1:$AL$90,21,0)</f>
        <v>103</v>
      </c>
      <c r="X57" s="7">
        <f>VLOOKUP($A57,'DeliveryBoy(22nd march)'!$A$1:$AL$90,22,0)</f>
        <v>87</v>
      </c>
      <c r="Y57" s="7">
        <f>VLOOKUP($A57,'DeliveryBoy(22nd march)'!$A$1:$AL$90,23,0)</f>
        <v>99</v>
      </c>
    </row>
    <row r="58" spans="1:34" ht="15.75" thickBot="1" x14ac:dyDescent="0.3">
      <c r="A58" t="s">
        <v>155</v>
      </c>
      <c r="B58" t="s">
        <v>229</v>
      </c>
      <c r="D58">
        <f>VLOOKUP($A58,'DeliveryBoy(22nd march)'!$A$1:$AL$90,2,0)</f>
        <v>48</v>
      </c>
      <c r="E58">
        <f>VLOOKUP($A58,'DeliveryBoy(22nd march)'!$A$1:$AL$90,3,0)</f>
        <v>51</v>
      </c>
      <c r="F58">
        <f>VLOOKUP($A58,'DeliveryBoy(22nd march)'!$A$1:$AL$90,4,0)</f>
        <v>47</v>
      </c>
      <c r="G58">
        <f>VLOOKUP($A58,'DeliveryBoy(22nd march)'!$A$1:$AL$90,5,0)</f>
        <v>48</v>
      </c>
      <c r="H58">
        <f>VLOOKUP($A58,'DeliveryBoy(22nd march)'!$A$1:$AL$90,6,0)</f>
        <v>49</v>
      </c>
      <c r="I58">
        <f>VLOOKUP($A58,'DeliveryBoy(22nd march)'!$A$1:$AL$90,7,0)</f>
        <v>48</v>
      </c>
      <c r="J58">
        <f>VLOOKUP($A58,'DeliveryBoy(22nd march)'!$A$1:$AL$90,8,0)</f>
        <v>54</v>
      </c>
      <c r="K58">
        <f>VLOOKUP($A58,'DeliveryBoy(22nd march)'!$A$1:$AL$90,9,0)</f>
        <v>52</v>
      </c>
      <c r="L58">
        <f>VLOOKUP($A58,'DeliveryBoy(22nd march)'!$A$1:$AL$90,10,0)</f>
        <v>53</v>
      </c>
      <c r="M58">
        <f>VLOOKUP($A58,'DeliveryBoy(22nd march)'!$A$1:$AL$90,11,0)</f>
        <v>53</v>
      </c>
      <c r="N58">
        <f>VLOOKUP($A58,'DeliveryBoy(22nd march)'!$A$1:$AL$90,12,0)</f>
        <v>54</v>
      </c>
      <c r="O58" s="7">
        <f>VLOOKUP($A58,'DeliveryBoy(22nd march)'!$A$1:$AL$90,13,0)</f>
        <v>53</v>
      </c>
      <c r="P58" s="7">
        <f>VLOOKUP($A58,'DeliveryBoy(22nd march)'!$A$1:$AL$90,14,0)</f>
        <v>56</v>
      </c>
      <c r="Q58" s="7">
        <f>VLOOKUP($A58,'DeliveryBoy(22nd march)'!$A$1:$AL$90,15,0)</f>
        <v>55</v>
      </c>
      <c r="R58" s="7">
        <f>VLOOKUP($A58,'DeliveryBoy(22nd march)'!$A$1:$AL$90,16,0)</f>
        <v>54</v>
      </c>
      <c r="S58" s="7">
        <f>VLOOKUP($A58,'DeliveryBoy(22nd march)'!$A$1:$AL$90,17,0)</f>
        <v>48</v>
      </c>
      <c r="T58" s="7">
        <f>VLOOKUP($A58,'DeliveryBoy(22nd march)'!$A$1:$AL$90,18,0)</f>
        <v>50</v>
      </c>
      <c r="U58" s="7">
        <f>VLOOKUP($A58,'DeliveryBoy(22nd march)'!$A$1:$AL$90,19,0)</f>
        <v>43</v>
      </c>
      <c r="V58" s="7">
        <f>VLOOKUP($A58,'DeliveryBoy(22nd march)'!$A$1:$AL$90,20,0)</f>
        <v>59</v>
      </c>
      <c r="W58" s="7">
        <f>VLOOKUP($A58,'DeliveryBoy(22nd march)'!$A$1:$AL$90,21,0)</f>
        <v>47</v>
      </c>
      <c r="X58" s="7">
        <f>VLOOKUP($A58,'DeliveryBoy(22nd march)'!$A$1:$AL$90,22,0)</f>
        <v>49</v>
      </c>
      <c r="Y58" s="7">
        <f>VLOOKUP($A58,'DeliveryBoy(22nd march)'!$A$1:$AL$90,23,0)</f>
        <v>48</v>
      </c>
    </row>
    <row r="59" spans="1:34" ht="15.75" thickBot="1" x14ac:dyDescent="0.3">
      <c r="A59" s="24" t="s">
        <v>162</v>
      </c>
      <c r="B59" t="s">
        <v>229</v>
      </c>
      <c r="D59">
        <f>VLOOKUP($A59,'DeliveryBoy(22nd march)'!$A$1:$AL$90,2,0)</f>
        <v>133</v>
      </c>
      <c r="E59">
        <f>VLOOKUP($A59,'DeliveryBoy(22nd march)'!$A$1:$AL$90,3,0)</f>
        <v>141</v>
      </c>
      <c r="F59">
        <f>VLOOKUP($A59,'DeliveryBoy(22nd march)'!$A$1:$AL$90,4,0)</f>
        <v>140</v>
      </c>
      <c r="G59">
        <f>VLOOKUP($A59,'DeliveryBoy(22nd march)'!$A$1:$AL$90,5,0)</f>
        <v>145</v>
      </c>
      <c r="H59">
        <f>VLOOKUP($A59,'DeliveryBoy(22nd march)'!$A$1:$AL$90,6,0)</f>
        <v>141</v>
      </c>
      <c r="I59">
        <f>VLOOKUP($A59,'DeliveryBoy(22nd march)'!$A$1:$AL$90,7,0)</f>
        <v>147</v>
      </c>
      <c r="J59">
        <f>VLOOKUP($A59,'DeliveryBoy(22nd march)'!$A$1:$AL$90,8,0)</f>
        <v>136</v>
      </c>
      <c r="K59">
        <f>VLOOKUP($A59,'DeliveryBoy(22nd march)'!$A$1:$AL$90,9,0)</f>
        <v>140</v>
      </c>
      <c r="L59">
        <f>VLOOKUP($A59,'DeliveryBoy(22nd march)'!$A$1:$AL$90,10,0)</f>
        <v>135</v>
      </c>
      <c r="M59">
        <f>VLOOKUP($A59,'DeliveryBoy(22nd march)'!$A$1:$AL$90,11,0)</f>
        <v>142</v>
      </c>
      <c r="N59">
        <f>VLOOKUP($A59,'DeliveryBoy(22nd march)'!$A$1:$AL$90,12,0)</f>
        <v>132</v>
      </c>
      <c r="O59" s="7">
        <f>VLOOKUP($A59,'DeliveryBoy(22nd march)'!$A$1:$AL$90,13,0)</f>
        <v>148</v>
      </c>
      <c r="P59" s="7">
        <f>VLOOKUP($A59,'DeliveryBoy(22nd march)'!$A$1:$AL$90,14,0)</f>
        <v>134</v>
      </c>
      <c r="Q59" s="7">
        <f>VLOOKUP($A59,'DeliveryBoy(22nd march)'!$A$1:$AL$90,15,0)</f>
        <v>150</v>
      </c>
      <c r="R59" s="7">
        <f>VLOOKUP($A59,'DeliveryBoy(22nd march)'!$A$1:$AL$90,16,0)</f>
        <v>136</v>
      </c>
      <c r="S59" s="7">
        <f>VLOOKUP($A59,'DeliveryBoy(22nd march)'!$A$1:$AL$90,17,0)</f>
        <v>143</v>
      </c>
      <c r="T59" s="7">
        <f>VLOOKUP($A59,'DeliveryBoy(22nd march)'!$A$1:$AL$90,18,0)</f>
        <v>135</v>
      </c>
      <c r="U59" s="7">
        <f>VLOOKUP($A59,'DeliveryBoy(22nd march)'!$A$1:$AL$90,19,0)</f>
        <v>138</v>
      </c>
      <c r="V59" s="7">
        <f>VLOOKUP($A59,'DeliveryBoy(22nd march)'!$A$1:$AL$90,20,0)</f>
        <v>148</v>
      </c>
      <c r="W59" s="7">
        <f>VLOOKUP($A59,'DeliveryBoy(22nd march)'!$A$1:$AL$90,21,0)</f>
        <v>153</v>
      </c>
      <c r="X59" s="7">
        <f>VLOOKUP($A59,'DeliveryBoy(22nd march)'!$A$1:$AL$90,22,0)</f>
        <v>141</v>
      </c>
      <c r="Y59" s="7">
        <f>VLOOKUP($A59,'DeliveryBoy(22nd march)'!$A$1:$AL$90,23,0)</f>
        <v>140</v>
      </c>
    </row>
    <row r="60" spans="1:34" ht="15.75" thickBot="1" x14ac:dyDescent="0.3">
      <c r="A60" s="24" t="s">
        <v>216</v>
      </c>
      <c r="B60" t="s">
        <v>229</v>
      </c>
      <c r="D60">
        <f>VLOOKUP($A60,'DeliveryBoy(22nd march)'!$A$1:$AL$90,2,0)</f>
        <v>103</v>
      </c>
      <c r="E60">
        <f>VLOOKUP($A60,'DeliveryBoy(22nd march)'!$A$1:$AL$90,3,0)</f>
        <v>106</v>
      </c>
      <c r="F60">
        <f>VLOOKUP($A60,'DeliveryBoy(22nd march)'!$A$1:$AL$90,4,0)</f>
        <v>93</v>
      </c>
      <c r="G60">
        <f>VLOOKUP($A60,'DeliveryBoy(22nd march)'!$A$1:$AL$90,5,0)</f>
        <v>103</v>
      </c>
      <c r="H60">
        <f>VLOOKUP($A60,'DeliveryBoy(22nd march)'!$A$1:$AL$90,6,0)</f>
        <v>111</v>
      </c>
      <c r="I60">
        <f>VLOOKUP($A60,'DeliveryBoy(22nd march)'!$A$1:$AL$90,7,0)</f>
        <v>104</v>
      </c>
      <c r="J60">
        <f>VLOOKUP($A60,'DeliveryBoy(22nd march)'!$A$1:$AL$90,8,0)</f>
        <v>106</v>
      </c>
      <c r="K60">
        <f>VLOOKUP($A60,'DeliveryBoy(22nd march)'!$A$1:$AL$90,9,0)</f>
        <v>102</v>
      </c>
      <c r="L60">
        <f>VLOOKUP($A60,'DeliveryBoy(22nd march)'!$A$1:$AL$90,10,0)</f>
        <v>103</v>
      </c>
      <c r="M60">
        <f>VLOOKUP($A60,'DeliveryBoy(22nd march)'!$A$1:$AL$90,11,0)</f>
        <v>97</v>
      </c>
      <c r="N60">
        <f>VLOOKUP($A60,'DeliveryBoy(22nd march)'!$A$1:$AL$90,12,0)</f>
        <v>100</v>
      </c>
      <c r="O60" s="7">
        <f>VLOOKUP($A60,'DeliveryBoy(22nd march)'!$A$1:$AL$90,13,0)</f>
        <v>103</v>
      </c>
      <c r="P60" s="7">
        <f>VLOOKUP($A60,'DeliveryBoy(22nd march)'!$A$1:$AL$90,14,0)</f>
        <v>98</v>
      </c>
      <c r="Q60" s="7">
        <f>VLOOKUP($A60,'DeliveryBoy(22nd march)'!$A$1:$AL$90,15,0)</f>
        <v>93</v>
      </c>
      <c r="R60" s="7">
        <f>VLOOKUP($A60,'DeliveryBoy(22nd march)'!$A$1:$AL$90,16,0)</f>
        <v>108</v>
      </c>
      <c r="S60" s="7">
        <f>VLOOKUP($A60,'DeliveryBoy(22nd march)'!$A$1:$AL$90,17,0)</f>
        <v>99</v>
      </c>
      <c r="T60" s="7">
        <f>VLOOKUP($A60,'DeliveryBoy(22nd march)'!$A$1:$AL$90,18,0)</f>
        <v>89</v>
      </c>
      <c r="U60" s="7">
        <f>VLOOKUP($A60,'DeliveryBoy(22nd march)'!$A$1:$AL$90,19,0)</f>
        <v>99</v>
      </c>
      <c r="V60" s="7">
        <f>VLOOKUP($A60,'DeliveryBoy(22nd march)'!$A$1:$AL$90,20,0)</f>
        <v>102</v>
      </c>
      <c r="W60" s="7">
        <f>VLOOKUP($A60,'DeliveryBoy(22nd march)'!$A$1:$AL$90,21,0)</f>
        <v>92</v>
      </c>
      <c r="X60" s="7">
        <f>VLOOKUP($A60,'DeliveryBoy(22nd march)'!$A$1:$AL$90,22,0)</f>
        <v>93</v>
      </c>
      <c r="Y60" s="7">
        <f>VLOOKUP($A60,'DeliveryBoy(22nd march)'!$A$1:$AL$90,23,0)</f>
        <v>93</v>
      </c>
    </row>
    <row r="61" spans="1:34" ht="15.75" thickBot="1" x14ac:dyDescent="0.3">
      <c r="A61" s="24" t="s">
        <v>217</v>
      </c>
      <c r="B61" t="s">
        <v>229</v>
      </c>
      <c r="D61">
        <f>VLOOKUP($A61,'DeliveryBoy(22nd march)'!$A$1:$AL$90,2,0)</f>
        <v>153</v>
      </c>
      <c r="E61">
        <f>VLOOKUP($A61,'DeliveryBoy(22nd march)'!$A$1:$AL$90,3,0)</f>
        <v>159</v>
      </c>
      <c r="F61">
        <f>VLOOKUP($A61,'DeliveryBoy(22nd march)'!$A$1:$AL$90,4,0)</f>
        <v>153</v>
      </c>
      <c r="G61">
        <f>VLOOKUP($A61,'DeliveryBoy(22nd march)'!$A$1:$AL$90,5,0)</f>
        <v>156</v>
      </c>
      <c r="H61">
        <f>VLOOKUP($A61,'DeliveryBoy(22nd march)'!$A$1:$AL$90,6,0)</f>
        <v>155</v>
      </c>
      <c r="I61">
        <f>VLOOKUP($A61,'DeliveryBoy(22nd march)'!$A$1:$AL$90,7,0)</f>
        <v>159</v>
      </c>
      <c r="J61">
        <f>VLOOKUP($A61,'DeliveryBoy(22nd march)'!$A$1:$AL$90,8,0)</f>
        <v>156</v>
      </c>
      <c r="K61">
        <f>VLOOKUP($A61,'DeliveryBoy(22nd march)'!$A$1:$AL$90,9,0)</f>
        <v>160</v>
      </c>
      <c r="L61">
        <f>VLOOKUP($A61,'DeliveryBoy(22nd march)'!$A$1:$AL$90,10,0)</f>
        <v>151</v>
      </c>
      <c r="M61">
        <f>VLOOKUP($A61,'DeliveryBoy(22nd march)'!$A$1:$AL$90,11,0)</f>
        <v>138</v>
      </c>
      <c r="N61">
        <f>VLOOKUP($A61,'DeliveryBoy(22nd march)'!$A$1:$AL$90,12,0)</f>
        <v>141</v>
      </c>
      <c r="O61" s="7">
        <f>VLOOKUP($A61,'DeliveryBoy(22nd march)'!$A$1:$AL$90,13,0)</f>
        <v>149</v>
      </c>
      <c r="P61" s="7">
        <f>VLOOKUP($A61,'DeliveryBoy(22nd march)'!$A$1:$AL$90,14,0)</f>
        <v>150</v>
      </c>
      <c r="Q61" s="7">
        <f>VLOOKUP($A61,'DeliveryBoy(22nd march)'!$A$1:$AL$90,15,0)</f>
        <v>152</v>
      </c>
      <c r="R61" s="7">
        <f>VLOOKUP($A61,'DeliveryBoy(22nd march)'!$A$1:$AL$90,16,0)</f>
        <v>154</v>
      </c>
      <c r="S61" s="7">
        <f>VLOOKUP($A61,'DeliveryBoy(22nd march)'!$A$1:$AL$90,17,0)</f>
        <v>156</v>
      </c>
      <c r="T61" s="7">
        <f>VLOOKUP($A61,'DeliveryBoy(22nd march)'!$A$1:$AL$90,18,0)</f>
        <v>146</v>
      </c>
      <c r="U61" s="7">
        <f>VLOOKUP($A61,'DeliveryBoy(22nd march)'!$A$1:$AL$90,19,0)</f>
        <v>156</v>
      </c>
      <c r="V61" s="7">
        <f>VLOOKUP($A61,'DeliveryBoy(22nd march)'!$A$1:$AL$90,20,0)</f>
        <v>157</v>
      </c>
      <c r="W61" s="7">
        <f>VLOOKUP($A61,'DeliveryBoy(22nd march)'!$A$1:$AL$90,21,0)</f>
        <v>191</v>
      </c>
      <c r="X61" s="7">
        <f>VLOOKUP($A61,'DeliveryBoy(22nd march)'!$A$1:$AL$90,22,0)</f>
        <v>162</v>
      </c>
      <c r="Y61" s="7">
        <f>VLOOKUP($A61,'DeliveryBoy(22nd march)'!$A$1:$AL$90,23,0)</f>
        <v>148</v>
      </c>
    </row>
    <row r="62" spans="1:34" ht="15.75" thickBot="1" x14ac:dyDescent="0.3">
      <c r="A62" s="24" t="s">
        <v>218</v>
      </c>
      <c r="B62" t="s">
        <v>229</v>
      </c>
      <c r="D62">
        <f>VLOOKUP($A62,'DeliveryBoy(22nd march)'!$A$1:$AL$90,2,0)</f>
        <v>157</v>
      </c>
      <c r="E62">
        <f>VLOOKUP($A62,'DeliveryBoy(22nd march)'!$A$1:$AL$90,3,0)</f>
        <v>151</v>
      </c>
      <c r="F62">
        <f>VLOOKUP($A62,'DeliveryBoy(22nd march)'!$A$1:$AL$90,4,0)</f>
        <v>155</v>
      </c>
      <c r="G62">
        <f>VLOOKUP($A62,'DeliveryBoy(22nd march)'!$A$1:$AL$90,5,0)</f>
        <v>153</v>
      </c>
      <c r="H62">
        <f>VLOOKUP($A62,'DeliveryBoy(22nd march)'!$A$1:$AL$90,6,0)</f>
        <v>162</v>
      </c>
      <c r="I62">
        <f>VLOOKUP($A62,'DeliveryBoy(22nd march)'!$A$1:$AL$90,7,0)</f>
        <v>166</v>
      </c>
      <c r="J62">
        <f>VLOOKUP($A62,'DeliveryBoy(22nd march)'!$A$1:$AL$90,8,0)</f>
        <v>164</v>
      </c>
      <c r="K62">
        <f>VLOOKUP($A62,'DeliveryBoy(22nd march)'!$A$1:$AL$90,9,0)</f>
        <v>155</v>
      </c>
      <c r="L62">
        <f>VLOOKUP($A62,'DeliveryBoy(22nd march)'!$A$1:$AL$90,10,0)</f>
        <v>157</v>
      </c>
      <c r="M62">
        <f>VLOOKUP($A62,'DeliveryBoy(22nd march)'!$A$1:$AL$90,11,0)</f>
        <v>166</v>
      </c>
      <c r="N62">
        <f>VLOOKUP($A62,'DeliveryBoy(22nd march)'!$A$1:$AL$90,12,0)</f>
        <v>148</v>
      </c>
      <c r="O62" s="7">
        <f>VLOOKUP($A62,'DeliveryBoy(22nd march)'!$A$1:$AL$90,13,0)</f>
        <v>158</v>
      </c>
      <c r="P62" s="7">
        <f>VLOOKUP($A62,'DeliveryBoy(22nd march)'!$A$1:$AL$90,14,0)</f>
        <v>156</v>
      </c>
      <c r="Q62" s="7">
        <f>VLOOKUP($A62,'DeliveryBoy(22nd march)'!$A$1:$AL$90,15,0)</f>
        <v>162</v>
      </c>
      <c r="R62" s="7">
        <f>VLOOKUP($A62,'DeliveryBoy(22nd march)'!$A$1:$AL$90,16,0)</f>
        <v>155</v>
      </c>
      <c r="S62" s="7">
        <f>VLOOKUP($A62,'DeliveryBoy(22nd march)'!$A$1:$AL$90,17,0)</f>
        <v>159</v>
      </c>
      <c r="T62" s="7">
        <f>VLOOKUP($A62,'DeliveryBoy(22nd march)'!$A$1:$AL$90,18,0)</f>
        <v>153</v>
      </c>
      <c r="U62" s="7">
        <f>VLOOKUP($A62,'DeliveryBoy(22nd march)'!$A$1:$AL$90,19,0)</f>
        <v>167</v>
      </c>
      <c r="V62" s="7">
        <f>VLOOKUP($A62,'DeliveryBoy(22nd march)'!$A$1:$AL$90,20,0)</f>
        <v>159</v>
      </c>
      <c r="W62" s="7">
        <f>VLOOKUP($A62,'DeliveryBoy(22nd march)'!$A$1:$AL$90,21,0)</f>
        <v>142</v>
      </c>
      <c r="X62" s="7">
        <f>VLOOKUP($A62,'DeliveryBoy(22nd march)'!$A$1:$AL$90,22,0)</f>
        <v>148</v>
      </c>
      <c r="Y62" s="7">
        <f>VLOOKUP($A62,'DeliveryBoy(22nd march)'!$A$1:$AL$90,23,0)</f>
        <v>166</v>
      </c>
    </row>
    <row r="63" spans="1:34" x14ac:dyDescent="0.25">
      <c r="A63" t="s">
        <v>148</v>
      </c>
      <c r="B63" t="s">
        <v>229</v>
      </c>
      <c r="D63">
        <f>VLOOKUP($A63,'DeliveryBoy(22nd march)'!$A$1:$AL$90,2,0)</f>
        <v>115</v>
      </c>
      <c r="E63">
        <f>VLOOKUP($A63,'DeliveryBoy(22nd march)'!$A$1:$AL$90,3,0)</f>
        <v>124</v>
      </c>
      <c r="F63">
        <f>VLOOKUP($A63,'DeliveryBoy(22nd march)'!$A$1:$AL$90,4,0)</f>
        <v>120</v>
      </c>
      <c r="G63">
        <f>VLOOKUP($A63,'DeliveryBoy(22nd march)'!$A$1:$AL$90,5,0)</f>
        <v>117</v>
      </c>
      <c r="H63">
        <f>VLOOKUP($A63,'DeliveryBoy(22nd march)'!$A$1:$AL$90,6,0)</f>
        <v>120</v>
      </c>
      <c r="I63">
        <f>VLOOKUP($A63,'DeliveryBoy(22nd march)'!$A$1:$AL$90,7,0)</f>
        <v>124</v>
      </c>
      <c r="J63">
        <f>VLOOKUP($A63,'DeliveryBoy(22nd march)'!$A$1:$AL$90,8,0)</f>
        <v>126</v>
      </c>
      <c r="K63">
        <f>VLOOKUP($A63,'DeliveryBoy(22nd march)'!$A$1:$AL$90,9,0)</f>
        <v>121</v>
      </c>
      <c r="L63">
        <f>VLOOKUP($A63,'DeliveryBoy(22nd march)'!$A$1:$AL$90,10,0)</f>
        <v>121</v>
      </c>
      <c r="M63">
        <f>VLOOKUP($A63,'DeliveryBoy(22nd march)'!$A$1:$AL$90,11,0)</f>
        <v>126</v>
      </c>
      <c r="N63">
        <f>VLOOKUP($A63,'DeliveryBoy(22nd march)'!$A$1:$AL$90,12,0)</f>
        <v>124</v>
      </c>
      <c r="O63" s="7">
        <f>VLOOKUP($A63,'DeliveryBoy(22nd march)'!$A$1:$AL$90,13,0)</f>
        <v>128</v>
      </c>
      <c r="P63" s="7">
        <f>VLOOKUP($A63,'DeliveryBoy(22nd march)'!$A$1:$AL$90,14,0)</f>
        <v>116</v>
      </c>
      <c r="Q63" s="7">
        <f>VLOOKUP($A63,'DeliveryBoy(22nd march)'!$A$1:$AL$90,15,0)</f>
        <v>134</v>
      </c>
      <c r="R63" s="7">
        <f>VLOOKUP($A63,'DeliveryBoy(22nd march)'!$A$1:$AL$90,16,0)</f>
        <v>122</v>
      </c>
      <c r="S63" s="7">
        <f>VLOOKUP($A63,'DeliveryBoy(22nd march)'!$A$1:$AL$90,17,0)</f>
        <v>115</v>
      </c>
      <c r="T63" s="7">
        <f>VLOOKUP($A63,'DeliveryBoy(22nd march)'!$A$1:$AL$90,18,0)</f>
        <v>119</v>
      </c>
      <c r="U63" s="7">
        <f>VLOOKUP($A63,'DeliveryBoy(22nd march)'!$A$1:$AL$90,19,0)</f>
        <v>120</v>
      </c>
      <c r="V63" s="7">
        <f>VLOOKUP($A63,'DeliveryBoy(22nd march)'!$A$1:$AL$90,20,0)</f>
        <v>116</v>
      </c>
      <c r="W63" s="7">
        <f>VLOOKUP($A63,'DeliveryBoy(22nd march)'!$A$1:$AL$90,21,0)</f>
        <v>114</v>
      </c>
      <c r="X63" s="7">
        <f>VLOOKUP($A63,'DeliveryBoy(22nd march)'!$A$1:$AL$90,22,0)</f>
        <v>121</v>
      </c>
      <c r="Y63" s="7">
        <f>VLOOKUP($A63,'DeliveryBoy(22nd march)'!$A$1:$AL$90,23,0)</f>
        <v>117</v>
      </c>
    </row>
    <row r="64" spans="1:34" ht="15.75" thickBot="1" x14ac:dyDescent="0.3">
      <c r="A64" t="s">
        <v>197</v>
      </c>
      <c r="B64" t="s">
        <v>229</v>
      </c>
      <c r="D64">
        <f>VLOOKUP($A64,'DeliveryBoy(22nd march)'!$A$1:$AL$90,2,0)</f>
        <v>120</v>
      </c>
      <c r="E64">
        <f>VLOOKUP($A64,'DeliveryBoy(22nd march)'!$A$1:$AL$90,3,0)</f>
        <v>114</v>
      </c>
      <c r="F64">
        <f>VLOOKUP($A64,'DeliveryBoy(22nd march)'!$A$1:$AL$90,4,0)</f>
        <v>115</v>
      </c>
      <c r="G64">
        <f>VLOOKUP($A64,'DeliveryBoy(22nd march)'!$A$1:$AL$90,5,0)</f>
        <v>119</v>
      </c>
      <c r="H64">
        <f>VLOOKUP($A64,'DeliveryBoy(22nd march)'!$A$1:$AL$90,6,0)</f>
        <v>110</v>
      </c>
      <c r="I64">
        <f>VLOOKUP($A64,'DeliveryBoy(22nd march)'!$A$1:$AL$90,7,0)</f>
        <v>115</v>
      </c>
      <c r="J64">
        <f>VLOOKUP($A64,'DeliveryBoy(22nd march)'!$A$1:$AL$90,8,0)</f>
        <v>122</v>
      </c>
      <c r="K64">
        <f>VLOOKUP($A64,'DeliveryBoy(22nd march)'!$A$1:$AL$90,9,0)</f>
        <v>124</v>
      </c>
      <c r="L64">
        <f>VLOOKUP($A64,'DeliveryBoy(22nd march)'!$A$1:$AL$90,10,0)</f>
        <v>121</v>
      </c>
      <c r="M64">
        <f>VLOOKUP($A64,'DeliveryBoy(22nd march)'!$A$1:$AL$90,11,0)</f>
        <v>112</v>
      </c>
      <c r="N64">
        <f>VLOOKUP($A64,'DeliveryBoy(22nd march)'!$A$1:$AL$90,12,0)</f>
        <v>121</v>
      </c>
      <c r="O64" s="7">
        <f>VLOOKUP($A64,'DeliveryBoy(22nd march)'!$A$1:$AL$90,13,0)</f>
        <v>113</v>
      </c>
      <c r="P64" s="7">
        <f>VLOOKUP($A64,'DeliveryBoy(22nd march)'!$A$1:$AL$90,14,0)</f>
        <v>117</v>
      </c>
      <c r="Q64" s="7">
        <f>VLOOKUP($A64,'DeliveryBoy(22nd march)'!$A$1:$AL$90,15,0)</f>
        <v>112</v>
      </c>
      <c r="R64" s="7">
        <f>VLOOKUP($A64,'DeliveryBoy(22nd march)'!$A$1:$AL$90,16,0)</f>
        <v>119</v>
      </c>
      <c r="S64" s="7">
        <f>VLOOKUP($A64,'DeliveryBoy(22nd march)'!$A$1:$AL$90,17,0)</f>
        <v>110</v>
      </c>
      <c r="T64" s="7">
        <f>VLOOKUP($A64,'DeliveryBoy(22nd march)'!$A$1:$AL$90,18,0)</f>
        <v>117</v>
      </c>
      <c r="U64" s="7">
        <f>VLOOKUP($A64,'DeliveryBoy(22nd march)'!$A$1:$AL$90,19,0)</f>
        <v>129</v>
      </c>
      <c r="V64" s="7">
        <f>VLOOKUP($A64,'DeliveryBoy(22nd march)'!$A$1:$AL$90,20,0)</f>
        <v>122</v>
      </c>
      <c r="W64" s="7">
        <f>VLOOKUP($A64,'DeliveryBoy(22nd march)'!$A$1:$AL$90,21,0)</f>
        <v>133</v>
      </c>
      <c r="X64" s="7">
        <f>VLOOKUP($A64,'DeliveryBoy(22nd march)'!$A$1:$AL$90,22,0)</f>
        <v>134</v>
      </c>
      <c r="Y64" s="7">
        <f>VLOOKUP($A64,'DeliveryBoy(22nd march)'!$A$1:$AL$90,23,0)</f>
        <v>124</v>
      </c>
    </row>
    <row r="65" spans="1:25" ht="15.75" thickBot="1" x14ac:dyDescent="0.3">
      <c r="A65" s="24" t="s">
        <v>173</v>
      </c>
      <c r="B65" t="s">
        <v>229</v>
      </c>
      <c r="D65">
        <f>VLOOKUP($A65,'DeliveryBoy(22nd march)'!$A$1:$AL$90,2,0)</f>
        <v>141</v>
      </c>
      <c r="E65">
        <f>VLOOKUP($A65,'DeliveryBoy(22nd march)'!$A$1:$AL$90,3,0)</f>
        <v>135</v>
      </c>
      <c r="F65">
        <f>VLOOKUP($A65,'DeliveryBoy(22nd march)'!$A$1:$AL$90,4,0)</f>
        <v>124</v>
      </c>
      <c r="G65">
        <f>VLOOKUP($A65,'DeliveryBoy(22nd march)'!$A$1:$AL$90,5,0)</f>
        <v>121</v>
      </c>
      <c r="H65">
        <f>VLOOKUP($A65,'DeliveryBoy(22nd march)'!$A$1:$AL$90,6,0)</f>
        <v>134</v>
      </c>
      <c r="I65">
        <f>VLOOKUP($A65,'DeliveryBoy(22nd march)'!$A$1:$AL$90,7,0)</f>
        <v>127</v>
      </c>
      <c r="J65">
        <f>VLOOKUP($A65,'DeliveryBoy(22nd march)'!$A$1:$AL$90,8,0)</f>
        <v>129</v>
      </c>
      <c r="K65">
        <f>VLOOKUP($A65,'DeliveryBoy(22nd march)'!$A$1:$AL$90,9,0)</f>
        <v>129</v>
      </c>
      <c r="L65">
        <f>VLOOKUP($A65,'DeliveryBoy(22nd march)'!$A$1:$AL$90,10,0)</f>
        <v>122</v>
      </c>
      <c r="M65">
        <f>VLOOKUP($A65,'DeliveryBoy(22nd march)'!$A$1:$AL$90,11,0)</f>
        <v>139</v>
      </c>
      <c r="N65">
        <f>VLOOKUP($A65,'DeliveryBoy(22nd march)'!$A$1:$AL$90,12,0)</f>
        <v>132</v>
      </c>
      <c r="O65" s="7">
        <f>VLOOKUP($A65,'DeliveryBoy(22nd march)'!$A$1:$AL$90,13,0)</f>
        <v>141</v>
      </c>
      <c r="P65" s="7">
        <f>VLOOKUP($A65,'DeliveryBoy(22nd march)'!$A$1:$AL$90,14,0)</f>
        <v>139</v>
      </c>
      <c r="Q65" s="7">
        <f>VLOOKUP($A65,'DeliveryBoy(22nd march)'!$A$1:$AL$90,15,0)</f>
        <v>136</v>
      </c>
      <c r="R65" s="7">
        <f>VLOOKUP($A65,'DeliveryBoy(22nd march)'!$A$1:$AL$90,16,0)</f>
        <v>140</v>
      </c>
      <c r="S65" s="7">
        <f>VLOOKUP($A65,'DeliveryBoy(22nd march)'!$A$1:$AL$90,17,0)</f>
        <v>142</v>
      </c>
      <c r="T65" s="7">
        <f>VLOOKUP($A65,'DeliveryBoy(22nd march)'!$A$1:$AL$90,18,0)</f>
        <v>128</v>
      </c>
      <c r="U65" s="7">
        <f>VLOOKUP($A65,'DeliveryBoy(22nd march)'!$A$1:$AL$90,19,0)</f>
        <v>139</v>
      </c>
      <c r="V65" s="7">
        <f>VLOOKUP($A65,'DeliveryBoy(22nd march)'!$A$1:$AL$90,20,0)</f>
        <v>140</v>
      </c>
      <c r="W65" s="7">
        <f>VLOOKUP($A65,'DeliveryBoy(22nd march)'!$A$1:$AL$90,21,0)</f>
        <v>137</v>
      </c>
      <c r="X65" s="7">
        <f>VLOOKUP($A65,'DeliveryBoy(22nd march)'!$A$1:$AL$90,22,0)</f>
        <v>129</v>
      </c>
      <c r="Y65" s="7">
        <f>VLOOKUP($A65,'DeliveryBoy(22nd march)'!$A$1:$AL$90,23,0)</f>
        <v>133</v>
      </c>
    </row>
    <row r="66" spans="1:25" x14ac:dyDescent="0.25">
      <c r="A66" s="56" t="s">
        <v>33</v>
      </c>
      <c r="B66" s="57"/>
      <c r="C66" s="57"/>
      <c r="D66">
        <f>SUM(D54:D65)</f>
        <v>1372</v>
      </c>
      <c r="E66">
        <f t="shared" ref="E66:Y66" si="3">SUM(E54:E65)</f>
        <v>1367</v>
      </c>
      <c r="F66">
        <f t="shared" si="3"/>
        <v>1324</v>
      </c>
      <c r="G66">
        <f t="shared" si="3"/>
        <v>1352</v>
      </c>
      <c r="H66">
        <f t="shared" si="3"/>
        <v>1382</v>
      </c>
      <c r="I66">
        <f t="shared" si="3"/>
        <v>1386</v>
      </c>
      <c r="J66">
        <f t="shared" si="3"/>
        <v>1389</v>
      </c>
      <c r="K66">
        <f t="shared" si="3"/>
        <v>1381</v>
      </c>
      <c r="L66">
        <f t="shared" si="3"/>
        <v>1369</v>
      </c>
      <c r="M66">
        <f t="shared" si="3"/>
        <v>1386</v>
      </c>
      <c r="N66">
        <f t="shared" si="3"/>
        <v>1366</v>
      </c>
      <c r="O66" s="7">
        <f t="shared" si="3"/>
        <v>1397</v>
      </c>
      <c r="P66" s="7">
        <f t="shared" si="3"/>
        <v>1380</v>
      </c>
      <c r="Q66" s="7">
        <f t="shared" si="3"/>
        <v>1410</v>
      </c>
      <c r="R66" s="7">
        <f t="shared" si="3"/>
        <v>1391</v>
      </c>
      <c r="S66" s="7">
        <f t="shared" si="3"/>
        <v>1364</v>
      </c>
      <c r="T66" s="7">
        <f t="shared" si="3"/>
        <v>1340</v>
      </c>
      <c r="U66" s="7">
        <f t="shared" si="3"/>
        <v>1386</v>
      </c>
      <c r="V66" s="7">
        <f t="shared" si="3"/>
        <v>1408</v>
      </c>
      <c r="W66" s="7">
        <f t="shared" si="3"/>
        <v>1414</v>
      </c>
      <c r="X66" s="7">
        <f t="shared" si="3"/>
        <v>1382</v>
      </c>
      <c r="Y66" s="7">
        <f t="shared" si="3"/>
        <v>1365</v>
      </c>
    </row>
    <row r="67" spans="1:25" x14ac:dyDescent="0.25">
      <c r="A67" s="53" t="s">
        <v>238</v>
      </c>
      <c r="B67" s="53"/>
      <c r="C67" s="53"/>
      <c r="G67" s="54">
        <f>SUM(G66:M66)/7</f>
        <v>1377.8571428571429</v>
      </c>
      <c r="H67" s="54"/>
      <c r="I67" s="54"/>
      <c r="J67" s="54"/>
      <c r="K67" s="54"/>
      <c r="L67" s="54"/>
      <c r="M67" s="54"/>
      <c r="N67" s="54">
        <f>SUM(N66:T66)/7</f>
        <v>1378.2857142857142</v>
      </c>
      <c r="O67" s="54"/>
      <c r="P67" s="54"/>
      <c r="Q67" s="54"/>
      <c r="R67" s="54"/>
      <c r="S67" s="54"/>
      <c r="T67" s="54"/>
      <c r="U67" s="7"/>
      <c r="W67" s="7"/>
      <c r="Y67" s="7"/>
    </row>
    <row r="68" spans="1:25" x14ac:dyDescent="0.25">
      <c r="U68" s="7"/>
      <c r="W68" s="7"/>
      <c r="Y68" s="7"/>
    </row>
    <row r="69" spans="1:25" x14ac:dyDescent="0.25">
      <c r="U69" s="7"/>
      <c r="W69" s="7"/>
      <c r="Y69" s="7"/>
    </row>
    <row r="70" spans="1:25" x14ac:dyDescent="0.25">
      <c r="U70" s="7"/>
      <c r="W70" s="7"/>
      <c r="Y70" s="7"/>
    </row>
    <row r="71" spans="1:25" x14ac:dyDescent="0.25">
      <c r="U71" s="7"/>
      <c r="W71" s="7"/>
      <c r="Y71" s="7"/>
    </row>
    <row r="72" spans="1:25" x14ac:dyDescent="0.25">
      <c r="U72" s="7"/>
      <c r="W72" s="7"/>
      <c r="Y72" s="7"/>
    </row>
    <row r="73" spans="1:25" x14ac:dyDescent="0.25">
      <c r="U73" s="7"/>
      <c r="W73" s="7"/>
      <c r="Y73" s="7"/>
    </row>
    <row r="74" spans="1:25" x14ac:dyDescent="0.25">
      <c r="U74" s="7"/>
      <c r="W74" s="7"/>
      <c r="Y74" s="7"/>
    </row>
    <row r="75" spans="1:25" x14ac:dyDescent="0.25">
      <c r="U75" s="7"/>
      <c r="W75" s="7"/>
      <c r="Y75" s="7"/>
    </row>
    <row r="76" spans="1:25" x14ac:dyDescent="0.25">
      <c r="U76" s="7"/>
      <c r="W76" s="7"/>
      <c r="Y76" s="7"/>
    </row>
    <row r="77" spans="1:25" x14ac:dyDescent="0.25">
      <c r="U77" s="7"/>
      <c r="W77" s="7"/>
      <c r="Y77" s="7"/>
    </row>
    <row r="78" spans="1:25" x14ac:dyDescent="0.25">
      <c r="U78" s="7"/>
      <c r="W78" s="7"/>
      <c r="Y78" s="7"/>
    </row>
    <row r="79" spans="1:25" x14ac:dyDescent="0.25">
      <c r="U79" s="7"/>
      <c r="W79" s="7"/>
      <c r="Y79" s="7"/>
    </row>
    <row r="80" spans="1:25" x14ac:dyDescent="0.25">
      <c r="U80" s="7"/>
      <c r="W80" s="7"/>
      <c r="Y80" s="7"/>
    </row>
    <row r="81" spans="21:25" x14ac:dyDescent="0.25">
      <c r="U81" s="7"/>
      <c r="W81" s="7"/>
      <c r="Y81" s="7"/>
    </row>
    <row r="82" spans="21:25" x14ac:dyDescent="0.25">
      <c r="U82" s="7"/>
      <c r="W82" s="7"/>
      <c r="Y82" s="7"/>
    </row>
    <row r="83" spans="21:25" x14ac:dyDescent="0.25">
      <c r="U83" s="7"/>
      <c r="W83" s="7"/>
      <c r="Y83" s="7"/>
    </row>
    <row r="84" spans="21:25" x14ac:dyDescent="0.25">
      <c r="U84" s="7"/>
      <c r="W84" s="7"/>
      <c r="Y84" s="7"/>
    </row>
    <row r="85" spans="21:25" x14ac:dyDescent="0.25">
      <c r="U85" s="7"/>
      <c r="W85" s="7"/>
      <c r="Y85" s="7"/>
    </row>
    <row r="86" spans="21:25" x14ac:dyDescent="0.25">
      <c r="U86" s="7"/>
      <c r="W86" s="7"/>
      <c r="Y86" s="7"/>
    </row>
    <row r="87" spans="21:25" x14ac:dyDescent="0.25">
      <c r="U87" s="7"/>
      <c r="W87" s="7"/>
      <c r="Y87" s="7"/>
    </row>
    <row r="88" spans="21:25" x14ac:dyDescent="0.25">
      <c r="U88" s="7"/>
      <c r="W88" s="7"/>
      <c r="Y88" s="7"/>
    </row>
    <row r="89" spans="21:25" x14ac:dyDescent="0.25">
      <c r="U89" s="7"/>
      <c r="W89" s="7"/>
      <c r="Y89" s="7"/>
    </row>
    <row r="90" spans="21:25" x14ac:dyDescent="0.25">
      <c r="U90" s="7"/>
      <c r="W90" s="7"/>
      <c r="Y90" s="7"/>
    </row>
    <row r="91" spans="21:25" x14ac:dyDescent="0.25">
      <c r="U91" s="7"/>
      <c r="W91" s="7"/>
      <c r="Y91" s="7"/>
    </row>
    <row r="92" spans="21:25" x14ac:dyDescent="0.25">
      <c r="U92" s="7"/>
      <c r="W92" s="7"/>
      <c r="Y92" s="7"/>
    </row>
    <row r="93" spans="21:25" x14ac:dyDescent="0.25">
      <c r="U93" s="7"/>
      <c r="W93" s="7"/>
      <c r="Y93" s="7"/>
    </row>
    <row r="94" spans="21:25" x14ac:dyDescent="0.25">
      <c r="U94" s="7"/>
      <c r="W94" s="7"/>
      <c r="Y94" s="7"/>
    </row>
    <row r="95" spans="21:25" x14ac:dyDescent="0.25">
      <c r="U95" s="7"/>
      <c r="W95" s="7"/>
      <c r="Y95" s="7"/>
    </row>
    <row r="96" spans="21:25" x14ac:dyDescent="0.25">
      <c r="U96" s="7"/>
      <c r="W96" s="7"/>
      <c r="Y96" s="7"/>
    </row>
    <row r="97" spans="21:25" x14ac:dyDescent="0.25">
      <c r="U97" s="7"/>
      <c r="W97" s="7"/>
      <c r="Y97" s="7"/>
    </row>
    <row r="98" spans="21:25" x14ac:dyDescent="0.25">
      <c r="U98" s="7"/>
      <c r="W98" s="7"/>
      <c r="Y98" s="7"/>
    </row>
    <row r="99" spans="21:25" x14ac:dyDescent="0.25">
      <c r="U99" s="7"/>
      <c r="W99" s="7"/>
      <c r="Y99" s="7"/>
    </row>
    <row r="100" spans="21:25" x14ac:dyDescent="0.25">
      <c r="U100" s="7"/>
      <c r="W100" s="7"/>
      <c r="Y100" s="7"/>
    </row>
    <row r="101" spans="21:25" x14ac:dyDescent="0.25">
      <c r="U101" s="7"/>
      <c r="W101" s="7"/>
      <c r="Y101" s="7"/>
    </row>
    <row r="102" spans="21:25" x14ac:dyDescent="0.25">
      <c r="U102" s="7"/>
      <c r="W102" s="7"/>
      <c r="Y102" s="7"/>
    </row>
    <row r="103" spans="21:25" x14ac:dyDescent="0.25">
      <c r="U103" s="7"/>
      <c r="W103" s="7"/>
      <c r="Y103" s="7"/>
    </row>
    <row r="104" spans="21:25" x14ac:dyDescent="0.25">
      <c r="U104" s="7"/>
      <c r="W104" s="7"/>
      <c r="Y104" s="7"/>
    </row>
    <row r="105" spans="21:25" x14ac:dyDescent="0.25">
      <c r="U105" s="7"/>
      <c r="W105" s="7"/>
    </row>
    <row r="106" spans="21:25" x14ac:dyDescent="0.25">
      <c r="U106" s="7"/>
      <c r="W106" s="7"/>
    </row>
    <row r="107" spans="21:25" x14ac:dyDescent="0.25">
      <c r="U107" s="7"/>
      <c r="W107" s="7"/>
    </row>
    <row r="108" spans="21:25" x14ac:dyDescent="0.25">
      <c r="U108" s="7"/>
      <c r="W108" s="7"/>
    </row>
    <row r="109" spans="21:25" x14ac:dyDescent="0.25">
      <c r="U109" s="7"/>
      <c r="W109" s="7"/>
    </row>
    <row r="110" spans="21:25" x14ac:dyDescent="0.25">
      <c r="U110" s="7"/>
      <c r="W110" s="7"/>
    </row>
    <row r="111" spans="21:25" x14ac:dyDescent="0.25">
      <c r="U111" s="7"/>
      <c r="W111" s="7"/>
    </row>
    <row r="112" spans="21:25" x14ac:dyDescent="0.25">
      <c r="U112" s="7"/>
      <c r="W112" s="7"/>
    </row>
  </sheetData>
  <mergeCells count="12">
    <mergeCell ref="N18:T18"/>
    <mergeCell ref="N50:T50"/>
    <mergeCell ref="N67:T67"/>
    <mergeCell ref="A17:C17"/>
    <mergeCell ref="G67:M67"/>
    <mergeCell ref="A49:C49"/>
    <mergeCell ref="G18:M18"/>
    <mergeCell ref="G50:M50"/>
    <mergeCell ref="A18:C18"/>
    <mergeCell ref="A67:C67"/>
    <mergeCell ref="A66:C66"/>
    <mergeCell ref="A50:C50"/>
  </mergeCells>
  <conditionalFormatting sqref="O51:O66 O2:O17 O19:O49">
    <cfRule type="cellIs" dxfId="160" priority="47" operator="lessThan">
      <formula>$N2</formula>
    </cfRule>
    <cfRule type="cellIs" dxfId="159" priority="48" operator="greaterThan">
      <formula>$N2</formula>
    </cfRule>
  </conditionalFormatting>
  <conditionalFormatting sqref="P51:P66 P2:P17 P19:P49">
    <cfRule type="cellIs" dxfId="158" priority="45" operator="lessThan">
      <formula>$O2</formula>
    </cfRule>
    <cfRule type="cellIs" dxfId="157" priority="46" operator="greaterThan">
      <formula>$O2</formula>
    </cfRule>
  </conditionalFormatting>
  <conditionalFormatting sqref="Q51:Q66 Q2:Q17 Q19:Q49">
    <cfRule type="cellIs" dxfId="156" priority="39" operator="lessThan">
      <formula>$P2</formula>
    </cfRule>
    <cfRule type="cellIs" dxfId="155" priority="40" operator="greaterThan">
      <formula>$P2</formula>
    </cfRule>
  </conditionalFormatting>
  <conditionalFormatting sqref="S66:Y66 R51:R66 R2:R17 R19:R49">
    <cfRule type="cellIs" dxfId="154" priority="33" operator="lessThan">
      <formula>$Q2</formula>
    </cfRule>
    <cfRule type="cellIs" dxfId="153" priority="34" operator="greaterThan">
      <formula>$Q2</formula>
    </cfRule>
  </conditionalFormatting>
  <conditionalFormatting sqref="T66:Y66 S51:S66 S2:S17 S19:S49">
    <cfRule type="cellIs" dxfId="152" priority="23" operator="lessThan">
      <formula>$R2</formula>
    </cfRule>
    <cfRule type="cellIs" dxfId="151" priority="24" operator="greaterThan">
      <formula>$R2</formula>
    </cfRule>
  </conditionalFormatting>
  <conditionalFormatting sqref="T66:Y66 S51:S66 S2:S17">
    <cfRule type="cellIs" dxfId="150" priority="21" operator="lessThan">
      <formula>$R2</formula>
    </cfRule>
    <cfRule type="cellIs" dxfId="149" priority="22" operator="greaterThan">
      <formula>$R2</formula>
    </cfRule>
  </conditionalFormatting>
  <conditionalFormatting sqref="U17:Y17 U66:Y66 T51:T66 T2:T17 T19:T49">
    <cfRule type="cellIs" dxfId="148" priority="11" operator="lessThan">
      <formula>$S2</formula>
    </cfRule>
    <cfRule type="cellIs" dxfId="147" priority="12" operator="greaterThan">
      <formula>$S2</formula>
    </cfRule>
  </conditionalFormatting>
  <conditionalFormatting sqref="V49:Y49 V17:Y17 V66:Y66 U2:U112">
    <cfRule type="cellIs" dxfId="146" priority="9" operator="lessThan">
      <formula>$T2</formula>
    </cfRule>
    <cfRule type="cellIs" dxfId="145" priority="10" operator="greaterThan">
      <formula>$T2</formula>
    </cfRule>
  </conditionalFormatting>
  <conditionalFormatting sqref="X49:Y49 X17:Y17 X66:Y66 W2:W112">
    <cfRule type="cellIs" dxfId="144" priority="7" operator="lessThan">
      <formula>$V2</formula>
    </cfRule>
    <cfRule type="cellIs" dxfId="143" priority="8" operator="greaterThan">
      <formula>$V2</formula>
    </cfRule>
  </conditionalFormatting>
  <conditionalFormatting sqref="V2:V66">
    <cfRule type="cellIs" dxfId="142" priority="5" operator="lessThan">
      <formula>$U2</formula>
    </cfRule>
    <cfRule type="cellIs" dxfId="141" priority="6" operator="greaterThan">
      <formula>$U2</formula>
    </cfRule>
  </conditionalFormatting>
  <conditionalFormatting sqref="Y49 Y17 Y66 X2:X66">
    <cfRule type="cellIs" dxfId="140" priority="4" operator="greaterThan">
      <formula>$W2</formula>
    </cfRule>
    <cfRule type="cellIs" dxfId="139" priority="3" operator="lessThan">
      <formula>$W2</formula>
    </cfRule>
  </conditionalFormatting>
  <conditionalFormatting sqref="Y2:Y104">
    <cfRule type="cellIs" dxfId="138" priority="2" operator="greaterThan">
      <formula>$X2</formula>
    </cfRule>
    <cfRule type="cellIs" dxfId="137" priority="1" operator="lessThan">
      <formula>$X2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"/>
  <sheetViews>
    <sheetView tabSelected="1" topLeftCell="B35" workbookViewId="0">
      <selection activeCell="Z50" sqref="Z50"/>
    </sheetView>
  </sheetViews>
  <sheetFormatPr defaultRowHeight="15" x14ac:dyDescent="0.25"/>
  <cols>
    <col min="1" max="1" width="65.5703125" customWidth="1"/>
    <col min="2" max="2" width="11.7109375" customWidth="1"/>
    <col min="3" max="3" width="7" bestFit="1" customWidth="1"/>
    <col min="4" max="12" width="6.140625" hidden="1" customWidth="1"/>
    <col min="13" max="13" width="7.140625" hidden="1" customWidth="1"/>
  </cols>
  <sheetData>
    <row r="1" spans="1:34" ht="18.75" x14ac:dyDescent="0.3">
      <c r="A1" s="26" t="s">
        <v>227</v>
      </c>
      <c r="B1" s="2"/>
      <c r="C1" s="3" t="s">
        <v>1</v>
      </c>
      <c r="D1" s="22">
        <v>43525</v>
      </c>
      <c r="E1" s="22">
        <v>43526</v>
      </c>
      <c r="F1" s="22">
        <v>43527</v>
      </c>
      <c r="G1" s="22">
        <v>43528</v>
      </c>
      <c r="H1" s="22">
        <v>43529</v>
      </c>
      <c r="I1" s="22">
        <v>43530</v>
      </c>
      <c r="J1" s="22">
        <v>43531</v>
      </c>
      <c r="K1" s="22">
        <v>43532</v>
      </c>
      <c r="L1" s="22">
        <v>43533</v>
      </c>
      <c r="M1" s="22">
        <v>43534</v>
      </c>
      <c r="N1" s="22">
        <v>43535</v>
      </c>
      <c r="O1" s="22">
        <v>43536</v>
      </c>
      <c r="P1" s="22">
        <v>43537</v>
      </c>
      <c r="Q1" s="22">
        <v>43538</v>
      </c>
      <c r="R1" s="22">
        <v>43539</v>
      </c>
      <c r="S1" s="22">
        <v>43540</v>
      </c>
      <c r="T1" s="22">
        <v>43541</v>
      </c>
      <c r="U1" s="22">
        <v>43542</v>
      </c>
      <c r="V1" s="22">
        <v>43543</v>
      </c>
      <c r="W1" s="22">
        <v>43544</v>
      </c>
      <c r="X1" s="22">
        <v>43545</v>
      </c>
      <c r="Y1" s="22">
        <v>43546</v>
      </c>
      <c r="Z1" s="22">
        <v>43547</v>
      </c>
      <c r="AA1" s="22">
        <v>43548</v>
      </c>
      <c r="AB1" s="22">
        <v>43549</v>
      </c>
      <c r="AC1" s="22">
        <v>43550</v>
      </c>
      <c r="AD1" s="22">
        <v>43551</v>
      </c>
      <c r="AE1" s="22">
        <v>43552</v>
      </c>
      <c r="AF1" s="22">
        <v>43553</v>
      </c>
      <c r="AG1" s="22">
        <v>43554</v>
      </c>
      <c r="AH1" s="22">
        <v>43555</v>
      </c>
    </row>
    <row r="2" spans="1:34" x14ac:dyDescent="0.25">
      <c r="A2" s="15" t="s">
        <v>291</v>
      </c>
      <c r="B2" s="15" t="s">
        <v>227</v>
      </c>
      <c r="C2" s="6">
        <v>105615</v>
      </c>
      <c r="D2">
        <f>VLOOKUP($C2,'22nd march'!$A$1:$AF$214,2,0)</f>
        <v>0</v>
      </c>
      <c r="E2">
        <f>VLOOKUP($C2,'22nd march'!$A$1:$AF$214,3,0)</f>
        <v>0</v>
      </c>
      <c r="F2">
        <f>VLOOKUP($C2,'22nd march'!$A$1:$AF$214,4,0)</f>
        <v>0</v>
      </c>
      <c r="G2">
        <f>VLOOKUP($C2,'22nd march'!$A$1:$AF$214,5,0)</f>
        <v>0</v>
      </c>
      <c r="H2">
        <f>VLOOKUP($C2,'22nd march'!$A$1:$AF$214,6,0)</f>
        <v>0</v>
      </c>
      <c r="I2">
        <f>VLOOKUP($C2,'22nd march'!$A$1:$AF$214,7,0)</f>
        <v>0</v>
      </c>
      <c r="J2">
        <f>VLOOKUP($C2,'22nd march'!$A$1:$AF$214,8,0)</f>
        <v>0</v>
      </c>
      <c r="K2">
        <f>VLOOKUP($C2,'22nd march'!$A$1:$AF$214,9,0)</f>
        <v>0</v>
      </c>
      <c r="L2">
        <f>VLOOKUP($C2,'22nd march'!$A$1:$AF$214,10,0)</f>
        <v>0</v>
      </c>
      <c r="M2">
        <f>VLOOKUP($C2,'22nd march'!$A$1:$AF$214,11,0)</f>
        <v>0</v>
      </c>
      <c r="N2">
        <f>VLOOKUP($C2,'22nd march'!$A$1:$AF$214,12,0)</f>
        <v>0</v>
      </c>
      <c r="O2">
        <f>VLOOKUP($C2,'22nd march'!$A$1:$AF$214,13,0)</f>
        <v>0</v>
      </c>
      <c r="P2">
        <f>VLOOKUP($C2,'22nd march'!$A$1:$AF$214,14,0)</f>
        <v>0</v>
      </c>
      <c r="Q2">
        <f>VLOOKUP($C2,'22nd march'!$A$1:$AF$214,15,0)</f>
        <v>0</v>
      </c>
      <c r="R2">
        <f>VLOOKUP($C2,'22nd march'!$A$1:$AF$214,16,0)</f>
        <v>200</v>
      </c>
      <c r="S2">
        <f>VLOOKUP($C2,'22nd march'!$A$1:$AF$214,17,0)</f>
        <v>100</v>
      </c>
      <c r="T2">
        <f>VLOOKUP($C2,'22nd march'!$A$1:$AF$214,18,0)</f>
        <v>0</v>
      </c>
      <c r="U2">
        <f>VLOOKUP($C2,'22nd march'!$A$1:$AF$214,19,0)</f>
        <v>0</v>
      </c>
      <c r="V2">
        <f>VLOOKUP($C2,'22nd march'!$A$1:$AF$214,20,0)</f>
        <v>0</v>
      </c>
      <c r="W2">
        <f>VLOOKUP($C2,'22nd march'!$A$1:$AF$214,21,0)</f>
        <v>150</v>
      </c>
      <c r="X2">
        <f>VLOOKUP($C2,'22nd march'!$A$1:$AF$214,22,0)</f>
        <v>0</v>
      </c>
      <c r="Y2">
        <f>VLOOKUP($C2,'22nd march'!$A$1:$AF$214,23,0)</f>
        <v>0</v>
      </c>
    </row>
    <row r="3" spans="1:34" x14ac:dyDescent="0.25">
      <c r="A3" s="15" t="s">
        <v>73</v>
      </c>
      <c r="B3" s="15" t="s">
        <v>227</v>
      </c>
      <c r="C3" s="6">
        <v>7998</v>
      </c>
      <c r="D3">
        <f>VLOOKUP($C3,'22nd march'!$A$1:$AF$214,2,0)</f>
        <v>436</v>
      </c>
      <c r="E3">
        <f>VLOOKUP($C3,'22nd march'!$A$1:$AF$214,3,0)</f>
        <v>433</v>
      </c>
      <c r="F3">
        <f>VLOOKUP($C3,'22nd march'!$A$1:$AF$214,4,0)</f>
        <v>435</v>
      </c>
      <c r="G3">
        <f>VLOOKUP($C3,'22nd march'!$A$1:$AF$214,5,0)</f>
        <v>445</v>
      </c>
      <c r="H3">
        <f>VLOOKUP($C3,'22nd march'!$A$1:$AF$214,6,0)</f>
        <v>438</v>
      </c>
      <c r="I3">
        <f>VLOOKUP($C3,'22nd march'!$A$1:$AF$214,7,0)</f>
        <v>422</v>
      </c>
      <c r="J3">
        <f>VLOOKUP($C3,'22nd march'!$A$1:$AF$214,8,0)</f>
        <v>435</v>
      </c>
      <c r="K3">
        <f>VLOOKUP($C3,'22nd march'!$A$1:$AF$214,9,0)</f>
        <v>442</v>
      </c>
      <c r="L3">
        <f>VLOOKUP($C3,'22nd march'!$A$1:$AF$214,10,0)</f>
        <v>453</v>
      </c>
      <c r="M3">
        <f>VLOOKUP($C3,'22nd march'!$A$1:$AF$214,11,0)</f>
        <v>425</v>
      </c>
      <c r="N3">
        <f>VLOOKUP($C3,'22nd march'!$A$1:$AF$214,12,0)</f>
        <v>440</v>
      </c>
      <c r="O3">
        <f>VLOOKUP($C3,'22nd march'!$A$1:$AF$214,13,0)</f>
        <v>433</v>
      </c>
      <c r="P3">
        <f>VLOOKUP($C3,'22nd march'!$A$1:$AF$214,14,0)</f>
        <v>426</v>
      </c>
      <c r="Q3">
        <f>VLOOKUP($C3,'22nd march'!$A$1:$AF$214,15,0)</f>
        <v>412</v>
      </c>
      <c r="R3">
        <f>VLOOKUP($C3,'22nd march'!$A$1:$AF$214,16,0)</f>
        <v>428</v>
      </c>
      <c r="S3">
        <f>VLOOKUP($C3,'22nd march'!$A$1:$AF$214,17,0)</f>
        <v>431</v>
      </c>
      <c r="T3">
        <f>VLOOKUP($C3,'22nd march'!$A$1:$AF$214,18,0)</f>
        <v>429</v>
      </c>
      <c r="U3">
        <f>VLOOKUP($C3,'22nd march'!$A$1:$AF$214,19,0)</f>
        <v>429</v>
      </c>
      <c r="V3">
        <f>VLOOKUP($C3,'22nd march'!$A$1:$AF$214,20,0)</f>
        <v>435</v>
      </c>
      <c r="W3">
        <f>VLOOKUP($C3,'22nd march'!$A$1:$AF$214,21,0)</f>
        <v>413</v>
      </c>
      <c r="X3">
        <f>VLOOKUP($C3,'22nd march'!$A$1:$AF$214,22,0)</f>
        <v>415</v>
      </c>
      <c r="Y3">
        <f>VLOOKUP($C3,'22nd march'!$A$1:$AF$214,23,0)</f>
        <v>404</v>
      </c>
    </row>
    <row r="4" spans="1:34" x14ac:dyDescent="0.25">
      <c r="A4" s="53" t="s">
        <v>33</v>
      </c>
      <c r="B4" s="53"/>
      <c r="C4" s="53"/>
      <c r="D4">
        <f>SUM(D2:D3)</f>
        <v>436</v>
      </c>
      <c r="E4">
        <f t="shared" ref="E4:M4" si="0">SUM(E2:E3)</f>
        <v>433</v>
      </c>
      <c r="F4">
        <f t="shared" si="0"/>
        <v>435</v>
      </c>
      <c r="G4">
        <f t="shared" si="0"/>
        <v>445</v>
      </c>
      <c r="H4">
        <f t="shared" si="0"/>
        <v>438</v>
      </c>
      <c r="I4">
        <f t="shared" si="0"/>
        <v>422</v>
      </c>
      <c r="J4">
        <f t="shared" si="0"/>
        <v>435</v>
      </c>
      <c r="K4">
        <f t="shared" si="0"/>
        <v>442</v>
      </c>
      <c r="L4">
        <f t="shared" si="0"/>
        <v>453</v>
      </c>
      <c r="M4">
        <f t="shared" si="0"/>
        <v>425</v>
      </c>
      <c r="N4">
        <f t="shared" ref="N4:Y4" si="1">SUM(N2:N3)</f>
        <v>440</v>
      </c>
      <c r="O4">
        <f t="shared" si="1"/>
        <v>433</v>
      </c>
      <c r="P4">
        <f t="shared" si="1"/>
        <v>426</v>
      </c>
      <c r="Q4">
        <f t="shared" si="1"/>
        <v>412</v>
      </c>
      <c r="R4">
        <f t="shared" si="1"/>
        <v>628</v>
      </c>
      <c r="S4">
        <f t="shared" si="1"/>
        <v>531</v>
      </c>
      <c r="T4">
        <f t="shared" si="1"/>
        <v>429</v>
      </c>
      <c r="U4">
        <f>SUM(U2:U3)</f>
        <v>429</v>
      </c>
      <c r="V4">
        <f t="shared" si="1"/>
        <v>435</v>
      </c>
      <c r="W4">
        <f t="shared" si="1"/>
        <v>563</v>
      </c>
      <c r="X4">
        <f t="shared" si="1"/>
        <v>415</v>
      </c>
      <c r="Y4">
        <f t="shared" si="1"/>
        <v>404</v>
      </c>
    </row>
    <row r="5" spans="1:34" x14ac:dyDescent="0.25">
      <c r="A5" s="53" t="s">
        <v>239</v>
      </c>
      <c r="B5" s="53"/>
      <c r="C5" s="53"/>
      <c r="G5" s="54">
        <f>SUM(G4:M4)/7</f>
        <v>437.14285714285717</v>
      </c>
      <c r="H5" s="54"/>
      <c r="I5" s="54"/>
      <c r="J5" s="54"/>
      <c r="K5" s="54"/>
      <c r="L5" s="54"/>
      <c r="M5" s="54"/>
      <c r="N5" s="54">
        <f>SUM(N4:T4)/7</f>
        <v>471.28571428571428</v>
      </c>
      <c r="O5" s="54"/>
      <c r="P5" s="54"/>
      <c r="Q5" s="54"/>
      <c r="R5" s="54"/>
      <c r="S5" s="54"/>
      <c r="T5" s="54"/>
    </row>
    <row r="8" spans="1:34" ht="18.75" x14ac:dyDescent="0.3">
      <c r="A8" s="29" t="s">
        <v>230</v>
      </c>
    </row>
    <row r="9" spans="1:34" ht="15.75" customHeight="1" x14ac:dyDescent="0.25">
      <c r="A9" s="8" t="s">
        <v>74</v>
      </c>
      <c r="B9" s="8" t="s">
        <v>228</v>
      </c>
      <c r="C9" s="9">
        <v>142007</v>
      </c>
      <c r="D9">
        <f>VLOOKUP($C9,'22nd march'!$A$1:$AF$214,2,0)</f>
        <v>0</v>
      </c>
      <c r="E9">
        <f>VLOOKUP($C9,'22nd march'!$A$1:$AF$214,3,0)</f>
        <v>0</v>
      </c>
      <c r="F9">
        <f>VLOOKUP($C9,'22nd march'!$A$1:$AF$214,4,0)</f>
        <v>0</v>
      </c>
      <c r="G9">
        <f>VLOOKUP($C9,'22nd march'!$A$1:$AF$214,5,0)</f>
        <v>2</v>
      </c>
      <c r="H9">
        <f>VLOOKUP($C9,'22nd march'!$A$1:$AF$214,6,0)</f>
        <v>0</v>
      </c>
      <c r="I9">
        <f>VLOOKUP($C9,'22nd march'!$A$1:$AF$214,7,0)</f>
        <v>2</v>
      </c>
      <c r="J9">
        <f>VLOOKUP($C9,'22nd march'!$A$1:$AF$214,8,0)</f>
        <v>0</v>
      </c>
      <c r="K9">
        <f>VLOOKUP($C9,'22nd march'!$A$1:$AF$214,9,0)</f>
        <v>2</v>
      </c>
      <c r="L9">
        <f>VLOOKUP($C9,'22nd march'!$A$1:$AF$214,10,0)</f>
        <v>0</v>
      </c>
      <c r="M9">
        <f>VLOOKUP($C9,'22nd march'!$A$1:$AF$214,11,0)</f>
        <v>0</v>
      </c>
      <c r="N9">
        <f>VLOOKUP($C9,'22nd march'!$A$1:$AF$214,12,0)</f>
        <v>2</v>
      </c>
      <c r="O9">
        <f>VLOOKUP($C9,'22nd march'!$A$1:$AF$214,13,0)</f>
        <v>2</v>
      </c>
      <c r="P9">
        <f>VLOOKUP($C9,'22nd march'!$A$1:$AF$214,14,0)</f>
        <v>0</v>
      </c>
      <c r="Q9">
        <f>VLOOKUP($C9,'22nd march'!$A$1:$AF$214,15,0)</f>
        <v>0</v>
      </c>
      <c r="R9">
        <f>VLOOKUP($C9,'22nd march'!$A$1:$AF$214,16,0)</f>
        <v>2</v>
      </c>
      <c r="S9">
        <f>VLOOKUP($C9,'22nd march'!$A$1:$AF$214,17,0)</f>
        <v>2</v>
      </c>
      <c r="T9">
        <f>VLOOKUP($C9,'22nd march'!$A$1:$AF$214,18,0)</f>
        <v>2</v>
      </c>
      <c r="U9">
        <f>VLOOKUP($C9,'22nd march'!$A$1:$AF$214,19,0)</f>
        <v>2</v>
      </c>
      <c r="V9">
        <f>VLOOKUP($C9,'22nd march'!$A$1:$AF$214,20,0)</f>
        <v>2</v>
      </c>
      <c r="W9">
        <f>VLOOKUP($C9,'22nd march'!$A$1:$AF$214,21,0)</f>
        <v>2</v>
      </c>
      <c r="X9">
        <f>VLOOKUP($C9,'22nd march'!$A$1:$AF$214,22,0)</f>
        <v>2</v>
      </c>
      <c r="Y9">
        <f>VLOOKUP($C9,'22nd march'!$A$1:$AF$214,23,0)</f>
        <v>2</v>
      </c>
    </row>
    <row r="10" spans="1:34" ht="12.75" customHeight="1" x14ac:dyDescent="0.25">
      <c r="A10" s="8" t="s">
        <v>75</v>
      </c>
      <c r="B10" s="8" t="s">
        <v>228</v>
      </c>
      <c r="C10" s="9">
        <v>141912</v>
      </c>
      <c r="D10">
        <f>VLOOKUP($C10,'22nd march'!$A$1:$AF$214,2,0)</f>
        <v>14</v>
      </c>
      <c r="E10">
        <f>VLOOKUP($C10,'22nd march'!$A$1:$AF$214,3,0)</f>
        <v>5</v>
      </c>
      <c r="F10">
        <f>VLOOKUP($C10,'22nd march'!$A$1:$AF$214,4,0)</f>
        <v>27</v>
      </c>
      <c r="G10">
        <f>VLOOKUP($C10,'22nd march'!$A$1:$AF$214,5,0)</f>
        <v>15</v>
      </c>
      <c r="H10">
        <f>VLOOKUP($C10,'22nd march'!$A$1:$AF$214,6,0)</f>
        <v>17</v>
      </c>
      <c r="I10">
        <f>VLOOKUP($C10,'22nd march'!$A$1:$AF$214,7,0)</f>
        <v>27</v>
      </c>
      <c r="J10">
        <f>VLOOKUP($C10,'22nd march'!$A$1:$AF$214,8,0)</f>
        <v>0</v>
      </c>
      <c r="K10">
        <f>VLOOKUP($C10,'22nd march'!$A$1:$AF$214,9,0)</f>
        <v>20</v>
      </c>
      <c r="L10">
        <f>VLOOKUP($C10,'22nd march'!$A$1:$AF$214,10,0)</f>
        <v>0</v>
      </c>
      <c r="M10">
        <f>VLOOKUP($C10,'22nd march'!$A$1:$AF$214,11,0)</f>
        <v>4</v>
      </c>
      <c r="N10">
        <f>VLOOKUP($C10,'22nd march'!$A$1:$AF$214,12,0)</f>
        <v>22</v>
      </c>
      <c r="O10">
        <f>VLOOKUP($C10,'22nd march'!$A$1:$AF$214,13,0)</f>
        <v>0</v>
      </c>
      <c r="P10">
        <f>VLOOKUP($C10,'22nd march'!$A$1:$AF$214,14,0)</f>
        <v>22</v>
      </c>
      <c r="Q10">
        <f>VLOOKUP($C10,'22nd march'!$A$1:$AF$214,15,0)</f>
        <v>0</v>
      </c>
      <c r="R10">
        <f>VLOOKUP($C10,'22nd march'!$A$1:$AF$214,16,0)</f>
        <v>32</v>
      </c>
      <c r="S10">
        <f>VLOOKUP($C10,'22nd march'!$A$1:$AF$214,17,0)</f>
        <v>14</v>
      </c>
      <c r="T10">
        <f>VLOOKUP($C10,'22nd march'!$A$1:$AF$214,18,0)</f>
        <v>37</v>
      </c>
      <c r="U10">
        <f>VLOOKUP($C10,'22nd march'!$A$1:$AF$214,19,0)</f>
        <v>9</v>
      </c>
      <c r="V10">
        <f>VLOOKUP($C10,'22nd march'!$A$1:$AF$214,20,0)</f>
        <v>32</v>
      </c>
      <c r="W10">
        <f>VLOOKUP($C10,'22nd march'!$A$1:$AF$214,21,0)</f>
        <v>0</v>
      </c>
      <c r="X10">
        <f>VLOOKUP($C10,'22nd march'!$A$1:$AF$214,22,0)</f>
        <v>0</v>
      </c>
      <c r="Y10">
        <f>VLOOKUP($C10,'22nd march'!$A$1:$AF$214,23,0)</f>
        <v>14</v>
      </c>
    </row>
    <row r="11" spans="1:34" ht="12.75" customHeight="1" x14ac:dyDescent="0.25">
      <c r="A11" s="8" t="s">
        <v>76</v>
      </c>
      <c r="B11" s="8" t="s">
        <v>228</v>
      </c>
      <c r="C11" s="9">
        <v>141913</v>
      </c>
      <c r="D11">
        <f>VLOOKUP($C11,'22nd march'!$A$1:$AF$214,2,0)</f>
        <v>15</v>
      </c>
      <c r="E11">
        <f>VLOOKUP($C11,'22nd march'!$A$1:$AF$214,3,0)</f>
        <v>6</v>
      </c>
      <c r="F11">
        <f>VLOOKUP($C11,'22nd march'!$A$1:$AF$214,4,0)</f>
        <v>13</v>
      </c>
      <c r="G11">
        <f>VLOOKUP($C11,'22nd march'!$A$1:$AF$214,5,0)</f>
        <v>0</v>
      </c>
      <c r="H11">
        <f>VLOOKUP($C11,'22nd march'!$A$1:$AF$214,6,0)</f>
        <v>15</v>
      </c>
      <c r="I11">
        <f>VLOOKUP($C11,'22nd march'!$A$1:$AF$214,7,0)</f>
        <v>22</v>
      </c>
      <c r="J11">
        <f>VLOOKUP($C11,'22nd march'!$A$1:$AF$214,8,0)</f>
        <v>0</v>
      </c>
      <c r="K11">
        <f>VLOOKUP($C11,'22nd march'!$A$1:$AF$214,9,0)</f>
        <v>0</v>
      </c>
      <c r="L11">
        <f>VLOOKUP($C11,'22nd march'!$A$1:$AF$214,10,0)</f>
        <v>13</v>
      </c>
      <c r="M11">
        <f>VLOOKUP($C11,'22nd march'!$A$1:$AF$214,11,0)</f>
        <v>12</v>
      </c>
      <c r="N11">
        <f>VLOOKUP($C11,'22nd march'!$A$1:$AF$214,12,0)</f>
        <v>0</v>
      </c>
      <c r="O11">
        <f>VLOOKUP($C11,'22nd march'!$A$1:$AF$214,13,0)</f>
        <v>22</v>
      </c>
      <c r="P11">
        <f>VLOOKUP($C11,'22nd march'!$A$1:$AF$214,14,0)</f>
        <v>0</v>
      </c>
      <c r="Q11">
        <f>VLOOKUP($C11,'22nd march'!$A$1:$AF$214,15,0)</f>
        <v>0</v>
      </c>
      <c r="R11">
        <f>VLOOKUP($C11,'22nd march'!$A$1:$AF$214,16,0)</f>
        <v>0</v>
      </c>
      <c r="S11">
        <f>VLOOKUP($C11,'22nd march'!$A$1:$AF$214,17,0)</f>
        <v>0</v>
      </c>
      <c r="T11">
        <f>VLOOKUP($C11,'22nd march'!$A$1:$AF$214,18,0)</f>
        <v>30</v>
      </c>
      <c r="U11">
        <f>VLOOKUP($C11,'22nd march'!$A$1:$AF$214,19,0)</f>
        <v>0</v>
      </c>
      <c r="V11">
        <f>VLOOKUP($C11,'22nd march'!$A$1:$AF$214,20,0)</f>
        <v>12</v>
      </c>
      <c r="W11">
        <f>VLOOKUP($C11,'22nd march'!$A$1:$AF$214,21,0)</f>
        <v>6</v>
      </c>
      <c r="X11">
        <f>VLOOKUP($C11,'22nd march'!$A$1:$AF$214,22,0)</f>
        <v>0</v>
      </c>
      <c r="Y11">
        <f>VLOOKUP($C11,'22nd march'!$A$1:$AF$214,23,0)</f>
        <v>0</v>
      </c>
    </row>
    <row r="12" spans="1:34" ht="15.75" customHeight="1" x14ac:dyDescent="0.25">
      <c r="A12" s="8" t="s">
        <v>77</v>
      </c>
      <c r="B12" s="8" t="s">
        <v>228</v>
      </c>
      <c r="C12" s="9">
        <v>141301</v>
      </c>
      <c r="D12">
        <f>VLOOKUP($C12,'22nd march'!$A$1:$AF$214,2,0)</f>
        <v>0</v>
      </c>
      <c r="E12">
        <f>VLOOKUP($C12,'22nd march'!$A$1:$AF$214,3,0)</f>
        <v>16</v>
      </c>
      <c r="F12">
        <f>VLOOKUP($C12,'22nd march'!$A$1:$AF$214,4,0)</f>
        <v>0</v>
      </c>
      <c r="G12">
        <f>VLOOKUP($C12,'22nd march'!$A$1:$AF$214,5,0)</f>
        <v>10</v>
      </c>
      <c r="H12">
        <f>VLOOKUP($C12,'22nd march'!$A$1:$AF$214,6,0)</f>
        <v>0</v>
      </c>
      <c r="I12">
        <f>VLOOKUP($C12,'22nd march'!$A$1:$AF$214,7,0)</f>
        <v>6</v>
      </c>
      <c r="J12">
        <f>VLOOKUP($C12,'22nd march'!$A$1:$AF$214,8,0)</f>
        <v>0</v>
      </c>
      <c r="K12">
        <f>VLOOKUP($C12,'22nd march'!$A$1:$AF$214,9,0)</f>
        <v>0</v>
      </c>
      <c r="L12">
        <f>VLOOKUP($C12,'22nd march'!$A$1:$AF$214,10,0)</f>
        <v>26</v>
      </c>
      <c r="M12">
        <f>VLOOKUP($C12,'22nd march'!$A$1:$AF$214,11,0)</f>
        <v>0</v>
      </c>
      <c r="N12">
        <f>VLOOKUP($C12,'22nd march'!$A$1:$AF$214,12,0)</f>
        <v>0</v>
      </c>
      <c r="O12">
        <f>VLOOKUP($C12,'22nd march'!$A$1:$AF$214,13,0)</f>
        <v>0</v>
      </c>
      <c r="P12">
        <f>VLOOKUP($C12,'22nd march'!$A$1:$AF$214,14,0)</f>
        <v>0</v>
      </c>
      <c r="Q12">
        <f>VLOOKUP($C12,'22nd march'!$A$1:$AF$214,15,0)</f>
        <v>26</v>
      </c>
      <c r="R12">
        <f>VLOOKUP($C12,'22nd march'!$A$1:$AF$214,16,0)</f>
        <v>0</v>
      </c>
      <c r="S12">
        <f>VLOOKUP($C12,'22nd march'!$A$1:$AF$214,17,0)</f>
        <v>6</v>
      </c>
      <c r="T12">
        <f>VLOOKUP($C12,'22nd march'!$A$1:$AF$214,18,0)</f>
        <v>0</v>
      </c>
      <c r="U12">
        <f>VLOOKUP($C12,'22nd march'!$A$1:$AF$214,19,0)</f>
        <v>6</v>
      </c>
      <c r="V12">
        <f>VLOOKUP($C12,'22nd march'!$A$1:$AF$214,20,0)</f>
        <v>0</v>
      </c>
      <c r="W12">
        <f>VLOOKUP($C12,'22nd march'!$A$1:$AF$214,21,0)</f>
        <v>0</v>
      </c>
      <c r="X12">
        <f>VLOOKUP($C12,'22nd march'!$A$1:$AF$214,22,0)</f>
        <v>6</v>
      </c>
      <c r="Y12">
        <f>VLOOKUP($C12,'22nd march'!$A$1:$AF$214,23,0)</f>
        <v>0</v>
      </c>
    </row>
    <row r="13" spans="1:34" ht="15" customHeight="1" x14ac:dyDescent="0.25">
      <c r="A13" s="8" t="s">
        <v>78</v>
      </c>
      <c r="B13" s="8" t="s">
        <v>228</v>
      </c>
      <c r="C13" s="9">
        <v>116834</v>
      </c>
      <c r="D13">
        <f>VLOOKUP($C13,'22nd march'!$A$1:$AF$214,2,0)</f>
        <v>55</v>
      </c>
      <c r="E13">
        <f>VLOOKUP($C13,'22nd march'!$A$1:$AF$214,3,0)</f>
        <v>45</v>
      </c>
      <c r="F13">
        <f>VLOOKUP($C13,'22nd march'!$A$1:$AF$214,4,0)</f>
        <v>55</v>
      </c>
      <c r="G13">
        <f>VLOOKUP($C13,'22nd march'!$A$1:$AF$214,5,0)</f>
        <v>60</v>
      </c>
      <c r="H13">
        <f>VLOOKUP($C13,'22nd march'!$A$1:$AF$214,6,0)</f>
        <v>30</v>
      </c>
      <c r="I13">
        <f>VLOOKUP($C13,'22nd march'!$A$1:$AF$214,7,0)</f>
        <v>50</v>
      </c>
      <c r="J13">
        <f>VLOOKUP($C13,'22nd march'!$A$1:$AF$214,8,0)</f>
        <v>60</v>
      </c>
      <c r="K13">
        <f>VLOOKUP($C13,'22nd march'!$A$1:$AF$214,9,0)</f>
        <v>50</v>
      </c>
      <c r="L13">
        <f>VLOOKUP($C13,'22nd march'!$A$1:$AF$214,10,0)</f>
        <v>80</v>
      </c>
      <c r="M13">
        <f>VLOOKUP($C13,'22nd march'!$A$1:$AF$214,11,0)</f>
        <v>65</v>
      </c>
      <c r="N13">
        <f>VLOOKUP($C13,'22nd march'!$A$1:$AF$214,12,0)</f>
        <v>30</v>
      </c>
      <c r="O13">
        <f>VLOOKUP($C13,'22nd march'!$A$1:$AF$214,13,0)</f>
        <v>65</v>
      </c>
      <c r="P13">
        <f>VLOOKUP($C13,'22nd march'!$A$1:$AF$214,14,0)</f>
        <v>55</v>
      </c>
      <c r="Q13">
        <f>VLOOKUP($C13,'22nd march'!$A$1:$AF$214,15,0)</f>
        <v>60</v>
      </c>
      <c r="R13">
        <f>VLOOKUP($C13,'22nd march'!$A$1:$AF$214,16,0)</f>
        <v>55</v>
      </c>
      <c r="S13">
        <f>VLOOKUP($C13,'22nd march'!$A$1:$AF$214,17,0)</f>
        <v>91</v>
      </c>
      <c r="T13">
        <f>VLOOKUP($C13,'22nd march'!$A$1:$AF$214,18,0)</f>
        <v>55</v>
      </c>
      <c r="U13">
        <f>VLOOKUP($C13,'22nd march'!$A$1:$AF$214,19,0)</f>
        <v>55</v>
      </c>
      <c r="V13">
        <f>VLOOKUP($C13,'22nd march'!$A$1:$AF$214,20,0)</f>
        <v>40</v>
      </c>
      <c r="W13">
        <f>VLOOKUP($C13,'22nd march'!$A$1:$AF$214,21,0)</f>
        <v>40</v>
      </c>
      <c r="X13">
        <f>VLOOKUP($C13,'22nd march'!$A$1:$AF$214,22,0)</f>
        <v>39</v>
      </c>
      <c r="Y13">
        <f>VLOOKUP($C13,'22nd march'!$A$1:$AF$214,23,0)</f>
        <v>40</v>
      </c>
    </row>
    <row r="14" spans="1:34" ht="15.75" customHeight="1" x14ac:dyDescent="0.25">
      <c r="A14" s="8" t="s">
        <v>79</v>
      </c>
      <c r="B14" s="8" t="s">
        <v>228</v>
      </c>
      <c r="C14" s="9">
        <v>141303</v>
      </c>
      <c r="D14">
        <f>VLOOKUP($C14,'22nd march'!$A$1:$AF$214,2,0)</f>
        <v>5</v>
      </c>
      <c r="E14">
        <f>VLOOKUP($C14,'22nd march'!$A$1:$AF$214,3,0)</f>
        <v>5</v>
      </c>
      <c r="F14">
        <f>VLOOKUP($C14,'22nd march'!$A$1:$AF$214,4,0)</f>
        <v>0</v>
      </c>
      <c r="G14">
        <f>VLOOKUP($C14,'22nd march'!$A$1:$AF$214,5,0)</f>
        <v>0</v>
      </c>
      <c r="H14">
        <f>VLOOKUP($C14,'22nd march'!$A$1:$AF$214,6,0)</f>
        <v>0</v>
      </c>
      <c r="I14">
        <f>VLOOKUP($C14,'22nd march'!$A$1:$AF$214,7,0)</f>
        <v>0</v>
      </c>
      <c r="J14">
        <f>VLOOKUP($C14,'22nd march'!$A$1:$AF$214,8,0)</f>
        <v>0</v>
      </c>
      <c r="K14">
        <f>VLOOKUP($C14,'22nd march'!$A$1:$AF$214,9,0)</f>
        <v>0</v>
      </c>
      <c r="L14">
        <f>VLOOKUP($C14,'22nd march'!$A$1:$AF$214,10,0)</f>
        <v>0</v>
      </c>
      <c r="M14">
        <f>VLOOKUP($C14,'22nd march'!$A$1:$AF$214,11,0)</f>
        <v>0</v>
      </c>
      <c r="N14">
        <f>VLOOKUP($C14,'22nd march'!$A$1:$AF$214,12,0)</f>
        <v>0</v>
      </c>
      <c r="O14">
        <f>VLOOKUP($C14,'22nd march'!$A$1:$AF$214,13,0)</f>
        <v>0</v>
      </c>
      <c r="P14">
        <f>VLOOKUP($C14,'22nd march'!$A$1:$AF$214,14,0)</f>
        <v>0</v>
      </c>
      <c r="Q14">
        <f>VLOOKUP($C14,'22nd march'!$A$1:$AF$214,15,0)</f>
        <v>0</v>
      </c>
      <c r="R14">
        <f>VLOOKUP($C14,'22nd march'!$A$1:$AF$214,16,0)</f>
        <v>0</v>
      </c>
      <c r="S14">
        <f>VLOOKUP($C14,'22nd march'!$A$1:$AF$214,17,0)</f>
        <v>0</v>
      </c>
      <c r="T14">
        <f>VLOOKUP($C14,'22nd march'!$A$1:$AF$214,18,0)</f>
        <v>0</v>
      </c>
      <c r="U14">
        <f>VLOOKUP($C14,'22nd march'!$A$1:$AF$214,19,0)</f>
        <v>0</v>
      </c>
      <c r="V14">
        <f>VLOOKUP($C14,'22nd march'!$A$1:$AF$214,20,0)</f>
        <v>0</v>
      </c>
      <c r="W14">
        <f>VLOOKUP($C14,'22nd march'!$A$1:$AF$214,21,0)</f>
        <v>0</v>
      </c>
      <c r="X14">
        <f>VLOOKUP($C14,'22nd march'!$A$1:$AF$214,22,0)</f>
        <v>0</v>
      </c>
      <c r="Y14">
        <f>VLOOKUP($C14,'22nd march'!$A$1:$AF$214,23,0)</f>
        <v>0</v>
      </c>
    </row>
    <row r="15" spans="1:34" ht="14.25" customHeight="1" x14ac:dyDescent="0.25">
      <c r="A15" s="8" t="s">
        <v>80</v>
      </c>
      <c r="B15" s="8" t="s">
        <v>228</v>
      </c>
      <c r="C15" s="9">
        <v>141286</v>
      </c>
      <c r="D15">
        <f>VLOOKUP($C15,'22nd march'!$A$1:$AF$214,2,0)</f>
        <v>6</v>
      </c>
      <c r="E15">
        <f>VLOOKUP($C15,'22nd march'!$A$1:$AF$214,3,0)</f>
        <v>6</v>
      </c>
      <c r="F15">
        <f>VLOOKUP($C15,'22nd march'!$A$1:$AF$214,4,0)</f>
        <v>29</v>
      </c>
      <c r="G15">
        <f>VLOOKUP($C15,'22nd march'!$A$1:$AF$214,5,0)</f>
        <v>9</v>
      </c>
      <c r="H15">
        <f>VLOOKUP($C15,'22nd march'!$A$1:$AF$214,6,0)</f>
        <v>9</v>
      </c>
      <c r="I15">
        <f>VLOOKUP($C15,'22nd march'!$A$1:$AF$214,7,0)</f>
        <v>9</v>
      </c>
      <c r="J15">
        <f>VLOOKUP($C15,'22nd march'!$A$1:$AF$214,8,0)</f>
        <v>9</v>
      </c>
      <c r="K15">
        <f>VLOOKUP($C15,'22nd march'!$A$1:$AF$214,9,0)</f>
        <v>32</v>
      </c>
      <c r="L15">
        <f>VLOOKUP($C15,'22nd march'!$A$1:$AF$214,10,0)</f>
        <v>12</v>
      </c>
      <c r="M15">
        <f>VLOOKUP($C15,'22nd march'!$A$1:$AF$214,11,0)</f>
        <v>12</v>
      </c>
      <c r="N15">
        <f>VLOOKUP($C15,'22nd march'!$A$1:$AF$214,12,0)</f>
        <v>20</v>
      </c>
      <c r="O15">
        <f>VLOOKUP($C15,'22nd march'!$A$1:$AF$214,13,0)</f>
        <v>22</v>
      </c>
      <c r="P15">
        <f>VLOOKUP($C15,'22nd march'!$A$1:$AF$214,14,0)</f>
        <v>0</v>
      </c>
      <c r="Q15">
        <f>VLOOKUP($C15,'22nd march'!$A$1:$AF$214,15,0)</f>
        <v>32</v>
      </c>
      <c r="R15">
        <f>VLOOKUP($C15,'22nd march'!$A$1:$AF$214,16,0)</f>
        <v>0</v>
      </c>
      <c r="S15">
        <f>VLOOKUP($C15,'22nd march'!$A$1:$AF$214,17,0)</f>
        <v>43</v>
      </c>
      <c r="T15">
        <f>VLOOKUP($C15,'22nd march'!$A$1:$AF$214,18,0)</f>
        <v>32</v>
      </c>
      <c r="U15">
        <f>VLOOKUP($C15,'22nd march'!$A$1:$AF$214,19,0)</f>
        <v>32</v>
      </c>
      <c r="V15">
        <f>VLOOKUP($C15,'22nd march'!$A$1:$AF$214,20,0)</f>
        <v>12</v>
      </c>
      <c r="W15">
        <f>VLOOKUP($C15,'22nd march'!$A$1:$AF$214,21,0)</f>
        <v>22</v>
      </c>
      <c r="X15">
        <f>VLOOKUP($C15,'22nd march'!$A$1:$AF$214,22,0)</f>
        <v>32</v>
      </c>
      <c r="Y15">
        <f>VLOOKUP($C15,'22nd march'!$A$1:$AF$214,23,0)</f>
        <v>32</v>
      </c>
    </row>
    <row r="16" spans="1:34" ht="15.75" customHeight="1" x14ac:dyDescent="0.25">
      <c r="A16" s="19" t="s">
        <v>81</v>
      </c>
      <c r="B16" s="8" t="s">
        <v>228</v>
      </c>
      <c r="C16" s="20">
        <v>142529</v>
      </c>
      <c r="D16">
        <f>VLOOKUP($C16,'22nd march'!$A$1:$AF$214,2,0)</f>
        <v>0</v>
      </c>
      <c r="E16">
        <f>VLOOKUP($C16,'22nd march'!$A$1:$AF$214,3,0)</f>
        <v>20</v>
      </c>
      <c r="F16">
        <f>VLOOKUP($C16,'22nd march'!$A$1:$AF$214,4,0)</f>
        <v>0</v>
      </c>
      <c r="G16">
        <f>VLOOKUP($C16,'22nd march'!$A$1:$AF$214,5,0)</f>
        <v>0</v>
      </c>
      <c r="H16">
        <f>VLOOKUP($C16,'22nd march'!$A$1:$AF$214,6,0)</f>
        <v>0</v>
      </c>
      <c r="I16">
        <f>VLOOKUP($C16,'22nd march'!$A$1:$AF$214,7,0)</f>
        <v>0</v>
      </c>
      <c r="J16">
        <f>VLOOKUP($C16,'22nd march'!$A$1:$AF$214,8,0)</f>
        <v>26</v>
      </c>
      <c r="K16">
        <f>VLOOKUP($C16,'22nd march'!$A$1:$AF$214,9,0)</f>
        <v>0</v>
      </c>
      <c r="L16">
        <f>VLOOKUP($C16,'22nd march'!$A$1:$AF$214,10,0)</f>
        <v>0</v>
      </c>
      <c r="M16">
        <f>VLOOKUP($C16,'22nd march'!$A$1:$AF$214,11,0)</f>
        <v>0</v>
      </c>
      <c r="N16">
        <f>VLOOKUP($C16,'22nd march'!$A$1:$AF$214,12,0)</f>
        <v>0</v>
      </c>
      <c r="O16">
        <f>VLOOKUP($C16,'22nd march'!$A$1:$AF$214,13,0)</f>
        <v>0</v>
      </c>
      <c r="P16">
        <f>VLOOKUP($C16,'22nd march'!$A$1:$AF$214,14,0)</f>
        <v>0</v>
      </c>
      <c r="Q16">
        <f>VLOOKUP($C16,'22nd march'!$A$1:$AF$214,15,0)</f>
        <v>0</v>
      </c>
      <c r="R16">
        <f>VLOOKUP($C16,'22nd march'!$A$1:$AF$214,16,0)</f>
        <v>0</v>
      </c>
      <c r="S16">
        <f>VLOOKUP($C16,'22nd march'!$A$1:$AF$214,17,0)</f>
        <v>0</v>
      </c>
      <c r="T16">
        <f>VLOOKUP($C16,'22nd march'!$A$1:$AF$214,18,0)</f>
        <v>0</v>
      </c>
      <c r="U16">
        <f>VLOOKUP($C16,'22nd march'!$A$1:$AF$214,19,0)</f>
        <v>0</v>
      </c>
      <c r="V16">
        <f>VLOOKUP($C16,'22nd march'!$A$1:$AF$214,20,0)</f>
        <v>0</v>
      </c>
      <c r="W16">
        <f>VLOOKUP($C16,'22nd march'!$A$1:$AF$214,21,0)</f>
        <v>0</v>
      </c>
      <c r="X16">
        <f>VLOOKUP($C16,'22nd march'!$A$1:$AF$214,22,0)</f>
        <v>0</v>
      </c>
      <c r="Y16">
        <f>VLOOKUP($C16,'22nd march'!$A$1:$AF$214,23,0)</f>
        <v>0</v>
      </c>
    </row>
    <row r="17" spans="1:25" ht="14.25" customHeight="1" x14ac:dyDescent="0.25">
      <c r="A17" s="19" t="s">
        <v>82</v>
      </c>
      <c r="B17" s="8" t="s">
        <v>228</v>
      </c>
      <c r="C17" s="20">
        <v>142595</v>
      </c>
      <c r="D17">
        <f>VLOOKUP($C17,'22nd march'!$A$1:$AF$214,2,0)</f>
        <v>0</v>
      </c>
      <c r="E17">
        <f>VLOOKUP($C17,'22nd march'!$A$1:$AF$214,3,0)</f>
        <v>0</v>
      </c>
      <c r="F17">
        <f>VLOOKUP($C17,'22nd march'!$A$1:$AF$214,4,0)</f>
        <v>0</v>
      </c>
      <c r="G17">
        <f>VLOOKUP($C17,'22nd march'!$A$1:$AF$214,5,0)</f>
        <v>0</v>
      </c>
      <c r="H17">
        <f>VLOOKUP($C17,'22nd march'!$A$1:$AF$214,6,0)</f>
        <v>0</v>
      </c>
      <c r="I17">
        <f>VLOOKUP($C17,'22nd march'!$A$1:$AF$214,7,0)</f>
        <v>18</v>
      </c>
      <c r="J17">
        <f>VLOOKUP($C17,'22nd march'!$A$1:$AF$214,8,0)</f>
        <v>0</v>
      </c>
      <c r="K17">
        <f>VLOOKUP($C17,'22nd march'!$A$1:$AF$214,9,0)</f>
        <v>14</v>
      </c>
      <c r="L17">
        <f>VLOOKUP($C17,'22nd march'!$A$1:$AF$214,10,0)</f>
        <v>0</v>
      </c>
      <c r="M17">
        <f>VLOOKUP($C17,'22nd march'!$A$1:$AF$214,11,0)</f>
        <v>14</v>
      </c>
      <c r="N17">
        <f>VLOOKUP($C17,'22nd march'!$A$1:$AF$214,12,0)</f>
        <v>6</v>
      </c>
      <c r="O17">
        <f>VLOOKUP($C17,'22nd march'!$A$1:$AF$214,13,0)</f>
        <v>16</v>
      </c>
      <c r="P17">
        <f>VLOOKUP($C17,'22nd march'!$A$1:$AF$214,14,0)</f>
        <v>10</v>
      </c>
      <c r="Q17">
        <f>VLOOKUP($C17,'22nd march'!$A$1:$AF$214,15,0)</f>
        <v>14</v>
      </c>
      <c r="R17">
        <f>VLOOKUP($C17,'22nd march'!$A$1:$AF$214,16,0)</f>
        <v>0</v>
      </c>
      <c r="S17">
        <f>VLOOKUP($C17,'22nd march'!$A$1:$AF$214,17,0)</f>
        <v>14</v>
      </c>
      <c r="T17">
        <f>VLOOKUP($C17,'22nd march'!$A$1:$AF$214,18,0)</f>
        <v>28</v>
      </c>
      <c r="U17">
        <f>VLOOKUP($C17,'22nd march'!$A$1:$AF$214,19,0)</f>
        <v>14</v>
      </c>
      <c r="V17">
        <f>VLOOKUP($C17,'22nd march'!$A$1:$AF$214,20,0)</f>
        <v>0</v>
      </c>
      <c r="W17">
        <f>VLOOKUP($C17,'22nd march'!$A$1:$AF$214,21,0)</f>
        <v>28</v>
      </c>
      <c r="X17">
        <f>VLOOKUP($C17,'22nd march'!$A$1:$AF$214,22,0)</f>
        <v>18</v>
      </c>
      <c r="Y17">
        <f>VLOOKUP($C17,'22nd march'!$A$1:$AF$214,23,0)</f>
        <v>16</v>
      </c>
    </row>
    <row r="18" spans="1:25" ht="15" customHeight="1" x14ac:dyDescent="0.25">
      <c r="A18" s="19" t="s">
        <v>83</v>
      </c>
      <c r="B18" s="8" t="s">
        <v>228</v>
      </c>
      <c r="C18" s="20">
        <v>142540</v>
      </c>
      <c r="D18">
        <f>VLOOKUP($C18,'22nd march'!$A$1:$AF$214,2,0)</f>
        <v>0</v>
      </c>
      <c r="E18">
        <f>VLOOKUP($C18,'22nd march'!$A$1:$AF$214,3,0)</f>
        <v>0</v>
      </c>
      <c r="F18">
        <f>VLOOKUP($C18,'22nd march'!$A$1:$AF$214,4,0)</f>
        <v>0</v>
      </c>
      <c r="G18">
        <f>VLOOKUP($C18,'22nd march'!$A$1:$AF$214,5,0)</f>
        <v>0</v>
      </c>
      <c r="H18">
        <f>VLOOKUP($C18,'22nd march'!$A$1:$AF$214,6,0)</f>
        <v>6</v>
      </c>
      <c r="I18">
        <f>VLOOKUP($C18,'22nd march'!$A$1:$AF$214,7,0)</f>
        <v>0</v>
      </c>
      <c r="J18">
        <f>VLOOKUP($C18,'22nd march'!$A$1:$AF$214,8,0)</f>
        <v>16</v>
      </c>
      <c r="K18">
        <f>VLOOKUP($C18,'22nd march'!$A$1:$AF$214,9,0)</f>
        <v>0</v>
      </c>
      <c r="L18">
        <f>VLOOKUP($C18,'22nd march'!$A$1:$AF$214,10,0)</f>
        <v>0</v>
      </c>
      <c r="M18">
        <f>VLOOKUP($C18,'22nd march'!$A$1:$AF$214,11,0)</f>
        <v>0</v>
      </c>
      <c r="N18">
        <f>VLOOKUP($C18,'22nd march'!$A$1:$AF$214,12,0)</f>
        <v>6</v>
      </c>
      <c r="O18">
        <f>VLOOKUP($C18,'22nd march'!$A$1:$AF$214,13,0)</f>
        <v>0</v>
      </c>
      <c r="P18">
        <f>VLOOKUP($C18,'22nd march'!$A$1:$AF$214,14,0)</f>
        <v>0</v>
      </c>
      <c r="Q18">
        <f>VLOOKUP($C18,'22nd march'!$A$1:$AF$214,15,0)</f>
        <v>0</v>
      </c>
      <c r="R18">
        <f>VLOOKUP($C18,'22nd march'!$A$1:$AF$214,16,0)</f>
        <v>0</v>
      </c>
      <c r="S18">
        <f>VLOOKUP($C18,'22nd march'!$A$1:$AF$214,17,0)</f>
        <v>0</v>
      </c>
      <c r="T18">
        <f>VLOOKUP($C18,'22nd march'!$A$1:$AF$214,18,0)</f>
        <v>0</v>
      </c>
      <c r="U18">
        <f>VLOOKUP($C18,'22nd march'!$A$1:$AF$214,19,0)</f>
        <v>0</v>
      </c>
      <c r="V18">
        <f>VLOOKUP($C18,'22nd march'!$A$1:$AF$214,20,0)</f>
        <v>0</v>
      </c>
      <c r="W18">
        <f>VLOOKUP($C18,'22nd march'!$A$1:$AF$214,21,0)</f>
        <v>0</v>
      </c>
      <c r="X18">
        <f>VLOOKUP($C18,'22nd march'!$A$1:$AF$214,22,0)</f>
        <v>0</v>
      </c>
      <c r="Y18">
        <f>VLOOKUP($C18,'22nd march'!$A$1:$AF$214,23,0)</f>
        <v>0</v>
      </c>
    </row>
    <row r="19" spans="1:25" ht="17.25" customHeight="1" x14ac:dyDescent="0.25">
      <c r="A19" s="12" t="s">
        <v>85</v>
      </c>
      <c r="B19" s="8" t="s">
        <v>228</v>
      </c>
      <c r="C19" s="13">
        <v>142718</v>
      </c>
      <c r="D19">
        <f>VLOOKUP($C19,'22nd march'!$A$1:$AF$214,2,0)</f>
        <v>5</v>
      </c>
      <c r="E19">
        <f>VLOOKUP($C19,'22nd march'!$A$1:$AF$214,3,0)</f>
        <v>0</v>
      </c>
      <c r="F19">
        <f>VLOOKUP($C19,'22nd march'!$A$1:$AF$214,4,0)</f>
        <v>0</v>
      </c>
      <c r="G19">
        <f>VLOOKUP($C19,'22nd march'!$A$1:$AF$214,5,0)</f>
        <v>0</v>
      </c>
      <c r="H19">
        <f>VLOOKUP($C19,'22nd march'!$A$1:$AF$214,6,0)</f>
        <v>0</v>
      </c>
      <c r="I19">
        <f>VLOOKUP($C19,'22nd march'!$A$1:$AF$214,7,0)</f>
        <v>0</v>
      </c>
      <c r="J19">
        <f>VLOOKUP($C19,'22nd march'!$A$1:$AF$214,8,0)</f>
        <v>0</v>
      </c>
      <c r="K19">
        <f>VLOOKUP($C19,'22nd march'!$A$1:$AF$214,9,0)</f>
        <v>0</v>
      </c>
      <c r="L19">
        <f>VLOOKUP($C19,'22nd march'!$A$1:$AF$214,10,0)</f>
        <v>0</v>
      </c>
      <c r="M19">
        <f>VLOOKUP($C19,'22nd march'!$A$1:$AF$214,11,0)</f>
        <v>0</v>
      </c>
      <c r="N19">
        <f>VLOOKUP($C19,'22nd march'!$A$1:$AF$214,12,0)</f>
        <v>0</v>
      </c>
      <c r="O19">
        <f>VLOOKUP($C19,'22nd march'!$A$1:$AF$214,13,0)</f>
        <v>0</v>
      </c>
      <c r="P19">
        <f>VLOOKUP($C19,'22nd march'!$A$1:$AF$214,14,0)</f>
        <v>0</v>
      </c>
      <c r="Q19">
        <f>VLOOKUP($C19,'22nd march'!$A$1:$AF$214,15,0)</f>
        <v>0</v>
      </c>
      <c r="R19">
        <f>VLOOKUP($C19,'22nd march'!$A$1:$AF$214,16,0)</f>
        <v>0</v>
      </c>
      <c r="S19">
        <f>VLOOKUP($C19,'22nd march'!$A$1:$AF$214,17,0)</f>
        <v>0</v>
      </c>
      <c r="T19">
        <f>VLOOKUP($C19,'22nd march'!$A$1:$AF$214,18,0)</f>
        <v>0</v>
      </c>
      <c r="U19">
        <f>VLOOKUP($C19,'22nd march'!$A$1:$AF$214,19,0)</f>
        <v>0</v>
      </c>
      <c r="V19">
        <f>VLOOKUP($C19,'22nd march'!$A$1:$AF$214,20,0)</f>
        <v>0</v>
      </c>
      <c r="W19">
        <f>VLOOKUP($C19,'22nd march'!$A$1:$AF$214,21,0)</f>
        <v>0</v>
      </c>
      <c r="X19">
        <f>VLOOKUP($C19,'22nd march'!$A$1:$AF$214,22,0)</f>
        <v>0</v>
      </c>
      <c r="Y19">
        <f>VLOOKUP($C19,'22nd march'!$A$1:$AF$214,23,0)</f>
        <v>0</v>
      </c>
    </row>
    <row r="20" spans="1:25" s="23" customFormat="1" ht="13.5" customHeight="1" x14ac:dyDescent="0.25">
      <c r="A20" s="12" t="s">
        <v>86</v>
      </c>
      <c r="B20" s="8" t="s">
        <v>228</v>
      </c>
      <c r="C20" s="21">
        <v>142724</v>
      </c>
      <c r="D20">
        <f>VLOOKUP($C20,'22nd march'!$A$1:$AF$214,2,0)</f>
        <v>10</v>
      </c>
      <c r="E20">
        <f>VLOOKUP($C20,'22nd march'!$A$1:$AF$214,3,0)</f>
        <v>0</v>
      </c>
      <c r="F20">
        <f>VLOOKUP($C20,'22nd march'!$A$1:$AF$214,4,0)</f>
        <v>10</v>
      </c>
      <c r="G20">
        <f>VLOOKUP($C20,'22nd march'!$A$1:$AF$214,5,0)</f>
        <v>0</v>
      </c>
      <c r="H20">
        <f>VLOOKUP($C20,'22nd march'!$A$1:$AF$214,6,0)</f>
        <v>0</v>
      </c>
      <c r="I20">
        <f>VLOOKUP($C20,'22nd march'!$A$1:$AF$214,7,0)</f>
        <v>10</v>
      </c>
      <c r="J20">
        <f>VLOOKUP($C20,'22nd march'!$A$1:$AF$214,8,0)</f>
        <v>0</v>
      </c>
      <c r="K20">
        <f>VLOOKUP($C20,'22nd march'!$A$1:$AF$214,9,0)</f>
        <v>0</v>
      </c>
      <c r="L20">
        <f>VLOOKUP($C20,'22nd march'!$A$1:$AF$214,10,0)</f>
        <v>10</v>
      </c>
      <c r="M20">
        <f>VLOOKUP($C20,'22nd march'!$A$1:$AF$214,11,0)</f>
        <v>0</v>
      </c>
      <c r="N20">
        <f>VLOOKUP($C20,'22nd march'!$A$1:$AF$214,12,0)</f>
        <v>0</v>
      </c>
      <c r="O20">
        <f>VLOOKUP($C20,'22nd march'!$A$1:$AF$214,13,0)</f>
        <v>10</v>
      </c>
      <c r="P20">
        <f>VLOOKUP($C20,'22nd march'!$A$1:$AF$214,14,0)</f>
        <v>0</v>
      </c>
      <c r="Q20">
        <f>VLOOKUP($C20,'22nd march'!$A$1:$AF$214,15,0)</f>
        <v>10</v>
      </c>
      <c r="R20">
        <f>VLOOKUP($C20,'22nd march'!$A$1:$AF$214,16,0)</f>
        <v>10</v>
      </c>
      <c r="S20">
        <f>VLOOKUP($C20,'22nd march'!$A$1:$AF$214,17,0)</f>
        <v>0</v>
      </c>
      <c r="T20">
        <f>VLOOKUP($C20,'22nd march'!$A$1:$AF$214,18,0)</f>
        <v>0</v>
      </c>
      <c r="U20">
        <f>VLOOKUP($C20,'22nd march'!$A$1:$AF$214,19,0)</f>
        <v>0</v>
      </c>
      <c r="V20">
        <f>VLOOKUP($C20,'22nd march'!$A$1:$AF$214,20,0)</f>
        <v>0</v>
      </c>
      <c r="W20">
        <f>VLOOKUP($C20,'22nd march'!$A$1:$AF$214,21,0)</f>
        <v>0</v>
      </c>
      <c r="X20">
        <f>VLOOKUP($C20,'22nd march'!$A$1:$AF$214,22,0)</f>
        <v>0</v>
      </c>
      <c r="Y20">
        <f>VLOOKUP($C20,'22nd march'!$A$1:$AF$214,23,0)</f>
        <v>0</v>
      </c>
    </row>
    <row r="21" spans="1:25" ht="15.75" customHeight="1" x14ac:dyDescent="0.25">
      <c r="A21" s="12" t="s">
        <v>87</v>
      </c>
      <c r="B21" s="8" t="s">
        <v>228</v>
      </c>
      <c r="C21" s="21">
        <v>142751</v>
      </c>
      <c r="D21">
        <f>VLOOKUP($C21,'22nd march'!$A$1:$AF$214,2,0)</f>
        <v>0</v>
      </c>
      <c r="E21">
        <f>VLOOKUP($C21,'22nd march'!$A$1:$AF$214,3,0)</f>
        <v>30</v>
      </c>
      <c r="F21">
        <f>VLOOKUP($C21,'22nd march'!$A$1:$AF$214,4,0)</f>
        <v>50</v>
      </c>
      <c r="G21">
        <f>VLOOKUP($C21,'22nd march'!$A$1:$AF$214,5,0)</f>
        <v>0</v>
      </c>
      <c r="H21">
        <f>VLOOKUP($C21,'22nd march'!$A$1:$AF$214,6,0)</f>
        <v>0</v>
      </c>
      <c r="I21">
        <f>VLOOKUP($C21,'22nd march'!$A$1:$AF$214,7,0)</f>
        <v>0</v>
      </c>
      <c r="J21">
        <f>VLOOKUP($C21,'22nd march'!$A$1:$AF$214,8,0)</f>
        <v>0</v>
      </c>
      <c r="K21">
        <f>VLOOKUP($C21,'22nd march'!$A$1:$AF$214,9,0)</f>
        <v>0</v>
      </c>
      <c r="L21">
        <f>VLOOKUP($C21,'22nd march'!$A$1:$AF$214,10,0)</f>
        <v>0</v>
      </c>
      <c r="M21">
        <f>VLOOKUP($C21,'22nd march'!$A$1:$AF$214,11,0)</f>
        <v>0</v>
      </c>
      <c r="N21">
        <f>VLOOKUP($C21,'22nd march'!$A$1:$AF$214,12,0)</f>
        <v>0</v>
      </c>
      <c r="O21">
        <f>VLOOKUP($C21,'22nd march'!$A$1:$AF$214,13,0)</f>
        <v>0</v>
      </c>
      <c r="P21">
        <f>VLOOKUP($C21,'22nd march'!$A$1:$AF$214,14,0)</f>
        <v>0</v>
      </c>
      <c r="Q21">
        <f>VLOOKUP($C21,'22nd march'!$A$1:$AF$214,15,0)</f>
        <v>0</v>
      </c>
      <c r="R21">
        <f>VLOOKUP($C21,'22nd march'!$A$1:$AF$214,16,0)</f>
        <v>0</v>
      </c>
      <c r="S21">
        <f>VLOOKUP($C21,'22nd march'!$A$1:$AF$214,17,0)</f>
        <v>0</v>
      </c>
      <c r="T21">
        <f>VLOOKUP($C21,'22nd march'!$A$1:$AF$214,18,0)</f>
        <v>0</v>
      </c>
      <c r="U21">
        <f>VLOOKUP($C21,'22nd march'!$A$1:$AF$214,19,0)</f>
        <v>0</v>
      </c>
      <c r="V21">
        <f>VLOOKUP($C21,'22nd march'!$A$1:$AF$214,20,0)</f>
        <v>0</v>
      </c>
      <c r="W21">
        <f>VLOOKUP($C21,'22nd march'!$A$1:$AF$214,21,0)</f>
        <v>0</v>
      </c>
      <c r="X21">
        <f>VLOOKUP($C21,'22nd march'!$A$1:$AF$214,22,0)</f>
        <v>0</v>
      </c>
      <c r="Y21">
        <f>VLOOKUP($C21,'22nd march'!$A$1:$AF$214,23,0)</f>
        <v>0</v>
      </c>
    </row>
    <row r="22" spans="1:25" x14ac:dyDescent="0.25">
      <c r="A22" s="12" t="s">
        <v>84</v>
      </c>
      <c r="B22" s="8" t="s">
        <v>228</v>
      </c>
      <c r="C22" s="13">
        <v>142715</v>
      </c>
      <c r="D22">
        <f>VLOOKUP($C22,'22nd march'!$A$1:$AF$214,2,0)</f>
        <v>21</v>
      </c>
      <c r="E22">
        <f>VLOOKUP($C22,'22nd march'!$A$1:$AF$214,3,0)</f>
        <v>0</v>
      </c>
      <c r="F22">
        <f>VLOOKUP($C22,'22nd march'!$A$1:$AF$214,4,0)</f>
        <v>26</v>
      </c>
      <c r="G22">
        <f>VLOOKUP($C22,'22nd march'!$A$1:$AF$214,5,0)</f>
        <v>28</v>
      </c>
      <c r="H22">
        <f>VLOOKUP($C22,'22nd march'!$A$1:$AF$214,6,0)</f>
        <v>19</v>
      </c>
      <c r="I22">
        <f>VLOOKUP($C22,'22nd march'!$A$1:$AF$214,7,0)</f>
        <v>0</v>
      </c>
      <c r="J22">
        <f>VLOOKUP($C22,'22nd march'!$A$1:$AF$214,8,0)</f>
        <v>18</v>
      </c>
      <c r="K22">
        <f>VLOOKUP($C22,'22nd march'!$A$1:$AF$214,9,0)</f>
        <v>0</v>
      </c>
      <c r="L22">
        <f>VLOOKUP($C22,'22nd march'!$A$1:$AF$214,10,0)</f>
        <v>6</v>
      </c>
      <c r="M22">
        <f>VLOOKUP($C22,'22nd march'!$A$1:$AF$214,11,0)</f>
        <v>0</v>
      </c>
      <c r="N22">
        <f>VLOOKUP($C22,'22nd march'!$A$1:$AF$214,12,0)</f>
        <v>0</v>
      </c>
      <c r="O22">
        <f>VLOOKUP($C22,'22nd march'!$A$1:$AF$214,13,0)</f>
        <v>0</v>
      </c>
      <c r="P22">
        <f>VLOOKUP($C22,'22nd march'!$A$1:$AF$214,14,0)</f>
        <v>0</v>
      </c>
      <c r="Q22">
        <f>VLOOKUP($C22,'22nd march'!$A$1:$AF$214,15,0)</f>
        <v>0</v>
      </c>
      <c r="R22">
        <f>VLOOKUP($C22,'22nd march'!$A$1:$AF$214,16,0)</f>
        <v>0</v>
      </c>
      <c r="S22">
        <f>VLOOKUP($C22,'22nd march'!$A$1:$AF$214,17,0)</f>
        <v>0</v>
      </c>
      <c r="T22">
        <f>VLOOKUP($C22,'22nd march'!$A$1:$AF$214,18,0)</f>
        <v>0</v>
      </c>
      <c r="U22">
        <f>VLOOKUP($C22,'22nd march'!$A$1:$AF$214,19,0)</f>
        <v>0</v>
      </c>
      <c r="V22">
        <f>VLOOKUP($C22,'22nd march'!$A$1:$AF$214,20,0)</f>
        <v>0</v>
      </c>
      <c r="W22">
        <f>VLOOKUP($C22,'22nd march'!$A$1:$AF$214,21,0)</f>
        <v>0</v>
      </c>
      <c r="X22">
        <f>VLOOKUP($C22,'22nd march'!$A$1:$AF$214,22,0)</f>
        <v>0</v>
      </c>
      <c r="Y22">
        <f>VLOOKUP($C22,'22nd march'!$A$1:$AF$214,23,0)</f>
        <v>0</v>
      </c>
    </row>
    <row r="23" spans="1:25" x14ac:dyDescent="0.25">
      <c r="A23" s="12" t="s">
        <v>124</v>
      </c>
      <c r="B23" s="8" t="s">
        <v>228</v>
      </c>
      <c r="C23" s="21">
        <v>142956</v>
      </c>
      <c r="D23">
        <f>VLOOKUP($C23,'22nd march'!$A$1:$AF$214,2,0)</f>
        <v>0</v>
      </c>
      <c r="E23">
        <f>VLOOKUP($C23,'22nd march'!$A$1:$AF$214,3,0)</f>
        <v>0</v>
      </c>
      <c r="F23">
        <f>VLOOKUP($C23,'22nd march'!$A$1:$AF$214,4,0)</f>
        <v>20</v>
      </c>
      <c r="G23">
        <f>VLOOKUP($C23,'22nd march'!$A$1:$AF$214,5,0)</f>
        <v>0</v>
      </c>
      <c r="H23">
        <f>VLOOKUP($C23,'22nd march'!$A$1:$AF$214,6,0)</f>
        <v>0</v>
      </c>
      <c r="I23">
        <f>VLOOKUP($C23,'22nd march'!$A$1:$AF$214,7,0)</f>
        <v>30</v>
      </c>
      <c r="J23">
        <f>VLOOKUP($C23,'22nd march'!$A$1:$AF$214,8,0)</f>
        <v>0</v>
      </c>
      <c r="K23">
        <f>VLOOKUP($C23,'22nd march'!$A$1:$AF$214,9,0)</f>
        <v>0</v>
      </c>
      <c r="L23">
        <f>VLOOKUP($C23,'22nd march'!$A$1:$AF$214,10,0)</f>
        <v>30</v>
      </c>
      <c r="M23">
        <f>VLOOKUP($C23,'22nd march'!$A$1:$AF$214,11,0)</f>
        <v>0</v>
      </c>
      <c r="N23">
        <f>VLOOKUP($C23,'22nd march'!$A$1:$AF$214,12,0)</f>
        <v>30</v>
      </c>
      <c r="O23">
        <f>VLOOKUP($C23,'22nd march'!$A$1:$AF$214,13,0)</f>
        <v>0</v>
      </c>
      <c r="P23">
        <f>VLOOKUP($C23,'22nd march'!$A$1:$AF$214,14,0)</f>
        <v>0</v>
      </c>
      <c r="Q23">
        <f>VLOOKUP($C23,'22nd march'!$A$1:$AF$214,15,0)</f>
        <v>0</v>
      </c>
      <c r="R23">
        <f>VLOOKUP($C23,'22nd march'!$A$1:$AF$214,16,0)</f>
        <v>50</v>
      </c>
      <c r="S23">
        <f>VLOOKUP($C23,'22nd march'!$A$1:$AF$214,17,0)</f>
        <v>50</v>
      </c>
      <c r="T23">
        <f>VLOOKUP($C23,'22nd march'!$A$1:$AF$214,18,0)</f>
        <v>50</v>
      </c>
      <c r="U23">
        <f>VLOOKUP($C23,'22nd march'!$A$1:$AF$214,19,0)</f>
        <v>30</v>
      </c>
      <c r="V23">
        <f>VLOOKUP($C23,'22nd march'!$A$1:$AF$214,20,0)</f>
        <v>0</v>
      </c>
      <c r="W23">
        <f>VLOOKUP($C23,'22nd march'!$A$1:$AF$214,21,0)</f>
        <v>50</v>
      </c>
      <c r="X23">
        <f>VLOOKUP($C23,'22nd march'!$A$1:$AF$214,22,0)</f>
        <v>0</v>
      </c>
      <c r="Y23">
        <f>VLOOKUP($C23,'22nd march'!$A$1:$AF$214,23,0)</f>
        <v>0</v>
      </c>
    </row>
    <row r="24" spans="1:25" x14ac:dyDescent="0.25">
      <c r="A24" s="12" t="s">
        <v>125</v>
      </c>
      <c r="B24" s="8" t="s">
        <v>228</v>
      </c>
      <c r="C24" s="21">
        <v>142958</v>
      </c>
      <c r="D24">
        <f>VLOOKUP($C24,'22nd march'!$A$1:$AF$214,2,0)</f>
        <v>0</v>
      </c>
      <c r="E24">
        <f>VLOOKUP($C24,'22nd march'!$A$1:$AF$214,3,0)</f>
        <v>0</v>
      </c>
      <c r="F24">
        <f>VLOOKUP($C24,'22nd march'!$A$1:$AF$214,4,0)</f>
        <v>30</v>
      </c>
      <c r="G24">
        <f>VLOOKUP($C24,'22nd march'!$A$1:$AF$214,5,0)</f>
        <v>0</v>
      </c>
      <c r="H24">
        <f>VLOOKUP($C24,'22nd march'!$A$1:$AF$214,6,0)</f>
        <v>30</v>
      </c>
      <c r="I24">
        <f>VLOOKUP($C24,'22nd march'!$A$1:$AF$214,7,0)</f>
        <v>40</v>
      </c>
      <c r="J24">
        <f>VLOOKUP($C24,'22nd march'!$A$1:$AF$214,8,0)</f>
        <v>25</v>
      </c>
      <c r="K24">
        <f>VLOOKUP($C24,'22nd march'!$A$1:$AF$214,9,0)</f>
        <v>0</v>
      </c>
      <c r="L24">
        <f>VLOOKUP($C24,'22nd march'!$A$1:$AF$214,10,0)</f>
        <v>20</v>
      </c>
      <c r="M24">
        <f>VLOOKUP($C24,'22nd march'!$A$1:$AF$214,11,0)</f>
        <v>0</v>
      </c>
      <c r="N24">
        <f>VLOOKUP($C24,'22nd march'!$A$1:$AF$214,12,0)</f>
        <v>40</v>
      </c>
      <c r="O24">
        <f>VLOOKUP($C24,'22nd march'!$A$1:$AF$214,13,0)</f>
        <v>0</v>
      </c>
      <c r="P24">
        <f>VLOOKUP($C24,'22nd march'!$A$1:$AF$214,14,0)</f>
        <v>30</v>
      </c>
      <c r="Q24">
        <f>VLOOKUP($C24,'22nd march'!$A$1:$AF$214,15,0)</f>
        <v>30</v>
      </c>
      <c r="R24">
        <f>VLOOKUP($C24,'22nd march'!$A$1:$AF$214,16,0)</f>
        <v>30</v>
      </c>
      <c r="S24">
        <f>VLOOKUP($C24,'22nd march'!$A$1:$AF$214,17,0)</f>
        <v>0</v>
      </c>
      <c r="T24">
        <f>VLOOKUP($C24,'22nd march'!$A$1:$AF$214,18,0)</f>
        <v>50</v>
      </c>
      <c r="U24">
        <f>VLOOKUP($C24,'22nd march'!$A$1:$AF$214,19,0)</f>
        <v>0</v>
      </c>
      <c r="V24">
        <f>VLOOKUP($C24,'22nd march'!$A$1:$AF$214,20,0)</f>
        <v>0</v>
      </c>
      <c r="W24">
        <f>VLOOKUP($C24,'22nd march'!$A$1:$AF$214,21,0)</f>
        <v>0</v>
      </c>
      <c r="X24">
        <f>VLOOKUP($C24,'22nd march'!$A$1:$AF$214,22,0)</f>
        <v>0</v>
      </c>
      <c r="Y24">
        <f>VLOOKUP($C24,'22nd march'!$A$1:$AF$214,23,0)</f>
        <v>0</v>
      </c>
    </row>
    <row r="25" spans="1:25" x14ac:dyDescent="0.25">
      <c r="A25" s="12" t="s">
        <v>126</v>
      </c>
      <c r="B25" s="8" t="s">
        <v>228</v>
      </c>
      <c r="C25" s="21">
        <v>142957</v>
      </c>
      <c r="D25">
        <f>VLOOKUP($C25,'22nd march'!$A$1:$AF$214,2,0)</f>
        <v>0</v>
      </c>
      <c r="E25">
        <f>VLOOKUP($C25,'22nd march'!$A$1:$AF$214,3,0)</f>
        <v>0</v>
      </c>
      <c r="F25">
        <f>VLOOKUP($C25,'22nd march'!$A$1:$AF$214,4,0)</f>
        <v>30</v>
      </c>
      <c r="G25">
        <f>VLOOKUP($C25,'22nd march'!$A$1:$AF$214,5,0)</f>
        <v>0</v>
      </c>
      <c r="H25">
        <f>VLOOKUP($C25,'22nd march'!$A$1:$AF$214,6,0)</f>
        <v>0</v>
      </c>
      <c r="I25">
        <f>VLOOKUP($C25,'22nd march'!$A$1:$AF$214,7,0)</f>
        <v>30</v>
      </c>
      <c r="J25">
        <f>VLOOKUP($C25,'22nd march'!$A$1:$AF$214,8,0)</f>
        <v>0</v>
      </c>
      <c r="K25">
        <f>VLOOKUP($C25,'22nd march'!$A$1:$AF$214,9,0)</f>
        <v>0</v>
      </c>
      <c r="L25">
        <f>VLOOKUP($C25,'22nd march'!$A$1:$AF$214,10,0)</f>
        <v>0</v>
      </c>
      <c r="M25">
        <f>VLOOKUP($C25,'22nd march'!$A$1:$AF$214,11,0)</f>
        <v>30</v>
      </c>
      <c r="N25">
        <f>VLOOKUP($C25,'22nd march'!$A$1:$AF$214,12,0)</f>
        <v>0</v>
      </c>
      <c r="O25">
        <f>VLOOKUP($C25,'22nd march'!$A$1:$AF$214,13,0)</f>
        <v>0</v>
      </c>
      <c r="P25">
        <f>VLOOKUP($C25,'22nd march'!$A$1:$AF$214,14,0)</f>
        <v>30</v>
      </c>
      <c r="Q25">
        <f>VLOOKUP($C25,'22nd march'!$A$1:$AF$214,15,0)</f>
        <v>0</v>
      </c>
      <c r="R25">
        <f>VLOOKUP($C25,'22nd march'!$A$1:$AF$214,16,0)</f>
        <v>70</v>
      </c>
      <c r="S25">
        <f>VLOOKUP($C25,'22nd march'!$A$1:$AF$214,17,0)</f>
        <v>50</v>
      </c>
      <c r="T25">
        <f>VLOOKUP($C25,'22nd march'!$A$1:$AF$214,18,0)</f>
        <v>70</v>
      </c>
      <c r="U25">
        <f>VLOOKUP($C25,'22nd march'!$A$1:$AF$214,19,0)</f>
        <v>0</v>
      </c>
      <c r="V25">
        <f>VLOOKUP($C25,'22nd march'!$A$1:$AF$214,20,0)</f>
        <v>0</v>
      </c>
      <c r="W25">
        <f>VLOOKUP($C25,'22nd march'!$A$1:$AF$214,21,0)</f>
        <v>50</v>
      </c>
      <c r="X25">
        <f>VLOOKUP($C25,'22nd march'!$A$1:$AF$214,22,0)</f>
        <v>50</v>
      </c>
      <c r="Y25">
        <f>VLOOKUP($C25,'22nd march'!$A$1:$AF$214,23,0)</f>
        <v>150</v>
      </c>
    </row>
    <row r="26" spans="1:25" ht="15.75" customHeight="1" x14ac:dyDescent="0.25">
      <c r="A26" s="8" t="s">
        <v>103</v>
      </c>
      <c r="B26" s="8" t="s">
        <v>228</v>
      </c>
      <c r="C26" s="9">
        <v>141675</v>
      </c>
      <c r="D26">
        <f>VLOOKUP($C26,'22nd march'!$A$1:$AF$214,2,0)</f>
        <v>4</v>
      </c>
      <c r="E26">
        <f>VLOOKUP($C26,'22nd march'!$A$1:$AF$214,3,0)</f>
        <v>0</v>
      </c>
      <c r="F26">
        <f>VLOOKUP($C26,'22nd march'!$A$1:$AF$214,4,0)</f>
        <v>0</v>
      </c>
      <c r="G26">
        <f>VLOOKUP($C26,'22nd march'!$A$1:$AF$214,5,0)</f>
        <v>5</v>
      </c>
      <c r="H26">
        <f>VLOOKUP($C26,'22nd march'!$A$1:$AF$214,6,0)</f>
        <v>5</v>
      </c>
      <c r="I26">
        <f>VLOOKUP($C26,'22nd march'!$A$1:$AF$214,7,0)</f>
        <v>0</v>
      </c>
      <c r="J26">
        <f>VLOOKUP($C26,'22nd march'!$A$1:$AF$214,8,0)</f>
        <v>0</v>
      </c>
      <c r="K26">
        <f>VLOOKUP($C26,'22nd march'!$A$1:$AF$214,9,0)</f>
        <v>0</v>
      </c>
      <c r="L26">
        <f>VLOOKUP($C26,'22nd march'!$A$1:$AF$214,10,0)</f>
        <v>0</v>
      </c>
      <c r="M26">
        <f>VLOOKUP($C26,'22nd march'!$A$1:$AF$214,11,0)</f>
        <v>5</v>
      </c>
      <c r="N26">
        <f>VLOOKUP($C26,'22nd march'!$A$1:$AF$214,12,0)</f>
        <v>0</v>
      </c>
      <c r="O26">
        <f>VLOOKUP($C26,'22nd march'!$A$1:$AF$214,13,0)</f>
        <v>0</v>
      </c>
      <c r="P26">
        <f>VLOOKUP($C26,'22nd march'!$A$1:$AF$214,14,0)</f>
        <v>0</v>
      </c>
      <c r="Q26">
        <f>VLOOKUP($C26,'22nd march'!$A$1:$AF$214,15,0)</f>
        <v>0</v>
      </c>
      <c r="R26">
        <f>VLOOKUP($C26,'22nd march'!$A$1:$AF$214,16,0)</f>
        <v>0</v>
      </c>
      <c r="S26">
        <f>VLOOKUP($C26,'22nd march'!$A$1:$AF$214,17,0)</f>
        <v>0</v>
      </c>
      <c r="T26">
        <f>VLOOKUP($C26,'22nd march'!$A$1:$AF$214,18,0)</f>
        <v>0</v>
      </c>
      <c r="U26">
        <f>VLOOKUP($C26,'22nd march'!$A$1:$AF$214,19,0)</f>
        <v>0</v>
      </c>
      <c r="V26">
        <f>VLOOKUP($C26,'22nd march'!$A$1:$AF$214,20,0)</f>
        <v>0</v>
      </c>
      <c r="W26">
        <f>VLOOKUP($C26,'22nd march'!$A$1:$AF$214,21,0)</f>
        <v>0</v>
      </c>
      <c r="X26">
        <f>VLOOKUP($C26,'22nd march'!$A$1:$AF$214,22,0)</f>
        <v>0</v>
      </c>
      <c r="Y26">
        <f>VLOOKUP($C26,'22nd march'!$A$1:$AF$214,23,0)</f>
        <v>0</v>
      </c>
    </row>
    <row r="27" spans="1:25" x14ac:dyDescent="0.25">
      <c r="A27" s="19" t="s">
        <v>245</v>
      </c>
      <c r="B27" s="8" t="s">
        <v>228</v>
      </c>
      <c r="C27" s="39">
        <v>143279</v>
      </c>
      <c r="D27">
        <f>VLOOKUP($C27,'22nd march'!$A$1:$AF$214,2,0)</f>
        <v>0</v>
      </c>
      <c r="E27">
        <f>VLOOKUP($C27,'22nd march'!$A$1:$AF$214,3,0)</f>
        <v>0</v>
      </c>
      <c r="F27">
        <f>VLOOKUP($C27,'22nd march'!$A$1:$AF$214,4,0)</f>
        <v>0</v>
      </c>
      <c r="G27">
        <f>VLOOKUP($C27,'22nd march'!$A$1:$AF$214,5,0)</f>
        <v>0</v>
      </c>
      <c r="H27">
        <f>VLOOKUP($C27,'22nd march'!$A$1:$AF$214,6,0)</f>
        <v>0</v>
      </c>
      <c r="I27">
        <f>VLOOKUP($C27,'22nd march'!$A$1:$AF$214,7,0)</f>
        <v>0</v>
      </c>
      <c r="J27">
        <f>VLOOKUP($C27,'22nd march'!$A$1:$AF$214,8,0)</f>
        <v>0</v>
      </c>
      <c r="K27">
        <f>VLOOKUP($C27,'22nd march'!$A$1:$AF$214,9,0)</f>
        <v>0</v>
      </c>
      <c r="L27">
        <f>VLOOKUP($C27,'22nd march'!$A$1:$AF$214,10,0)</f>
        <v>10</v>
      </c>
      <c r="M27">
        <f>VLOOKUP($C27,'22nd march'!$A$1:$AF$214,11,0)</f>
        <v>0</v>
      </c>
      <c r="N27">
        <f>VLOOKUP($C27,'22nd march'!$A$1:$AF$214,12,0)</f>
        <v>0</v>
      </c>
      <c r="O27">
        <f>VLOOKUP($C27,'22nd march'!$A$1:$AF$214,13,0)</f>
        <v>10</v>
      </c>
      <c r="P27">
        <f>VLOOKUP($C27,'22nd march'!$A$1:$AF$214,14,0)</f>
        <v>10</v>
      </c>
      <c r="Q27">
        <f>VLOOKUP($C27,'22nd march'!$A$1:$AF$214,15,0)</f>
        <v>20</v>
      </c>
      <c r="R27">
        <f>VLOOKUP($C27,'22nd march'!$A$1:$AF$214,16,0)</f>
        <v>0</v>
      </c>
      <c r="S27">
        <f>VLOOKUP($C27,'22nd march'!$A$1:$AF$214,17,0)</f>
        <v>10</v>
      </c>
      <c r="T27">
        <f>VLOOKUP($C27,'22nd march'!$A$1:$AF$214,18,0)</f>
        <v>20</v>
      </c>
      <c r="U27">
        <f>VLOOKUP($C27,'22nd march'!$A$1:$AF$214,19,0)</f>
        <v>0</v>
      </c>
      <c r="V27">
        <f>VLOOKUP($C27,'22nd march'!$A$1:$AF$214,20,0)</f>
        <v>20</v>
      </c>
      <c r="W27">
        <f>VLOOKUP($C27,'22nd march'!$A$1:$AF$214,21,0)</f>
        <v>0</v>
      </c>
      <c r="X27">
        <f>VLOOKUP($C27,'22nd march'!$A$1:$AF$214,22,0)</f>
        <v>20</v>
      </c>
      <c r="Y27">
        <f>VLOOKUP($C27,'22nd march'!$A$1:$AF$214,23,0)</f>
        <v>10</v>
      </c>
    </row>
    <row r="28" spans="1:25" x14ac:dyDescent="0.25">
      <c r="A28" s="19" t="s">
        <v>246</v>
      </c>
      <c r="B28" s="8" t="s">
        <v>228</v>
      </c>
      <c r="C28" s="39">
        <v>143290</v>
      </c>
      <c r="D28">
        <f>VLOOKUP($C28,'22nd march'!$A$1:$AF$214,2,0)</f>
        <v>0</v>
      </c>
      <c r="E28">
        <f>VLOOKUP($C28,'22nd march'!$A$1:$AF$214,3,0)</f>
        <v>0</v>
      </c>
      <c r="F28">
        <f>VLOOKUP($C28,'22nd march'!$A$1:$AF$214,4,0)</f>
        <v>0</v>
      </c>
      <c r="G28">
        <f>VLOOKUP($C28,'22nd march'!$A$1:$AF$214,5,0)</f>
        <v>0</v>
      </c>
      <c r="H28">
        <f>VLOOKUP($C28,'22nd march'!$A$1:$AF$214,6,0)</f>
        <v>0</v>
      </c>
      <c r="I28">
        <f>VLOOKUP($C28,'22nd march'!$A$1:$AF$214,7,0)</f>
        <v>0</v>
      </c>
      <c r="J28">
        <f>VLOOKUP($C28,'22nd march'!$A$1:$AF$214,8,0)</f>
        <v>0</v>
      </c>
      <c r="K28">
        <f>VLOOKUP($C28,'22nd march'!$A$1:$AF$214,9,0)</f>
        <v>0</v>
      </c>
      <c r="L28">
        <f>VLOOKUP($C28,'22nd march'!$A$1:$AF$214,10,0)</f>
        <v>10</v>
      </c>
      <c r="M28">
        <f>VLOOKUP($C28,'22nd march'!$A$1:$AF$214,11,0)</f>
        <v>0</v>
      </c>
      <c r="N28">
        <f>VLOOKUP($C28,'22nd march'!$A$1:$AF$214,12,0)</f>
        <v>0</v>
      </c>
      <c r="O28">
        <f>VLOOKUP($C28,'22nd march'!$A$1:$AF$214,13,0)</f>
        <v>0</v>
      </c>
      <c r="P28">
        <f>VLOOKUP($C28,'22nd march'!$A$1:$AF$214,14,0)</f>
        <v>0</v>
      </c>
      <c r="Q28">
        <f>VLOOKUP($C28,'22nd march'!$A$1:$AF$214,15,0)</f>
        <v>0</v>
      </c>
      <c r="R28">
        <f>VLOOKUP($C28,'22nd march'!$A$1:$AF$214,16,0)</f>
        <v>0</v>
      </c>
      <c r="S28">
        <f>VLOOKUP($C28,'22nd march'!$A$1:$AF$214,17,0)</f>
        <v>0</v>
      </c>
      <c r="T28">
        <f>VLOOKUP($C28,'22nd march'!$A$1:$AF$214,18,0)</f>
        <v>0</v>
      </c>
      <c r="U28">
        <f>VLOOKUP($C28,'22nd march'!$A$1:$AF$214,19,0)</f>
        <v>0</v>
      </c>
      <c r="V28">
        <f>VLOOKUP($C28,'22nd march'!$A$1:$AF$214,20,0)</f>
        <v>0</v>
      </c>
      <c r="W28">
        <f>VLOOKUP($C28,'22nd march'!$A$1:$AF$214,21,0)</f>
        <v>0</v>
      </c>
      <c r="X28">
        <f>VLOOKUP($C28,'22nd march'!$A$1:$AF$214,22,0)</f>
        <v>0</v>
      </c>
      <c r="Y28">
        <f>VLOOKUP($C28,'22nd march'!$A$1:$AF$214,23,0)</f>
        <v>0</v>
      </c>
    </row>
    <row r="29" spans="1:25" x14ac:dyDescent="0.25">
      <c r="A29" s="19" t="s">
        <v>247</v>
      </c>
      <c r="B29" s="8" t="s">
        <v>228</v>
      </c>
      <c r="C29" s="39">
        <v>143291</v>
      </c>
      <c r="D29">
        <f>VLOOKUP($C29,'22nd march'!$A$1:$AF$214,2,0)</f>
        <v>0</v>
      </c>
      <c r="E29">
        <f>VLOOKUP($C29,'22nd march'!$A$1:$AF$214,3,0)</f>
        <v>0</v>
      </c>
      <c r="F29">
        <f>VLOOKUP($C29,'22nd march'!$A$1:$AF$214,4,0)</f>
        <v>0</v>
      </c>
      <c r="G29">
        <f>VLOOKUP($C29,'22nd march'!$A$1:$AF$214,5,0)</f>
        <v>0</v>
      </c>
      <c r="H29">
        <f>VLOOKUP($C29,'22nd march'!$A$1:$AF$214,6,0)</f>
        <v>0</v>
      </c>
      <c r="I29">
        <f>VLOOKUP($C29,'22nd march'!$A$1:$AF$214,7,0)</f>
        <v>0</v>
      </c>
      <c r="J29">
        <f>VLOOKUP($C29,'22nd march'!$A$1:$AF$214,8,0)</f>
        <v>0</v>
      </c>
      <c r="K29">
        <f>VLOOKUP($C29,'22nd march'!$A$1:$AF$214,9,0)</f>
        <v>0</v>
      </c>
      <c r="L29">
        <f>VLOOKUP($C29,'22nd march'!$A$1:$AF$214,10,0)</f>
        <v>20</v>
      </c>
      <c r="M29">
        <f>VLOOKUP($C29,'22nd march'!$A$1:$AF$214,11,0)</f>
        <v>0</v>
      </c>
      <c r="N29">
        <f>VLOOKUP($C29,'22nd march'!$A$1:$AF$214,12,0)</f>
        <v>0</v>
      </c>
      <c r="O29">
        <f>VLOOKUP($C29,'22nd march'!$A$1:$AF$214,13,0)</f>
        <v>0</v>
      </c>
      <c r="P29">
        <f>VLOOKUP($C29,'22nd march'!$A$1:$AF$214,14,0)</f>
        <v>20</v>
      </c>
      <c r="Q29">
        <f>VLOOKUP($C29,'22nd march'!$A$1:$AF$214,15,0)</f>
        <v>0</v>
      </c>
      <c r="R29">
        <f>VLOOKUP($C29,'22nd march'!$A$1:$AF$214,16,0)</f>
        <v>0</v>
      </c>
      <c r="S29">
        <f>VLOOKUP($C29,'22nd march'!$A$1:$AF$214,17,0)</f>
        <v>0</v>
      </c>
      <c r="T29">
        <f>VLOOKUP($C29,'22nd march'!$A$1:$AF$214,18,0)</f>
        <v>0</v>
      </c>
      <c r="U29">
        <f>VLOOKUP($C29,'22nd march'!$A$1:$AF$214,19,0)</f>
        <v>0</v>
      </c>
      <c r="V29">
        <f>VLOOKUP($C29,'22nd march'!$A$1:$AF$214,20,0)</f>
        <v>0</v>
      </c>
      <c r="W29">
        <f>VLOOKUP($C29,'22nd march'!$A$1:$AF$214,21,0)</f>
        <v>0</v>
      </c>
      <c r="X29">
        <f>VLOOKUP($C29,'22nd march'!$A$1:$AF$214,22,0)</f>
        <v>0</v>
      </c>
      <c r="Y29">
        <f>VLOOKUP($C29,'22nd march'!$A$1:$AF$214,23,0)</f>
        <v>0</v>
      </c>
    </row>
    <row r="30" spans="1:25" x14ac:dyDescent="0.25">
      <c r="A30" s="19" t="s">
        <v>248</v>
      </c>
      <c r="B30" s="8" t="s">
        <v>228</v>
      </c>
      <c r="C30" s="39">
        <v>143292</v>
      </c>
      <c r="D30">
        <f>VLOOKUP($C30,'22nd march'!$A$1:$AF$214,2,0)</f>
        <v>0</v>
      </c>
      <c r="E30">
        <f>VLOOKUP($C30,'22nd march'!$A$1:$AF$214,3,0)</f>
        <v>0</v>
      </c>
      <c r="F30">
        <f>VLOOKUP($C30,'22nd march'!$A$1:$AF$214,4,0)</f>
        <v>0</v>
      </c>
      <c r="G30">
        <f>VLOOKUP($C30,'22nd march'!$A$1:$AF$214,5,0)</f>
        <v>0</v>
      </c>
      <c r="H30">
        <f>VLOOKUP($C30,'22nd march'!$A$1:$AF$214,6,0)</f>
        <v>0</v>
      </c>
      <c r="I30">
        <f>VLOOKUP($C30,'22nd march'!$A$1:$AF$214,7,0)</f>
        <v>0</v>
      </c>
      <c r="J30">
        <f>VLOOKUP($C30,'22nd march'!$A$1:$AF$214,8,0)</f>
        <v>0</v>
      </c>
      <c r="K30">
        <f>VLOOKUP($C30,'22nd march'!$A$1:$AF$214,9,0)</f>
        <v>0</v>
      </c>
      <c r="L30">
        <f>VLOOKUP($C30,'22nd march'!$A$1:$AF$214,10,0)</f>
        <v>20</v>
      </c>
      <c r="M30">
        <f>VLOOKUP($C30,'22nd march'!$A$1:$AF$214,11,0)</f>
        <v>0</v>
      </c>
      <c r="N30">
        <f>VLOOKUP($C30,'22nd march'!$A$1:$AF$214,12,0)</f>
        <v>0</v>
      </c>
      <c r="O30">
        <f>VLOOKUP($C30,'22nd march'!$A$1:$AF$214,13,0)</f>
        <v>20</v>
      </c>
      <c r="P30">
        <f>VLOOKUP($C30,'22nd march'!$A$1:$AF$214,14,0)</f>
        <v>20</v>
      </c>
      <c r="Q30">
        <f>VLOOKUP($C30,'22nd march'!$A$1:$AF$214,15,0)</f>
        <v>0</v>
      </c>
      <c r="R30">
        <f>VLOOKUP($C30,'22nd march'!$A$1:$AF$214,16,0)</f>
        <v>0</v>
      </c>
      <c r="S30">
        <f>VLOOKUP($C30,'22nd march'!$A$1:$AF$214,17,0)</f>
        <v>0</v>
      </c>
      <c r="T30">
        <f>VLOOKUP($C30,'22nd march'!$A$1:$AF$214,18,0)</f>
        <v>0</v>
      </c>
      <c r="U30">
        <f>VLOOKUP($C30,'22nd march'!$A$1:$AF$214,19,0)</f>
        <v>0</v>
      </c>
      <c r="V30">
        <f>VLOOKUP($C30,'22nd march'!$A$1:$AF$214,20,0)</f>
        <v>0</v>
      </c>
      <c r="W30">
        <f>VLOOKUP($C30,'22nd march'!$A$1:$AF$214,21,0)</f>
        <v>0</v>
      </c>
      <c r="X30">
        <f>VLOOKUP($C30,'22nd march'!$A$1:$AF$214,22,0)</f>
        <v>30</v>
      </c>
      <c r="Y30">
        <f>VLOOKUP($C30,'22nd march'!$A$1:$AF$214,23,0)</f>
        <v>20</v>
      </c>
    </row>
    <row r="31" spans="1:25" x14ac:dyDescent="0.25">
      <c r="A31" s="19" t="s">
        <v>249</v>
      </c>
      <c r="B31" s="8" t="s">
        <v>228</v>
      </c>
      <c r="C31" s="39">
        <v>143282</v>
      </c>
      <c r="D31">
        <f>VLOOKUP($C31,'22nd march'!$A$1:$AF$214,2,0)</f>
        <v>0</v>
      </c>
      <c r="E31">
        <f>VLOOKUP($C31,'22nd march'!$A$1:$AF$214,3,0)</f>
        <v>0</v>
      </c>
      <c r="F31">
        <f>VLOOKUP($C31,'22nd march'!$A$1:$AF$214,4,0)</f>
        <v>0</v>
      </c>
      <c r="G31">
        <f>VLOOKUP($C31,'22nd march'!$A$1:$AF$214,5,0)</f>
        <v>0</v>
      </c>
      <c r="H31">
        <f>VLOOKUP($C31,'22nd march'!$A$1:$AF$214,6,0)</f>
        <v>0</v>
      </c>
      <c r="I31">
        <f>VLOOKUP($C31,'22nd march'!$A$1:$AF$214,7,0)</f>
        <v>0</v>
      </c>
      <c r="J31">
        <f>VLOOKUP($C31,'22nd march'!$A$1:$AF$214,8,0)</f>
        <v>0</v>
      </c>
      <c r="K31">
        <f>VLOOKUP($C31,'22nd march'!$A$1:$AF$214,9,0)</f>
        <v>0</v>
      </c>
      <c r="L31">
        <f>VLOOKUP($C31,'22nd march'!$A$1:$AF$214,10,0)</f>
        <v>10</v>
      </c>
      <c r="M31">
        <f>VLOOKUP($C31,'22nd march'!$A$1:$AF$214,11,0)</f>
        <v>30</v>
      </c>
      <c r="N31">
        <f>VLOOKUP($C31,'22nd march'!$A$1:$AF$214,12,0)</f>
        <v>0</v>
      </c>
      <c r="O31">
        <f>VLOOKUP($C31,'22nd march'!$A$1:$AF$214,13,0)</f>
        <v>30</v>
      </c>
      <c r="P31">
        <f>VLOOKUP($C31,'22nd march'!$A$1:$AF$214,14,0)</f>
        <v>30</v>
      </c>
      <c r="Q31">
        <f>VLOOKUP($C31,'22nd march'!$A$1:$AF$214,15,0)</f>
        <v>33</v>
      </c>
      <c r="R31">
        <f>VLOOKUP($C31,'22nd march'!$A$1:$AF$214,16,0)</f>
        <v>15</v>
      </c>
      <c r="S31">
        <f>VLOOKUP($C31,'22nd march'!$A$1:$AF$214,17,0)</f>
        <v>0</v>
      </c>
      <c r="T31">
        <f>VLOOKUP($C31,'22nd march'!$A$1:$AF$214,18,0)</f>
        <v>20</v>
      </c>
      <c r="U31">
        <f>VLOOKUP($C31,'22nd march'!$A$1:$AF$214,19,0)</f>
        <v>0</v>
      </c>
      <c r="V31">
        <f>VLOOKUP($C31,'22nd march'!$A$1:$AF$214,20,0)</f>
        <v>0</v>
      </c>
      <c r="W31">
        <f>VLOOKUP($C31,'22nd march'!$A$1:$AF$214,21,0)</f>
        <v>0</v>
      </c>
      <c r="X31">
        <f>VLOOKUP($C31,'22nd march'!$A$1:$AF$214,22,0)</f>
        <v>20</v>
      </c>
      <c r="Y31">
        <f>VLOOKUP($C31,'22nd march'!$A$1:$AF$214,23,0)</f>
        <v>20</v>
      </c>
    </row>
    <row r="32" spans="1:25" x14ac:dyDescent="0.25">
      <c r="A32" s="19" t="s">
        <v>250</v>
      </c>
      <c r="B32" s="8" t="s">
        <v>228</v>
      </c>
      <c r="C32" s="39">
        <v>143302</v>
      </c>
      <c r="D32">
        <f>VLOOKUP($C32,'22nd march'!$A$1:$AF$214,2,0)</f>
        <v>0</v>
      </c>
      <c r="E32">
        <f>VLOOKUP($C32,'22nd march'!$A$1:$AF$214,3,0)</f>
        <v>0</v>
      </c>
      <c r="F32">
        <f>VLOOKUP($C32,'22nd march'!$A$1:$AF$214,4,0)</f>
        <v>0</v>
      </c>
      <c r="G32">
        <f>VLOOKUP($C32,'22nd march'!$A$1:$AF$214,5,0)</f>
        <v>0</v>
      </c>
      <c r="H32">
        <f>VLOOKUP($C32,'22nd march'!$A$1:$AF$214,6,0)</f>
        <v>0</v>
      </c>
      <c r="I32">
        <f>VLOOKUP($C32,'22nd march'!$A$1:$AF$214,7,0)</f>
        <v>0</v>
      </c>
      <c r="J32">
        <f>VLOOKUP($C32,'22nd march'!$A$1:$AF$214,8,0)</f>
        <v>0</v>
      </c>
      <c r="K32">
        <f>VLOOKUP($C32,'22nd march'!$A$1:$AF$214,9,0)</f>
        <v>0</v>
      </c>
      <c r="L32">
        <f>VLOOKUP($C32,'22nd march'!$A$1:$AF$214,10,0)</f>
        <v>10</v>
      </c>
      <c r="M32">
        <f>VLOOKUP($C32,'22nd march'!$A$1:$AF$214,11,0)</f>
        <v>0</v>
      </c>
      <c r="N32">
        <f>VLOOKUP($C32,'22nd march'!$A$1:$AF$214,12,0)</f>
        <v>0</v>
      </c>
      <c r="O32">
        <f>VLOOKUP($C32,'22nd march'!$A$1:$AF$214,13,0)</f>
        <v>20</v>
      </c>
      <c r="P32">
        <f>VLOOKUP($C32,'22nd march'!$A$1:$AF$214,14,0)</f>
        <v>20</v>
      </c>
      <c r="Q32">
        <f>VLOOKUP($C32,'22nd march'!$A$1:$AF$214,15,0)</f>
        <v>0</v>
      </c>
      <c r="R32">
        <f>VLOOKUP($C32,'22nd march'!$A$1:$AF$214,16,0)</f>
        <v>0</v>
      </c>
      <c r="S32">
        <f>VLOOKUP($C32,'22nd march'!$A$1:$AF$214,17,0)</f>
        <v>20</v>
      </c>
      <c r="T32">
        <f>VLOOKUP($C32,'22nd march'!$A$1:$AF$214,18,0)</f>
        <v>0</v>
      </c>
      <c r="U32">
        <f>VLOOKUP($C32,'22nd march'!$A$1:$AF$214,19,0)</f>
        <v>20</v>
      </c>
      <c r="V32">
        <f>VLOOKUP($C32,'22nd march'!$A$1:$AF$214,20,0)</f>
        <v>20</v>
      </c>
      <c r="W32">
        <f>VLOOKUP($C32,'22nd march'!$A$1:$AF$214,21,0)</f>
        <v>0</v>
      </c>
      <c r="X32">
        <f>VLOOKUP($C32,'22nd march'!$A$1:$AF$214,22,0)</f>
        <v>10</v>
      </c>
      <c r="Y32">
        <f>VLOOKUP($C32,'22nd march'!$A$1:$AF$214,23,0)</f>
        <v>10</v>
      </c>
    </row>
    <row r="33" spans="1:25" x14ac:dyDescent="0.25">
      <c r="A33" s="19" t="s">
        <v>251</v>
      </c>
      <c r="B33" s="8" t="s">
        <v>228</v>
      </c>
      <c r="C33" s="39">
        <v>143295</v>
      </c>
      <c r="D33">
        <f>VLOOKUP($C33,'22nd march'!$A$1:$AF$214,2,0)</f>
        <v>0</v>
      </c>
      <c r="E33">
        <f>VLOOKUP($C33,'22nd march'!$A$1:$AF$214,3,0)</f>
        <v>0</v>
      </c>
      <c r="F33">
        <f>VLOOKUP($C33,'22nd march'!$A$1:$AF$214,4,0)</f>
        <v>0</v>
      </c>
      <c r="G33">
        <f>VLOOKUP($C33,'22nd march'!$A$1:$AF$214,5,0)</f>
        <v>0</v>
      </c>
      <c r="H33">
        <f>VLOOKUP($C33,'22nd march'!$A$1:$AF$214,6,0)</f>
        <v>0</v>
      </c>
      <c r="I33">
        <f>VLOOKUP($C33,'22nd march'!$A$1:$AF$214,7,0)</f>
        <v>0</v>
      </c>
      <c r="J33">
        <f>VLOOKUP($C33,'22nd march'!$A$1:$AF$214,8,0)</f>
        <v>0</v>
      </c>
      <c r="K33">
        <f>VLOOKUP($C33,'22nd march'!$A$1:$AF$214,9,0)</f>
        <v>0</v>
      </c>
      <c r="L33">
        <f>VLOOKUP($C33,'22nd march'!$A$1:$AF$214,10,0)</f>
        <v>10</v>
      </c>
      <c r="M33">
        <f>VLOOKUP($C33,'22nd march'!$A$1:$AF$214,11,0)</f>
        <v>0</v>
      </c>
      <c r="N33">
        <f>VLOOKUP($C33,'22nd march'!$A$1:$AF$214,12,0)</f>
        <v>0</v>
      </c>
      <c r="O33">
        <f>VLOOKUP($C33,'22nd march'!$A$1:$AF$214,13,0)</f>
        <v>10</v>
      </c>
      <c r="P33">
        <f>VLOOKUP($C33,'22nd march'!$A$1:$AF$214,14,0)</f>
        <v>10</v>
      </c>
      <c r="Q33">
        <f>VLOOKUP($C33,'22nd march'!$A$1:$AF$214,15,0)</f>
        <v>0</v>
      </c>
      <c r="R33">
        <f>VLOOKUP($C33,'22nd march'!$A$1:$AF$214,16,0)</f>
        <v>0</v>
      </c>
      <c r="S33">
        <f>VLOOKUP($C33,'22nd march'!$A$1:$AF$214,17,0)</f>
        <v>10</v>
      </c>
      <c r="T33">
        <f>VLOOKUP($C33,'22nd march'!$A$1:$AF$214,18,0)</f>
        <v>0</v>
      </c>
      <c r="U33">
        <f>VLOOKUP($C33,'22nd march'!$A$1:$AF$214,19,0)</f>
        <v>0</v>
      </c>
      <c r="V33">
        <f>VLOOKUP($C33,'22nd march'!$A$1:$AF$214,20,0)</f>
        <v>0</v>
      </c>
      <c r="W33">
        <f>VLOOKUP($C33,'22nd march'!$A$1:$AF$214,21,0)</f>
        <v>0</v>
      </c>
      <c r="X33">
        <f>VLOOKUP($C33,'22nd march'!$A$1:$AF$214,22,0)</f>
        <v>0</v>
      </c>
      <c r="Y33">
        <f>VLOOKUP($C33,'22nd march'!$A$1:$AF$214,23,0)</f>
        <v>0</v>
      </c>
    </row>
    <row r="34" spans="1:25" x14ac:dyDescent="0.25">
      <c r="A34" s="19" t="s">
        <v>252</v>
      </c>
      <c r="B34" s="8" t="s">
        <v>228</v>
      </c>
      <c r="C34" s="39">
        <v>143296</v>
      </c>
      <c r="D34">
        <f>VLOOKUP($C34,'22nd march'!$A$1:$AF$214,2,0)</f>
        <v>0</v>
      </c>
      <c r="E34">
        <f>VLOOKUP($C34,'22nd march'!$A$1:$AF$214,3,0)</f>
        <v>0</v>
      </c>
      <c r="F34">
        <f>VLOOKUP($C34,'22nd march'!$A$1:$AF$214,4,0)</f>
        <v>0</v>
      </c>
      <c r="G34">
        <f>VLOOKUP($C34,'22nd march'!$A$1:$AF$214,5,0)</f>
        <v>0</v>
      </c>
      <c r="H34">
        <f>VLOOKUP($C34,'22nd march'!$A$1:$AF$214,6,0)</f>
        <v>0</v>
      </c>
      <c r="I34">
        <f>VLOOKUP($C34,'22nd march'!$A$1:$AF$214,7,0)</f>
        <v>0</v>
      </c>
      <c r="J34">
        <f>VLOOKUP($C34,'22nd march'!$A$1:$AF$214,8,0)</f>
        <v>0</v>
      </c>
      <c r="K34">
        <f>VLOOKUP($C34,'22nd march'!$A$1:$AF$214,9,0)</f>
        <v>0</v>
      </c>
      <c r="L34">
        <f>VLOOKUP($C34,'22nd march'!$A$1:$AF$214,10,0)</f>
        <v>10</v>
      </c>
      <c r="M34">
        <f>VLOOKUP($C34,'22nd march'!$A$1:$AF$214,11,0)</f>
        <v>0</v>
      </c>
      <c r="N34">
        <f>VLOOKUP($C34,'22nd march'!$A$1:$AF$214,12,0)</f>
        <v>0</v>
      </c>
      <c r="O34">
        <f>VLOOKUP($C34,'22nd march'!$A$1:$AF$214,13,0)</f>
        <v>0</v>
      </c>
      <c r="P34">
        <f>VLOOKUP($C34,'22nd march'!$A$1:$AF$214,14,0)</f>
        <v>22</v>
      </c>
      <c r="Q34">
        <f>VLOOKUP($C34,'22nd march'!$A$1:$AF$214,15,0)</f>
        <v>0</v>
      </c>
      <c r="R34">
        <f>VLOOKUP($C34,'22nd march'!$A$1:$AF$214,16,0)</f>
        <v>0</v>
      </c>
      <c r="S34">
        <f>VLOOKUP($C34,'22nd march'!$A$1:$AF$214,17,0)</f>
        <v>20</v>
      </c>
      <c r="T34">
        <f>VLOOKUP($C34,'22nd march'!$A$1:$AF$214,18,0)</f>
        <v>20</v>
      </c>
      <c r="U34">
        <f>VLOOKUP($C34,'22nd march'!$A$1:$AF$214,19,0)</f>
        <v>0</v>
      </c>
      <c r="V34">
        <f>VLOOKUP($C34,'22nd march'!$A$1:$AF$214,20,0)</f>
        <v>20</v>
      </c>
      <c r="W34">
        <f>VLOOKUP($C34,'22nd march'!$A$1:$AF$214,21,0)</f>
        <v>0</v>
      </c>
      <c r="X34">
        <f>VLOOKUP($C34,'22nd march'!$A$1:$AF$214,22,0)</f>
        <v>10</v>
      </c>
      <c r="Y34">
        <f>VLOOKUP($C34,'22nd march'!$A$1:$AF$214,23,0)</f>
        <v>10</v>
      </c>
    </row>
    <row r="35" spans="1:25" x14ac:dyDescent="0.25">
      <c r="A35" s="19" t="s">
        <v>253</v>
      </c>
      <c r="B35" s="8" t="s">
        <v>228</v>
      </c>
      <c r="C35" s="39">
        <v>143297</v>
      </c>
      <c r="D35">
        <f>VLOOKUP($C35,'22nd march'!$A$1:$AF$214,2,0)</f>
        <v>0</v>
      </c>
      <c r="E35">
        <f>VLOOKUP($C35,'22nd march'!$A$1:$AF$214,3,0)</f>
        <v>0</v>
      </c>
      <c r="F35">
        <f>VLOOKUP($C35,'22nd march'!$A$1:$AF$214,4,0)</f>
        <v>0</v>
      </c>
      <c r="G35">
        <f>VLOOKUP($C35,'22nd march'!$A$1:$AF$214,5,0)</f>
        <v>0</v>
      </c>
      <c r="H35">
        <f>VLOOKUP($C35,'22nd march'!$A$1:$AF$214,6,0)</f>
        <v>0</v>
      </c>
      <c r="I35">
        <f>VLOOKUP($C35,'22nd march'!$A$1:$AF$214,7,0)</f>
        <v>0</v>
      </c>
      <c r="J35">
        <f>VLOOKUP($C35,'22nd march'!$A$1:$AF$214,8,0)</f>
        <v>0</v>
      </c>
      <c r="K35">
        <f>VLOOKUP($C35,'22nd march'!$A$1:$AF$214,9,0)</f>
        <v>0</v>
      </c>
      <c r="L35">
        <f>VLOOKUP($C35,'22nd march'!$A$1:$AF$214,10,0)</f>
        <v>30</v>
      </c>
      <c r="M35">
        <f>VLOOKUP($C35,'22nd march'!$A$1:$AF$214,11,0)</f>
        <v>0</v>
      </c>
      <c r="N35">
        <f>VLOOKUP($C35,'22nd march'!$A$1:$AF$214,12,0)</f>
        <v>0</v>
      </c>
      <c r="O35">
        <f>VLOOKUP($C35,'22nd march'!$A$1:$AF$214,13,0)</f>
        <v>0</v>
      </c>
      <c r="P35">
        <f>VLOOKUP($C35,'22nd march'!$A$1:$AF$214,14,0)</f>
        <v>0</v>
      </c>
      <c r="Q35">
        <f>VLOOKUP($C35,'22nd march'!$A$1:$AF$214,15,0)</f>
        <v>0</v>
      </c>
      <c r="R35">
        <f>VLOOKUP($C35,'22nd march'!$A$1:$AF$214,16,0)</f>
        <v>0</v>
      </c>
      <c r="S35">
        <f>VLOOKUP($C35,'22nd march'!$A$1:$AF$214,17,0)</f>
        <v>0</v>
      </c>
      <c r="T35">
        <f>VLOOKUP($C35,'22nd march'!$A$1:$AF$214,18,0)</f>
        <v>0</v>
      </c>
      <c r="U35">
        <f>VLOOKUP($C35,'22nd march'!$A$1:$AF$214,19,0)</f>
        <v>0</v>
      </c>
      <c r="V35">
        <f>VLOOKUP($C35,'22nd march'!$A$1:$AF$214,20,0)</f>
        <v>0</v>
      </c>
      <c r="W35">
        <f>VLOOKUP($C35,'22nd march'!$A$1:$AF$214,21,0)</f>
        <v>0</v>
      </c>
      <c r="X35">
        <f>VLOOKUP($C35,'22nd march'!$A$1:$AF$214,22,0)</f>
        <v>0</v>
      </c>
      <c r="Y35">
        <f>VLOOKUP($C35,'22nd march'!$A$1:$AF$214,23,0)</f>
        <v>0</v>
      </c>
    </row>
    <row r="36" spans="1:25" ht="30" x14ac:dyDescent="0.25">
      <c r="A36" s="19" t="s">
        <v>254</v>
      </c>
      <c r="B36" s="8" t="s">
        <v>228</v>
      </c>
      <c r="C36" s="39">
        <v>143298</v>
      </c>
      <c r="D36">
        <f>VLOOKUP($C36,'22nd march'!$A$1:$AF$214,2,0)</f>
        <v>0</v>
      </c>
      <c r="E36">
        <f>VLOOKUP($C36,'22nd march'!$A$1:$AF$214,3,0)</f>
        <v>0</v>
      </c>
      <c r="F36">
        <f>VLOOKUP($C36,'22nd march'!$A$1:$AF$214,4,0)</f>
        <v>0</v>
      </c>
      <c r="G36">
        <f>VLOOKUP($C36,'22nd march'!$A$1:$AF$214,5,0)</f>
        <v>0</v>
      </c>
      <c r="H36">
        <f>VLOOKUP($C36,'22nd march'!$A$1:$AF$214,6,0)</f>
        <v>0</v>
      </c>
      <c r="I36">
        <f>VLOOKUP($C36,'22nd march'!$A$1:$AF$214,7,0)</f>
        <v>0</v>
      </c>
      <c r="J36">
        <f>VLOOKUP($C36,'22nd march'!$A$1:$AF$214,8,0)</f>
        <v>0</v>
      </c>
      <c r="K36">
        <f>VLOOKUP($C36,'22nd march'!$A$1:$AF$214,9,0)</f>
        <v>0</v>
      </c>
      <c r="L36">
        <f>VLOOKUP($C36,'22nd march'!$A$1:$AF$214,10,0)</f>
        <v>20</v>
      </c>
      <c r="M36">
        <f>VLOOKUP($C36,'22nd march'!$A$1:$AF$214,11,0)</f>
        <v>0</v>
      </c>
      <c r="N36">
        <f>VLOOKUP($C36,'22nd march'!$A$1:$AF$214,12,0)</f>
        <v>0</v>
      </c>
      <c r="O36">
        <f>VLOOKUP($C36,'22nd march'!$A$1:$AF$214,13,0)</f>
        <v>0</v>
      </c>
      <c r="P36">
        <f>VLOOKUP($C36,'22nd march'!$A$1:$AF$214,14,0)</f>
        <v>30</v>
      </c>
      <c r="Q36">
        <f>VLOOKUP($C36,'22nd march'!$A$1:$AF$214,15,0)</f>
        <v>0</v>
      </c>
      <c r="R36">
        <f>VLOOKUP($C36,'22nd march'!$A$1:$AF$214,16,0)</f>
        <v>30</v>
      </c>
      <c r="S36">
        <f>VLOOKUP($C36,'22nd march'!$A$1:$AF$214,17,0)</f>
        <v>30</v>
      </c>
      <c r="T36">
        <f>VLOOKUP($C36,'22nd march'!$A$1:$AF$214,18,0)</f>
        <v>30</v>
      </c>
      <c r="U36">
        <f>VLOOKUP($C36,'22nd march'!$A$1:$AF$214,19,0)</f>
        <v>0</v>
      </c>
      <c r="V36">
        <f>VLOOKUP($C36,'22nd march'!$A$1:$AF$214,20,0)</f>
        <v>0</v>
      </c>
      <c r="W36">
        <f>VLOOKUP($C36,'22nd march'!$A$1:$AF$214,21,0)</f>
        <v>0</v>
      </c>
      <c r="X36">
        <f>VLOOKUP($C36,'22nd march'!$A$1:$AF$214,22,0)</f>
        <v>0</v>
      </c>
      <c r="Y36">
        <f>VLOOKUP($C36,'22nd march'!$A$1:$AF$214,23,0)</f>
        <v>30</v>
      </c>
    </row>
    <row r="37" spans="1:25" ht="30" x14ac:dyDescent="0.25">
      <c r="A37" s="19" t="s">
        <v>255</v>
      </c>
      <c r="B37" s="8" t="s">
        <v>228</v>
      </c>
      <c r="C37" s="39">
        <v>143299</v>
      </c>
      <c r="D37">
        <f>VLOOKUP($C37,'22nd march'!$A$1:$AF$214,2,0)</f>
        <v>0</v>
      </c>
      <c r="E37">
        <f>VLOOKUP($C37,'22nd march'!$A$1:$AF$214,3,0)</f>
        <v>0</v>
      </c>
      <c r="F37">
        <f>VLOOKUP($C37,'22nd march'!$A$1:$AF$214,4,0)</f>
        <v>0</v>
      </c>
      <c r="G37">
        <f>VLOOKUP($C37,'22nd march'!$A$1:$AF$214,5,0)</f>
        <v>0</v>
      </c>
      <c r="H37">
        <f>VLOOKUP($C37,'22nd march'!$A$1:$AF$214,6,0)</f>
        <v>0</v>
      </c>
      <c r="I37">
        <f>VLOOKUP($C37,'22nd march'!$A$1:$AF$214,7,0)</f>
        <v>0</v>
      </c>
      <c r="J37">
        <f>VLOOKUP($C37,'22nd march'!$A$1:$AF$214,8,0)</f>
        <v>0</v>
      </c>
      <c r="K37">
        <f>VLOOKUP($C37,'22nd march'!$A$1:$AF$214,9,0)</f>
        <v>0</v>
      </c>
      <c r="L37">
        <f>VLOOKUP($C37,'22nd march'!$A$1:$AF$214,10,0)</f>
        <v>0</v>
      </c>
      <c r="M37">
        <f>VLOOKUP($C37,'22nd march'!$A$1:$AF$214,11,0)</f>
        <v>0</v>
      </c>
      <c r="N37">
        <f>VLOOKUP($C37,'22nd march'!$A$1:$AF$214,12,0)</f>
        <v>0</v>
      </c>
      <c r="O37">
        <f>VLOOKUP($C37,'22nd march'!$A$1:$AF$214,13,0)</f>
        <v>20</v>
      </c>
      <c r="P37">
        <f>VLOOKUP($C37,'22nd march'!$A$1:$AF$214,14,0)</f>
        <v>20</v>
      </c>
      <c r="Q37">
        <f>VLOOKUP($C37,'22nd march'!$A$1:$AF$214,15,0)</f>
        <v>0</v>
      </c>
      <c r="R37">
        <f>VLOOKUP($C37,'22nd march'!$A$1:$AF$214,16,0)</f>
        <v>20</v>
      </c>
      <c r="S37">
        <f>VLOOKUP($C37,'22nd march'!$A$1:$AF$214,17,0)</f>
        <v>0</v>
      </c>
      <c r="T37">
        <f>VLOOKUP($C37,'22nd march'!$A$1:$AF$214,18,0)</f>
        <v>0</v>
      </c>
      <c r="U37">
        <f>VLOOKUP($C37,'22nd march'!$A$1:$AF$214,19,0)</f>
        <v>0</v>
      </c>
      <c r="V37">
        <f>VLOOKUP($C37,'22nd march'!$A$1:$AF$214,20,0)</f>
        <v>0</v>
      </c>
      <c r="W37">
        <f>VLOOKUP($C37,'22nd march'!$A$1:$AF$214,21,0)</f>
        <v>0</v>
      </c>
      <c r="X37">
        <f>VLOOKUP($C37,'22nd march'!$A$1:$AF$214,22,0)</f>
        <v>0</v>
      </c>
      <c r="Y37">
        <f>VLOOKUP($C37,'22nd march'!$A$1:$AF$214,23,0)</f>
        <v>0</v>
      </c>
    </row>
    <row r="38" spans="1:25" x14ac:dyDescent="0.25">
      <c r="A38" s="19" t="s">
        <v>265</v>
      </c>
      <c r="B38" s="8" t="s">
        <v>228</v>
      </c>
      <c r="C38" s="39">
        <v>143387</v>
      </c>
      <c r="D38">
        <f>VLOOKUP($C38,'22nd march'!$A$1:$AF$214,2,0)</f>
        <v>0</v>
      </c>
      <c r="E38">
        <f>VLOOKUP($C38,'22nd march'!$A$1:$AF$214,3,0)</f>
        <v>0</v>
      </c>
      <c r="F38">
        <f>VLOOKUP($C38,'22nd march'!$A$1:$AF$214,4,0)</f>
        <v>0</v>
      </c>
      <c r="G38">
        <f>VLOOKUP($C38,'22nd march'!$A$1:$AF$214,5,0)</f>
        <v>0</v>
      </c>
      <c r="H38">
        <f>VLOOKUP($C38,'22nd march'!$A$1:$AF$214,6,0)</f>
        <v>0</v>
      </c>
      <c r="I38">
        <f>VLOOKUP($C38,'22nd march'!$A$1:$AF$214,7,0)</f>
        <v>0</v>
      </c>
      <c r="J38">
        <f>VLOOKUP($C38,'22nd march'!$A$1:$AF$214,8,0)</f>
        <v>0</v>
      </c>
      <c r="K38">
        <f>VLOOKUP($C38,'22nd march'!$A$1:$AF$214,9,0)</f>
        <v>0</v>
      </c>
      <c r="L38">
        <f>VLOOKUP($C38,'22nd march'!$A$1:$AF$214,10,0)</f>
        <v>0</v>
      </c>
      <c r="M38">
        <f>VLOOKUP($C38,'22nd march'!$A$1:$AF$214,11,0)</f>
        <v>0</v>
      </c>
      <c r="N38">
        <f>VLOOKUP($C38,'22nd march'!$A$1:$AF$214,12,0)</f>
        <v>100</v>
      </c>
      <c r="O38">
        <f>VLOOKUP($C38,'22nd march'!$A$1:$AF$214,13,0)</f>
        <v>0</v>
      </c>
      <c r="P38">
        <f>VLOOKUP($C38,'22nd march'!$A$1:$AF$214,14,0)</f>
        <v>0</v>
      </c>
      <c r="Q38">
        <f>VLOOKUP($C38,'22nd march'!$A$1:$AF$214,15,0)</f>
        <v>50</v>
      </c>
      <c r="R38">
        <f>VLOOKUP($C38,'22nd march'!$A$1:$AF$214,16,0)</f>
        <v>0</v>
      </c>
      <c r="S38">
        <f>VLOOKUP($C38,'22nd march'!$A$1:$AF$214,17,0)</f>
        <v>60</v>
      </c>
      <c r="T38">
        <f>VLOOKUP($C38,'22nd march'!$A$1:$AF$214,18,0)</f>
        <v>50</v>
      </c>
      <c r="U38">
        <f>VLOOKUP($C38,'22nd march'!$A$1:$AF$214,19,0)</f>
        <v>0</v>
      </c>
      <c r="V38">
        <f>VLOOKUP($C38,'22nd march'!$A$1:$AF$214,20,0)</f>
        <v>0</v>
      </c>
      <c r="W38">
        <f>VLOOKUP($C38,'22nd march'!$A$1:$AF$214,21,0)</f>
        <v>50</v>
      </c>
      <c r="X38">
        <f>VLOOKUP($C38,'22nd march'!$A$1:$AF$214,22,0)</f>
        <v>0</v>
      </c>
      <c r="Y38">
        <f>VLOOKUP($C38,'22nd march'!$A$1:$AF$214,23,0)</f>
        <v>0</v>
      </c>
    </row>
    <row r="39" spans="1:25" x14ac:dyDescent="0.25">
      <c r="A39" s="19" t="s">
        <v>266</v>
      </c>
      <c r="B39" s="8" t="s">
        <v>228</v>
      </c>
      <c r="C39" s="39">
        <v>143388</v>
      </c>
      <c r="D39">
        <f>VLOOKUP($C39,'22nd march'!$A$1:$AF$214,2,0)</f>
        <v>0</v>
      </c>
      <c r="E39">
        <f>VLOOKUP($C39,'22nd march'!$A$1:$AF$214,3,0)</f>
        <v>0</v>
      </c>
      <c r="F39">
        <f>VLOOKUP($C39,'22nd march'!$A$1:$AF$214,4,0)</f>
        <v>0</v>
      </c>
      <c r="G39">
        <f>VLOOKUP($C39,'22nd march'!$A$1:$AF$214,5,0)</f>
        <v>0</v>
      </c>
      <c r="H39">
        <f>VLOOKUP($C39,'22nd march'!$A$1:$AF$214,6,0)</f>
        <v>0</v>
      </c>
      <c r="I39">
        <f>VLOOKUP($C39,'22nd march'!$A$1:$AF$214,7,0)</f>
        <v>0</v>
      </c>
      <c r="J39">
        <f>VLOOKUP($C39,'22nd march'!$A$1:$AF$214,8,0)</f>
        <v>0</v>
      </c>
      <c r="K39">
        <f>VLOOKUP($C39,'22nd march'!$A$1:$AF$214,9,0)</f>
        <v>0</v>
      </c>
      <c r="L39">
        <f>VLOOKUP($C39,'22nd march'!$A$1:$AF$214,10,0)</f>
        <v>0</v>
      </c>
      <c r="M39">
        <f>VLOOKUP($C39,'22nd march'!$A$1:$AF$214,11,0)</f>
        <v>0</v>
      </c>
      <c r="N39">
        <f>VLOOKUP($C39,'22nd march'!$A$1:$AF$214,12,0)</f>
        <v>10</v>
      </c>
      <c r="O39">
        <f>VLOOKUP($C39,'22nd march'!$A$1:$AF$214,13,0)</f>
        <v>0</v>
      </c>
      <c r="P39">
        <f>VLOOKUP($C39,'22nd march'!$A$1:$AF$214,14,0)</f>
        <v>0</v>
      </c>
      <c r="Q39">
        <f>VLOOKUP($C39,'22nd march'!$A$1:$AF$214,15,0)</f>
        <v>0</v>
      </c>
      <c r="R39">
        <f>VLOOKUP($C39,'22nd march'!$A$1:$AF$214,16,0)</f>
        <v>0</v>
      </c>
      <c r="S39">
        <f>VLOOKUP($C39,'22nd march'!$A$1:$AF$214,17,0)</f>
        <v>0</v>
      </c>
      <c r="T39">
        <f>VLOOKUP($C39,'22nd march'!$A$1:$AF$214,18,0)</f>
        <v>0</v>
      </c>
      <c r="U39">
        <f>VLOOKUP($C39,'22nd march'!$A$1:$AF$214,19,0)</f>
        <v>0</v>
      </c>
      <c r="V39">
        <f>VLOOKUP($C39,'22nd march'!$A$1:$AF$214,20,0)</f>
        <v>0</v>
      </c>
      <c r="W39">
        <f>VLOOKUP($C39,'22nd march'!$A$1:$AF$214,21,0)</f>
        <v>0</v>
      </c>
      <c r="X39">
        <f>VLOOKUP($C39,'22nd march'!$A$1:$AF$214,22,0)</f>
        <v>0</v>
      </c>
      <c r="Y39">
        <f>VLOOKUP($C39,'22nd march'!$A$1:$AF$214,23,0)</f>
        <v>0</v>
      </c>
    </row>
    <row r="40" spans="1:25" x14ac:dyDescent="0.25">
      <c r="A40" s="19" t="s">
        <v>267</v>
      </c>
      <c r="B40" s="8" t="s">
        <v>228</v>
      </c>
      <c r="C40" s="39">
        <v>143389</v>
      </c>
      <c r="D40">
        <f>VLOOKUP($C40,'22nd march'!$A$1:$AF$214,2,0)</f>
        <v>0</v>
      </c>
      <c r="E40">
        <f>VLOOKUP($C40,'22nd march'!$A$1:$AF$214,3,0)</f>
        <v>0</v>
      </c>
      <c r="F40">
        <f>VLOOKUP($C40,'22nd march'!$A$1:$AF$214,4,0)</f>
        <v>0</v>
      </c>
      <c r="G40">
        <f>VLOOKUP($C40,'22nd march'!$A$1:$AF$214,5,0)</f>
        <v>0</v>
      </c>
      <c r="H40">
        <f>VLOOKUP($C40,'22nd march'!$A$1:$AF$214,6,0)</f>
        <v>0</v>
      </c>
      <c r="I40">
        <f>VLOOKUP($C40,'22nd march'!$A$1:$AF$214,7,0)</f>
        <v>0</v>
      </c>
      <c r="J40">
        <f>VLOOKUP($C40,'22nd march'!$A$1:$AF$214,8,0)</f>
        <v>0</v>
      </c>
      <c r="K40">
        <f>VLOOKUP($C40,'22nd march'!$A$1:$AF$214,9,0)</f>
        <v>0</v>
      </c>
      <c r="L40">
        <f>VLOOKUP($C40,'22nd march'!$A$1:$AF$214,10,0)</f>
        <v>0</v>
      </c>
      <c r="M40">
        <f>VLOOKUP($C40,'22nd march'!$A$1:$AF$214,11,0)</f>
        <v>0</v>
      </c>
      <c r="N40">
        <f>VLOOKUP($C40,'22nd march'!$A$1:$AF$214,12,0)</f>
        <v>10</v>
      </c>
      <c r="O40">
        <f>VLOOKUP($C40,'22nd march'!$A$1:$AF$214,13,0)</f>
        <v>0</v>
      </c>
      <c r="P40">
        <f>VLOOKUP($C40,'22nd march'!$A$1:$AF$214,14,0)</f>
        <v>0</v>
      </c>
      <c r="Q40">
        <f>VLOOKUP($C40,'22nd march'!$A$1:$AF$214,15,0)</f>
        <v>0</v>
      </c>
      <c r="R40">
        <f>VLOOKUP($C40,'22nd march'!$A$1:$AF$214,16,0)</f>
        <v>0</v>
      </c>
      <c r="S40">
        <f>VLOOKUP($C40,'22nd march'!$A$1:$AF$214,17,0)</f>
        <v>0</v>
      </c>
      <c r="T40">
        <f>VLOOKUP($C40,'22nd march'!$A$1:$AF$214,18,0)</f>
        <v>0</v>
      </c>
      <c r="U40">
        <f>VLOOKUP($C40,'22nd march'!$A$1:$AF$214,19,0)</f>
        <v>0</v>
      </c>
      <c r="V40">
        <f>VLOOKUP($C40,'22nd march'!$A$1:$AF$214,20,0)</f>
        <v>0</v>
      </c>
      <c r="W40">
        <f>VLOOKUP($C40,'22nd march'!$A$1:$AF$214,21,0)</f>
        <v>0</v>
      </c>
      <c r="X40">
        <f>VLOOKUP($C40,'22nd march'!$A$1:$AF$214,22,0)</f>
        <v>0</v>
      </c>
      <c r="Y40">
        <f>VLOOKUP($C40,'22nd march'!$A$1:$AF$214,23,0)</f>
        <v>0</v>
      </c>
    </row>
    <row r="41" spans="1:25" ht="30" x14ac:dyDescent="0.25">
      <c r="A41" s="19" t="s">
        <v>268</v>
      </c>
      <c r="B41" s="8" t="s">
        <v>228</v>
      </c>
      <c r="C41" s="39">
        <v>143401</v>
      </c>
      <c r="D41">
        <f>VLOOKUP($C41,'22nd march'!$A$1:$AF$214,2,0)</f>
        <v>0</v>
      </c>
      <c r="E41">
        <f>VLOOKUP($C41,'22nd march'!$A$1:$AF$214,3,0)</f>
        <v>0</v>
      </c>
      <c r="F41">
        <f>VLOOKUP($C41,'22nd march'!$A$1:$AF$214,4,0)</f>
        <v>0</v>
      </c>
      <c r="G41">
        <f>VLOOKUP($C41,'22nd march'!$A$1:$AF$214,5,0)</f>
        <v>0</v>
      </c>
      <c r="H41">
        <f>VLOOKUP($C41,'22nd march'!$A$1:$AF$214,6,0)</f>
        <v>0</v>
      </c>
      <c r="I41">
        <f>VLOOKUP($C41,'22nd march'!$A$1:$AF$214,7,0)</f>
        <v>0</v>
      </c>
      <c r="J41">
        <f>VLOOKUP($C41,'22nd march'!$A$1:$AF$214,8,0)</f>
        <v>0</v>
      </c>
      <c r="K41">
        <f>VLOOKUP($C41,'22nd march'!$A$1:$AF$214,9,0)</f>
        <v>0</v>
      </c>
      <c r="L41">
        <f>VLOOKUP($C41,'22nd march'!$A$1:$AF$214,10,0)</f>
        <v>0</v>
      </c>
      <c r="M41">
        <f>VLOOKUP($C41,'22nd march'!$A$1:$AF$214,11,0)</f>
        <v>0</v>
      </c>
      <c r="N41">
        <f>VLOOKUP($C41,'22nd march'!$A$1:$AF$214,12,0)</f>
        <v>10</v>
      </c>
      <c r="O41">
        <f>VLOOKUP($C41,'22nd march'!$A$1:$AF$214,13,0)</f>
        <v>0</v>
      </c>
      <c r="P41">
        <f>VLOOKUP($C41,'22nd march'!$A$1:$AF$214,14,0)</f>
        <v>0</v>
      </c>
      <c r="Q41">
        <f>VLOOKUP($C41,'22nd march'!$A$1:$AF$214,15,0)</f>
        <v>0</v>
      </c>
      <c r="R41">
        <f>VLOOKUP($C41,'22nd march'!$A$1:$AF$214,16,0)</f>
        <v>0</v>
      </c>
      <c r="S41">
        <f>VLOOKUP($C41,'22nd march'!$A$1:$AF$214,17,0)</f>
        <v>0</v>
      </c>
      <c r="T41">
        <f>VLOOKUP($C41,'22nd march'!$A$1:$AF$214,18,0)</f>
        <v>0</v>
      </c>
      <c r="U41">
        <f>VLOOKUP($C41,'22nd march'!$A$1:$AF$214,19,0)</f>
        <v>0</v>
      </c>
      <c r="V41">
        <f>VLOOKUP($C41,'22nd march'!$A$1:$AF$214,20,0)</f>
        <v>0</v>
      </c>
      <c r="W41">
        <f>VLOOKUP($C41,'22nd march'!$A$1:$AF$214,21,0)</f>
        <v>0</v>
      </c>
      <c r="X41">
        <f>VLOOKUP($C41,'22nd march'!$A$1:$AF$214,22,0)</f>
        <v>0</v>
      </c>
      <c r="Y41">
        <f>VLOOKUP($C41,'22nd march'!$A$1:$AF$214,23,0)</f>
        <v>0</v>
      </c>
    </row>
    <row r="42" spans="1:25" x14ac:dyDescent="0.25">
      <c r="A42" s="19" t="s">
        <v>269</v>
      </c>
      <c r="B42" s="8" t="s">
        <v>228</v>
      </c>
      <c r="C42" s="39">
        <v>143402</v>
      </c>
      <c r="D42">
        <f>VLOOKUP($C42,'22nd march'!$A$1:$AF$214,2,0)</f>
        <v>0</v>
      </c>
      <c r="E42">
        <f>VLOOKUP($C42,'22nd march'!$A$1:$AF$214,3,0)</f>
        <v>0</v>
      </c>
      <c r="F42">
        <f>VLOOKUP($C42,'22nd march'!$A$1:$AF$214,4,0)</f>
        <v>0</v>
      </c>
      <c r="G42">
        <f>VLOOKUP($C42,'22nd march'!$A$1:$AF$214,5,0)</f>
        <v>0</v>
      </c>
      <c r="H42">
        <f>VLOOKUP($C42,'22nd march'!$A$1:$AF$214,6,0)</f>
        <v>0</v>
      </c>
      <c r="I42">
        <f>VLOOKUP($C42,'22nd march'!$A$1:$AF$214,7,0)</f>
        <v>0</v>
      </c>
      <c r="J42">
        <f>VLOOKUP($C42,'22nd march'!$A$1:$AF$214,8,0)</f>
        <v>0</v>
      </c>
      <c r="K42">
        <f>VLOOKUP($C42,'22nd march'!$A$1:$AF$214,9,0)</f>
        <v>0</v>
      </c>
      <c r="L42">
        <f>VLOOKUP($C42,'22nd march'!$A$1:$AF$214,10,0)</f>
        <v>0</v>
      </c>
      <c r="M42">
        <f>VLOOKUP($C42,'22nd march'!$A$1:$AF$214,11,0)</f>
        <v>0</v>
      </c>
      <c r="N42">
        <f>VLOOKUP($C42,'22nd march'!$A$1:$AF$214,12,0)</f>
        <v>0</v>
      </c>
      <c r="O42">
        <f>VLOOKUP($C42,'22nd march'!$A$1:$AF$214,13,0)</f>
        <v>0</v>
      </c>
      <c r="P42">
        <f>VLOOKUP($C42,'22nd march'!$A$1:$AF$214,14,0)</f>
        <v>0</v>
      </c>
      <c r="Q42">
        <f>VLOOKUP($C42,'22nd march'!$A$1:$AF$214,15,0)</f>
        <v>0</v>
      </c>
      <c r="R42">
        <f>VLOOKUP($C42,'22nd march'!$A$1:$AF$214,16,0)</f>
        <v>0</v>
      </c>
      <c r="S42">
        <f>VLOOKUP($C42,'22nd march'!$A$1:$AF$214,17,0)</f>
        <v>0</v>
      </c>
      <c r="T42">
        <f>VLOOKUP($C42,'22nd march'!$A$1:$AF$214,18,0)</f>
        <v>0</v>
      </c>
      <c r="U42">
        <f>VLOOKUP($C42,'22nd march'!$A$1:$AF$214,19,0)</f>
        <v>0</v>
      </c>
      <c r="V42">
        <f>VLOOKUP($C42,'22nd march'!$A$1:$AF$214,20,0)</f>
        <v>0</v>
      </c>
      <c r="W42">
        <f>VLOOKUP($C42,'22nd march'!$A$1:$AF$214,21,0)</f>
        <v>0</v>
      </c>
      <c r="X42">
        <f>VLOOKUP($C42,'22nd march'!$A$1:$AF$214,22,0)</f>
        <v>0</v>
      </c>
      <c r="Y42">
        <f>VLOOKUP($C42,'22nd march'!$A$1:$AF$214,23,0)</f>
        <v>0</v>
      </c>
    </row>
    <row r="43" spans="1:25" x14ac:dyDescent="0.25">
      <c r="A43" s="19" t="s">
        <v>270</v>
      </c>
      <c r="B43" s="8" t="s">
        <v>228</v>
      </c>
      <c r="C43" s="39">
        <v>143403</v>
      </c>
      <c r="D43">
        <f>VLOOKUP($C43,'22nd march'!$A$1:$AF$214,2,0)</f>
        <v>0</v>
      </c>
      <c r="E43">
        <f>VLOOKUP($C43,'22nd march'!$A$1:$AF$214,3,0)</f>
        <v>0</v>
      </c>
      <c r="F43">
        <f>VLOOKUP($C43,'22nd march'!$A$1:$AF$214,4,0)</f>
        <v>0</v>
      </c>
      <c r="G43">
        <f>VLOOKUP($C43,'22nd march'!$A$1:$AF$214,5,0)</f>
        <v>0</v>
      </c>
      <c r="H43">
        <f>VLOOKUP($C43,'22nd march'!$A$1:$AF$214,6,0)</f>
        <v>0</v>
      </c>
      <c r="I43">
        <f>VLOOKUP($C43,'22nd march'!$A$1:$AF$214,7,0)</f>
        <v>0</v>
      </c>
      <c r="J43">
        <f>VLOOKUP($C43,'22nd march'!$A$1:$AF$214,8,0)</f>
        <v>0</v>
      </c>
      <c r="K43">
        <f>VLOOKUP($C43,'22nd march'!$A$1:$AF$214,9,0)</f>
        <v>0</v>
      </c>
      <c r="L43">
        <f>VLOOKUP($C43,'22nd march'!$A$1:$AF$214,10,0)</f>
        <v>0</v>
      </c>
      <c r="M43">
        <f>VLOOKUP($C43,'22nd march'!$A$1:$AF$214,11,0)</f>
        <v>0</v>
      </c>
      <c r="N43">
        <f>VLOOKUP($C43,'22nd march'!$A$1:$AF$214,12,0)</f>
        <v>20</v>
      </c>
      <c r="O43">
        <f>VLOOKUP($C43,'22nd march'!$A$1:$AF$214,13,0)</f>
        <v>0</v>
      </c>
      <c r="P43">
        <f>VLOOKUP($C43,'22nd march'!$A$1:$AF$214,14,0)</f>
        <v>30</v>
      </c>
      <c r="Q43">
        <f>VLOOKUP($C43,'22nd march'!$A$1:$AF$214,15,0)</f>
        <v>0</v>
      </c>
      <c r="R43">
        <f>VLOOKUP($C43,'22nd march'!$A$1:$AF$214,16,0)</f>
        <v>30</v>
      </c>
      <c r="S43">
        <f>VLOOKUP($C43,'22nd march'!$A$1:$AF$214,17,0)</f>
        <v>0</v>
      </c>
      <c r="T43">
        <f>VLOOKUP($C43,'22nd march'!$A$1:$AF$214,18,0)</f>
        <v>30</v>
      </c>
      <c r="U43">
        <f>VLOOKUP($C43,'22nd march'!$A$1:$AF$214,19,0)</f>
        <v>30</v>
      </c>
      <c r="V43">
        <f>VLOOKUP($C43,'22nd march'!$A$1:$AF$214,20,0)</f>
        <v>0</v>
      </c>
      <c r="W43">
        <f>VLOOKUP($C43,'22nd march'!$A$1:$AF$214,21,0)</f>
        <v>0</v>
      </c>
      <c r="X43">
        <f>VLOOKUP($C43,'22nd march'!$A$1:$AF$214,22,0)</f>
        <v>20</v>
      </c>
      <c r="Y43">
        <f>VLOOKUP($C43,'22nd march'!$A$1:$AF$214,23,0)</f>
        <v>0</v>
      </c>
    </row>
    <row r="44" spans="1:25" x14ac:dyDescent="0.25">
      <c r="A44" s="19" t="s">
        <v>271</v>
      </c>
      <c r="B44" s="8" t="s">
        <v>228</v>
      </c>
      <c r="C44" s="39">
        <v>143404</v>
      </c>
      <c r="D44">
        <f>VLOOKUP($C44,'22nd march'!$A$1:$AF$214,2,0)</f>
        <v>0</v>
      </c>
      <c r="E44">
        <f>VLOOKUP($C44,'22nd march'!$A$1:$AF$214,3,0)</f>
        <v>0</v>
      </c>
      <c r="F44">
        <f>VLOOKUP($C44,'22nd march'!$A$1:$AF$214,4,0)</f>
        <v>0</v>
      </c>
      <c r="G44">
        <f>VLOOKUP($C44,'22nd march'!$A$1:$AF$214,5,0)</f>
        <v>0</v>
      </c>
      <c r="H44">
        <f>VLOOKUP($C44,'22nd march'!$A$1:$AF$214,6,0)</f>
        <v>0</v>
      </c>
      <c r="I44">
        <f>VLOOKUP($C44,'22nd march'!$A$1:$AF$214,7,0)</f>
        <v>0</v>
      </c>
      <c r="J44">
        <f>VLOOKUP($C44,'22nd march'!$A$1:$AF$214,8,0)</f>
        <v>0</v>
      </c>
      <c r="K44">
        <f>VLOOKUP($C44,'22nd march'!$A$1:$AF$214,9,0)</f>
        <v>0</v>
      </c>
      <c r="L44">
        <f>VLOOKUP($C44,'22nd march'!$A$1:$AF$214,10,0)</f>
        <v>0</v>
      </c>
      <c r="M44">
        <f>VLOOKUP($C44,'22nd march'!$A$1:$AF$214,11,0)</f>
        <v>0</v>
      </c>
      <c r="N44">
        <f>VLOOKUP($C44,'22nd march'!$A$1:$AF$214,12,0)</f>
        <v>30</v>
      </c>
      <c r="O44">
        <f>VLOOKUP($C44,'22nd march'!$A$1:$AF$214,13,0)</f>
        <v>0</v>
      </c>
      <c r="P44">
        <f>VLOOKUP($C44,'22nd march'!$A$1:$AF$214,14,0)</f>
        <v>0</v>
      </c>
      <c r="Q44">
        <f>VLOOKUP($C44,'22nd march'!$A$1:$AF$214,15,0)</f>
        <v>0</v>
      </c>
      <c r="R44">
        <f>VLOOKUP($C44,'22nd march'!$A$1:$AF$214,16,0)</f>
        <v>0</v>
      </c>
      <c r="S44">
        <f>VLOOKUP($C44,'22nd march'!$A$1:$AF$214,17,0)</f>
        <v>0</v>
      </c>
      <c r="T44">
        <f>VLOOKUP($C44,'22nd march'!$A$1:$AF$214,18,0)</f>
        <v>0</v>
      </c>
      <c r="U44">
        <f>VLOOKUP($C44,'22nd march'!$A$1:$AF$214,19,0)</f>
        <v>0</v>
      </c>
      <c r="V44">
        <f>VLOOKUP($C44,'22nd march'!$A$1:$AF$214,20,0)</f>
        <v>0</v>
      </c>
      <c r="W44">
        <f>VLOOKUP($C44,'22nd march'!$A$1:$AF$214,21,0)</f>
        <v>0</v>
      </c>
      <c r="X44">
        <f>VLOOKUP($C44,'22nd march'!$A$1:$AF$214,22,0)</f>
        <v>0</v>
      </c>
      <c r="Y44">
        <f>VLOOKUP($C44,'22nd march'!$A$1:$AF$214,23,0)</f>
        <v>0</v>
      </c>
    </row>
    <row r="45" spans="1:25" x14ac:dyDescent="0.25">
      <c r="A45" s="19" t="s">
        <v>272</v>
      </c>
      <c r="B45" s="8" t="s">
        <v>228</v>
      </c>
      <c r="C45" s="39">
        <v>143405</v>
      </c>
      <c r="D45">
        <f>VLOOKUP($C45,'22nd march'!$A$1:$AF$214,2,0)</f>
        <v>0</v>
      </c>
      <c r="E45">
        <f>VLOOKUP($C45,'22nd march'!$A$1:$AF$214,3,0)</f>
        <v>0</v>
      </c>
      <c r="F45">
        <f>VLOOKUP($C45,'22nd march'!$A$1:$AF$214,4,0)</f>
        <v>0</v>
      </c>
      <c r="G45">
        <f>VLOOKUP($C45,'22nd march'!$A$1:$AF$214,5,0)</f>
        <v>0</v>
      </c>
      <c r="H45">
        <f>VLOOKUP($C45,'22nd march'!$A$1:$AF$214,6,0)</f>
        <v>0</v>
      </c>
      <c r="I45">
        <f>VLOOKUP($C45,'22nd march'!$A$1:$AF$214,7,0)</f>
        <v>0</v>
      </c>
      <c r="J45">
        <f>VLOOKUP($C45,'22nd march'!$A$1:$AF$214,8,0)</f>
        <v>0</v>
      </c>
      <c r="K45">
        <f>VLOOKUP($C45,'22nd march'!$A$1:$AF$214,9,0)</f>
        <v>0</v>
      </c>
      <c r="L45">
        <f>VLOOKUP($C45,'22nd march'!$A$1:$AF$214,10,0)</f>
        <v>0</v>
      </c>
      <c r="M45">
        <f>VLOOKUP($C45,'22nd march'!$A$1:$AF$214,11,0)</f>
        <v>0</v>
      </c>
      <c r="N45">
        <f>VLOOKUP($C45,'22nd march'!$A$1:$AF$214,12,0)</f>
        <v>20</v>
      </c>
      <c r="O45">
        <f>VLOOKUP($C45,'22nd march'!$A$1:$AF$214,13,0)</f>
        <v>0</v>
      </c>
      <c r="P45">
        <f>VLOOKUP($C45,'22nd march'!$A$1:$AF$214,14,0)</f>
        <v>0</v>
      </c>
      <c r="Q45">
        <f>VLOOKUP($C45,'22nd march'!$A$1:$AF$214,15,0)</f>
        <v>0</v>
      </c>
      <c r="R45">
        <f>VLOOKUP($C45,'22nd march'!$A$1:$AF$214,16,0)</f>
        <v>0</v>
      </c>
      <c r="S45">
        <f>VLOOKUP($C45,'22nd march'!$A$1:$AF$214,17,0)</f>
        <v>0</v>
      </c>
      <c r="T45">
        <f>VLOOKUP($C45,'22nd march'!$A$1:$AF$214,18,0)</f>
        <v>0</v>
      </c>
      <c r="U45">
        <f>VLOOKUP($C45,'22nd march'!$A$1:$AF$214,19,0)</f>
        <v>0</v>
      </c>
      <c r="V45">
        <f>VLOOKUP($C45,'22nd march'!$A$1:$AF$214,20,0)</f>
        <v>0</v>
      </c>
      <c r="W45">
        <f>VLOOKUP($C45,'22nd march'!$A$1:$AF$214,21,0)</f>
        <v>0</v>
      </c>
      <c r="X45">
        <f>VLOOKUP($C45,'22nd march'!$A$1:$AF$214,22,0)</f>
        <v>0</v>
      </c>
      <c r="Y45">
        <f>VLOOKUP($C45,'22nd march'!$A$1:$AF$214,23,0)</f>
        <v>0</v>
      </c>
    </row>
    <row r="46" spans="1:25" ht="30" x14ac:dyDescent="0.25">
      <c r="A46" s="19" t="s">
        <v>274</v>
      </c>
      <c r="B46" s="8" t="s">
        <v>228</v>
      </c>
      <c r="C46" s="39">
        <v>143407</v>
      </c>
      <c r="D46">
        <f>VLOOKUP($C46,'22nd march'!$A$1:$AF$214,2,0)</f>
        <v>0</v>
      </c>
      <c r="E46">
        <f>VLOOKUP($C46,'22nd march'!$A$1:$AF$214,3,0)</f>
        <v>0</v>
      </c>
      <c r="F46">
        <f>VLOOKUP($C46,'22nd march'!$A$1:$AF$214,4,0)</f>
        <v>0</v>
      </c>
      <c r="G46">
        <f>VLOOKUP($C46,'22nd march'!$A$1:$AF$214,5,0)</f>
        <v>0</v>
      </c>
      <c r="H46">
        <f>VLOOKUP($C46,'22nd march'!$A$1:$AF$214,6,0)</f>
        <v>0</v>
      </c>
      <c r="I46">
        <f>VLOOKUP($C46,'22nd march'!$A$1:$AF$214,7,0)</f>
        <v>0</v>
      </c>
      <c r="J46">
        <f>VLOOKUP($C46,'22nd march'!$A$1:$AF$214,8,0)</f>
        <v>0</v>
      </c>
      <c r="K46">
        <f>VLOOKUP($C46,'22nd march'!$A$1:$AF$214,9,0)</f>
        <v>0</v>
      </c>
      <c r="L46">
        <f>VLOOKUP($C46,'22nd march'!$A$1:$AF$214,10,0)</f>
        <v>0</v>
      </c>
      <c r="M46">
        <f>VLOOKUP($C46,'22nd march'!$A$1:$AF$214,11,0)</f>
        <v>0</v>
      </c>
      <c r="N46">
        <f>VLOOKUP($C46,'22nd march'!$A$1:$AF$214,12,0)</f>
        <v>10</v>
      </c>
      <c r="O46">
        <f>VLOOKUP($C46,'22nd march'!$A$1:$AF$214,13,0)</f>
        <v>0</v>
      </c>
      <c r="P46">
        <f>VLOOKUP($C46,'22nd march'!$A$1:$AF$214,14,0)</f>
        <v>30</v>
      </c>
      <c r="Q46">
        <f>VLOOKUP($C46,'22nd march'!$A$1:$AF$214,15,0)</f>
        <v>0</v>
      </c>
      <c r="R46">
        <f>VLOOKUP($C46,'22nd march'!$A$1:$AF$214,16,0)</f>
        <v>0</v>
      </c>
      <c r="S46">
        <f>VLOOKUP($C46,'22nd march'!$A$1:$AF$214,17,0)</f>
        <v>0</v>
      </c>
      <c r="T46">
        <f>VLOOKUP($C46,'22nd march'!$A$1:$AF$214,18,0)</f>
        <v>0</v>
      </c>
      <c r="U46">
        <f>VLOOKUP($C46,'22nd march'!$A$1:$AF$214,19,0)</f>
        <v>0</v>
      </c>
      <c r="V46">
        <f>VLOOKUP($C46,'22nd march'!$A$1:$AF$214,20,0)</f>
        <v>0</v>
      </c>
      <c r="W46">
        <f>VLOOKUP($C46,'22nd march'!$A$1:$AF$214,21,0)</f>
        <v>0</v>
      </c>
      <c r="X46">
        <f>VLOOKUP($C46,'22nd march'!$A$1:$AF$214,22,0)</f>
        <v>0</v>
      </c>
      <c r="Y46">
        <f>VLOOKUP($C46,'22nd march'!$A$1:$AF$214,23,0)</f>
        <v>0</v>
      </c>
    </row>
    <row r="47" spans="1:25" ht="30" x14ac:dyDescent="0.25">
      <c r="A47" s="19" t="s">
        <v>275</v>
      </c>
      <c r="B47" s="8" t="s">
        <v>228</v>
      </c>
      <c r="C47" s="39">
        <v>143408</v>
      </c>
      <c r="D47">
        <f>VLOOKUP($C47,'22nd march'!$A$1:$AF$214,2,0)</f>
        <v>0</v>
      </c>
      <c r="E47">
        <f>VLOOKUP($C47,'22nd march'!$A$1:$AF$214,3,0)</f>
        <v>0</v>
      </c>
      <c r="F47">
        <f>VLOOKUP($C47,'22nd march'!$A$1:$AF$214,4,0)</f>
        <v>0</v>
      </c>
      <c r="G47">
        <f>VLOOKUP($C47,'22nd march'!$A$1:$AF$214,5,0)</f>
        <v>0</v>
      </c>
      <c r="H47">
        <f>VLOOKUP($C47,'22nd march'!$A$1:$AF$214,6,0)</f>
        <v>0</v>
      </c>
      <c r="I47">
        <f>VLOOKUP($C47,'22nd march'!$A$1:$AF$214,7,0)</f>
        <v>0</v>
      </c>
      <c r="J47">
        <f>VLOOKUP($C47,'22nd march'!$A$1:$AF$214,8,0)</f>
        <v>0</v>
      </c>
      <c r="K47">
        <f>VLOOKUP($C47,'22nd march'!$A$1:$AF$214,9,0)</f>
        <v>0</v>
      </c>
      <c r="L47">
        <f>VLOOKUP($C47,'22nd march'!$A$1:$AF$214,10,0)</f>
        <v>0</v>
      </c>
      <c r="M47">
        <f>VLOOKUP($C47,'22nd march'!$A$1:$AF$214,11,0)</f>
        <v>0</v>
      </c>
      <c r="N47">
        <f>VLOOKUP($C47,'22nd march'!$A$1:$AF$214,12,0)</f>
        <v>20</v>
      </c>
      <c r="O47">
        <f>VLOOKUP($C47,'22nd march'!$A$1:$AF$214,13,0)</f>
        <v>0</v>
      </c>
      <c r="P47">
        <f>VLOOKUP($C47,'22nd march'!$A$1:$AF$214,14,0)</f>
        <v>10</v>
      </c>
      <c r="Q47">
        <f>VLOOKUP($C47,'22nd march'!$A$1:$AF$214,15,0)</f>
        <v>20</v>
      </c>
      <c r="R47">
        <f>VLOOKUP($C47,'22nd march'!$A$1:$AF$214,16,0)</f>
        <v>0</v>
      </c>
      <c r="S47">
        <f>VLOOKUP($C47,'22nd march'!$A$1:$AF$214,17,0)</f>
        <v>0</v>
      </c>
      <c r="T47">
        <f>VLOOKUP($C47,'22nd march'!$A$1:$AF$214,18,0)</f>
        <v>20</v>
      </c>
      <c r="U47">
        <f>VLOOKUP($C47,'22nd march'!$A$1:$AF$214,19,0)</f>
        <v>20</v>
      </c>
      <c r="V47">
        <f>VLOOKUP($C47,'22nd march'!$A$1:$AF$214,20,0)</f>
        <v>0</v>
      </c>
      <c r="W47">
        <f>VLOOKUP($C47,'22nd march'!$A$1:$AF$214,21,0)</f>
        <v>0</v>
      </c>
      <c r="X47">
        <f>VLOOKUP($C47,'22nd march'!$A$1:$AF$214,22,0)</f>
        <v>20</v>
      </c>
      <c r="Y47">
        <f>VLOOKUP($C47,'22nd march'!$A$1:$AF$214,23,0)</f>
        <v>0</v>
      </c>
    </row>
    <row r="48" spans="1:25" x14ac:dyDescent="0.25">
      <c r="A48" s="19" t="s">
        <v>276</v>
      </c>
      <c r="B48" s="8" t="s">
        <v>228</v>
      </c>
      <c r="C48" s="39">
        <v>143410</v>
      </c>
      <c r="D48">
        <f>VLOOKUP($C48,'22nd march'!$A$1:$AF$214,2,0)</f>
        <v>0</v>
      </c>
      <c r="E48">
        <f>VLOOKUP($C48,'22nd march'!$A$1:$AF$214,3,0)</f>
        <v>0</v>
      </c>
      <c r="F48">
        <f>VLOOKUP($C48,'22nd march'!$A$1:$AF$214,4,0)</f>
        <v>0</v>
      </c>
      <c r="G48">
        <f>VLOOKUP($C48,'22nd march'!$A$1:$AF$214,5,0)</f>
        <v>0</v>
      </c>
      <c r="H48">
        <f>VLOOKUP($C48,'22nd march'!$A$1:$AF$214,6,0)</f>
        <v>0</v>
      </c>
      <c r="I48">
        <f>VLOOKUP($C48,'22nd march'!$A$1:$AF$214,7,0)</f>
        <v>0</v>
      </c>
      <c r="J48">
        <f>VLOOKUP($C48,'22nd march'!$A$1:$AF$214,8,0)</f>
        <v>0</v>
      </c>
      <c r="K48">
        <f>VLOOKUP($C48,'22nd march'!$A$1:$AF$214,9,0)</f>
        <v>0</v>
      </c>
      <c r="L48">
        <f>VLOOKUP($C48,'22nd march'!$A$1:$AF$214,10,0)</f>
        <v>0</v>
      </c>
      <c r="M48">
        <f>VLOOKUP($C48,'22nd march'!$A$1:$AF$214,11,0)</f>
        <v>0</v>
      </c>
      <c r="N48">
        <f>VLOOKUP($C48,'22nd march'!$A$1:$AF$214,12,0)</f>
        <v>10</v>
      </c>
      <c r="O48">
        <f>VLOOKUP($C48,'22nd march'!$A$1:$AF$214,13,0)</f>
        <v>0</v>
      </c>
      <c r="P48">
        <f>VLOOKUP($C48,'22nd march'!$A$1:$AF$214,14,0)</f>
        <v>10</v>
      </c>
      <c r="Q48">
        <f>VLOOKUP($C48,'22nd march'!$A$1:$AF$214,15,0)</f>
        <v>0</v>
      </c>
      <c r="R48">
        <f>VLOOKUP($C48,'22nd march'!$A$1:$AF$214,16,0)</f>
        <v>0</v>
      </c>
      <c r="S48">
        <f>VLOOKUP($C48,'22nd march'!$A$1:$AF$214,17,0)</f>
        <v>0</v>
      </c>
      <c r="T48">
        <f>VLOOKUP($C48,'22nd march'!$A$1:$AF$214,18,0)</f>
        <v>0</v>
      </c>
      <c r="U48">
        <f>VLOOKUP($C48,'22nd march'!$A$1:$AF$214,19,0)</f>
        <v>0</v>
      </c>
      <c r="V48">
        <f>VLOOKUP($C48,'22nd march'!$A$1:$AF$214,20,0)</f>
        <v>0</v>
      </c>
      <c r="W48">
        <f>VLOOKUP($C48,'22nd march'!$A$1:$AF$214,21,0)</f>
        <v>0</v>
      </c>
      <c r="X48">
        <f>VLOOKUP($C48,'22nd march'!$A$1:$AF$214,22,0)</f>
        <v>0</v>
      </c>
      <c r="Y48">
        <f>VLOOKUP($C48,'22nd march'!$A$1:$AF$214,23,0)</f>
        <v>0</v>
      </c>
    </row>
    <row r="49" spans="1:25" x14ac:dyDescent="0.25">
      <c r="A49" s="19" t="s">
        <v>277</v>
      </c>
      <c r="B49" s="8" t="s">
        <v>228</v>
      </c>
      <c r="C49" s="39">
        <v>143400</v>
      </c>
      <c r="D49">
        <f>VLOOKUP($C49,'22nd march'!$A$1:$AF$214,2,0)</f>
        <v>0</v>
      </c>
      <c r="E49">
        <f>VLOOKUP($C49,'22nd march'!$A$1:$AF$214,3,0)</f>
        <v>0</v>
      </c>
      <c r="F49">
        <f>VLOOKUP($C49,'22nd march'!$A$1:$AF$214,4,0)</f>
        <v>0</v>
      </c>
      <c r="G49">
        <f>VLOOKUP($C49,'22nd march'!$A$1:$AF$214,5,0)</f>
        <v>0</v>
      </c>
      <c r="H49">
        <f>VLOOKUP($C49,'22nd march'!$A$1:$AF$214,6,0)</f>
        <v>0</v>
      </c>
      <c r="I49">
        <f>VLOOKUP($C49,'22nd march'!$A$1:$AF$214,7,0)</f>
        <v>0</v>
      </c>
      <c r="J49">
        <f>VLOOKUP($C49,'22nd march'!$A$1:$AF$214,8,0)</f>
        <v>0</v>
      </c>
      <c r="K49">
        <f>VLOOKUP($C49,'22nd march'!$A$1:$AF$214,9,0)</f>
        <v>0</v>
      </c>
      <c r="L49">
        <f>VLOOKUP($C49,'22nd march'!$A$1:$AF$214,10,0)</f>
        <v>0</v>
      </c>
      <c r="M49">
        <f>VLOOKUP($C49,'22nd march'!$A$1:$AF$214,11,0)</f>
        <v>0</v>
      </c>
      <c r="N49">
        <f>VLOOKUP($C49,'22nd march'!$A$1:$AF$214,12,0)</f>
        <v>10</v>
      </c>
      <c r="O49">
        <f>VLOOKUP($C49,'22nd march'!$A$1:$AF$214,13,0)</f>
        <v>0</v>
      </c>
      <c r="P49">
        <f>VLOOKUP($C49,'22nd march'!$A$1:$AF$214,14,0)</f>
        <v>0</v>
      </c>
      <c r="Q49">
        <f>VLOOKUP($C49,'22nd march'!$A$1:$AF$214,15,0)</f>
        <v>0</v>
      </c>
      <c r="R49">
        <f>VLOOKUP($C49,'22nd march'!$A$1:$AF$214,16,0)</f>
        <v>10</v>
      </c>
      <c r="S49">
        <f>VLOOKUP($C49,'22nd march'!$A$1:$AF$214,17,0)</f>
        <v>0</v>
      </c>
      <c r="T49">
        <f>VLOOKUP($C49,'22nd march'!$A$1:$AF$214,18,0)</f>
        <v>0</v>
      </c>
      <c r="U49">
        <f>VLOOKUP($C49,'22nd march'!$A$1:$AF$214,19,0)</f>
        <v>0</v>
      </c>
      <c r="V49">
        <f>VLOOKUP($C49,'22nd march'!$A$1:$AF$214,20,0)</f>
        <v>0</v>
      </c>
      <c r="W49">
        <f>VLOOKUP($C49,'22nd march'!$A$1:$AF$214,21,0)</f>
        <v>0</v>
      </c>
      <c r="X49">
        <f>VLOOKUP($C49,'22nd march'!$A$1:$AF$214,22,0)</f>
        <v>0</v>
      </c>
      <c r="Y49">
        <f>VLOOKUP($C49,'22nd march'!$A$1:$AF$214,23,0)</f>
        <v>0</v>
      </c>
    </row>
    <row r="50" spans="1:25" x14ac:dyDescent="0.25">
      <c r="A50" s="12" t="s">
        <v>107</v>
      </c>
      <c r="B50" s="8" t="s">
        <v>228</v>
      </c>
      <c r="C50" s="21">
        <v>142541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5">
      <c r="A51" s="19" t="s">
        <v>273</v>
      </c>
      <c r="B51" s="8" t="s">
        <v>228</v>
      </c>
      <c r="C51" s="39">
        <v>143391</v>
      </c>
      <c r="D51">
        <f>VLOOKUP($C51,'22nd march'!$A$1:$AF$214,2,0)</f>
        <v>0</v>
      </c>
      <c r="E51">
        <f>VLOOKUP($C51,'22nd march'!$A$1:$AF$214,3,0)</f>
        <v>0</v>
      </c>
      <c r="F51">
        <f>VLOOKUP($C51,'22nd march'!$A$1:$AF$214,4,0)</f>
        <v>0</v>
      </c>
      <c r="G51">
        <f>VLOOKUP($C51,'22nd march'!$A$1:$AF$214,5,0)</f>
        <v>0</v>
      </c>
      <c r="H51">
        <f>VLOOKUP($C51,'22nd march'!$A$1:$AF$214,6,0)</f>
        <v>0</v>
      </c>
      <c r="I51">
        <f>VLOOKUP($C51,'22nd march'!$A$1:$AF$214,7,0)</f>
        <v>0</v>
      </c>
      <c r="J51">
        <f>VLOOKUP($C51,'22nd march'!$A$1:$AF$214,8,0)</f>
        <v>0</v>
      </c>
      <c r="K51">
        <f>VLOOKUP($C51,'22nd march'!$A$1:$AF$214,9,0)</f>
        <v>0</v>
      </c>
      <c r="L51">
        <f>VLOOKUP($C51,'22nd march'!$A$1:$AF$214,10,0)</f>
        <v>0</v>
      </c>
      <c r="M51">
        <f>VLOOKUP($C51,'22nd march'!$A$1:$AF$214,11,0)</f>
        <v>0</v>
      </c>
      <c r="N51">
        <f>VLOOKUP($C51,'22nd march'!$A$1:$AF$214,12,0)</f>
        <v>20</v>
      </c>
      <c r="O51">
        <f>VLOOKUP($C51,'22nd march'!$A$1:$AF$214,13,0)</f>
        <v>0</v>
      </c>
      <c r="P51">
        <f>VLOOKUP($C51,'22nd march'!$A$1:$AF$214,14,0)</f>
        <v>20</v>
      </c>
      <c r="Q51">
        <f>VLOOKUP($C51,'22nd march'!$A$1:$AF$214,15,0)</f>
        <v>0</v>
      </c>
      <c r="R51">
        <f>VLOOKUP($C51,'22nd march'!$A$1:$AF$214,16,0)</f>
        <v>0</v>
      </c>
      <c r="S51">
        <f>VLOOKUP($C51,'22nd march'!$A$1:$AF$214,17,0)</f>
        <v>0</v>
      </c>
      <c r="T51">
        <f>VLOOKUP($C51,'22nd march'!$A$1:$AF$214,18,0)</f>
        <v>0</v>
      </c>
      <c r="U51">
        <f>VLOOKUP($C51,'22nd march'!$A$1:$AF$214,19,0)</f>
        <v>0</v>
      </c>
      <c r="V51">
        <f>VLOOKUP($C51,'22nd march'!$A$1:$AF$214,20,0)</f>
        <v>0</v>
      </c>
      <c r="W51">
        <f>VLOOKUP($C51,'22nd march'!$A$1:$AF$214,21,0)</f>
        <v>0</v>
      </c>
      <c r="X51">
        <f>VLOOKUP($C51,'22nd march'!$A$1:$AF$214,22,0)</f>
        <v>25</v>
      </c>
      <c r="Y51">
        <f>VLOOKUP($C51,'22nd march'!$A$1:$AF$214,23,0)</f>
        <v>0</v>
      </c>
    </row>
    <row r="52" spans="1:25" ht="15.75" customHeight="1" x14ac:dyDescent="0.25">
      <c r="A52" s="59">
        <v>0</v>
      </c>
      <c r="B52" s="60"/>
      <c r="C52" s="60"/>
      <c r="D52" s="16">
        <f t="shared" ref="D52:Y52" si="2">SUM(D9:D51)</f>
        <v>135</v>
      </c>
      <c r="E52" s="16">
        <f t="shared" si="2"/>
        <v>133</v>
      </c>
      <c r="F52" s="16">
        <f t="shared" si="2"/>
        <v>290</v>
      </c>
      <c r="G52" s="16">
        <f t="shared" si="2"/>
        <v>129</v>
      </c>
      <c r="H52" s="16">
        <f t="shared" si="2"/>
        <v>131</v>
      </c>
      <c r="I52" s="16">
        <f t="shared" si="2"/>
        <v>244</v>
      </c>
      <c r="J52" s="16">
        <f t="shared" si="2"/>
        <v>154</v>
      </c>
      <c r="K52" s="16">
        <f t="shared" si="2"/>
        <v>118</v>
      </c>
      <c r="L52" s="16">
        <f t="shared" si="2"/>
        <v>347</v>
      </c>
      <c r="M52" s="16">
        <f t="shared" si="2"/>
        <v>172</v>
      </c>
      <c r="N52">
        <f t="shared" si="2"/>
        <v>426</v>
      </c>
      <c r="O52">
        <f t="shared" si="2"/>
        <v>247</v>
      </c>
      <c r="P52">
        <f t="shared" si="2"/>
        <v>429</v>
      </c>
      <c r="Q52">
        <f t="shared" si="2"/>
        <v>295</v>
      </c>
      <c r="R52">
        <f t="shared" si="2"/>
        <v>354</v>
      </c>
      <c r="S52">
        <f t="shared" si="2"/>
        <v>420</v>
      </c>
      <c r="T52">
        <f t="shared" si="2"/>
        <v>544</v>
      </c>
      <c r="U52">
        <f t="shared" si="2"/>
        <v>218</v>
      </c>
      <c r="V52">
        <f t="shared" si="2"/>
        <v>158</v>
      </c>
      <c r="W52">
        <f t="shared" si="2"/>
        <v>248</v>
      </c>
      <c r="X52">
        <f t="shared" si="2"/>
        <v>302</v>
      </c>
      <c r="Y52">
        <f t="shared" si="2"/>
        <v>354</v>
      </c>
    </row>
    <row r="53" spans="1:25" x14ac:dyDescent="0.25">
      <c r="A53" s="53" t="s">
        <v>239</v>
      </c>
      <c r="B53" s="53"/>
      <c r="C53" s="53"/>
      <c r="G53" s="54">
        <f>SUM(G52:M52)/7</f>
        <v>185</v>
      </c>
      <c r="H53" s="54"/>
      <c r="I53" s="54"/>
      <c r="J53" s="54"/>
      <c r="K53" s="54"/>
      <c r="L53" s="54"/>
      <c r="M53" s="54"/>
      <c r="N53" s="54">
        <f>SUM(N52:T52)/7</f>
        <v>387.85714285714283</v>
      </c>
      <c r="O53" s="54"/>
      <c r="P53" s="54"/>
      <c r="Q53" s="54"/>
      <c r="R53" s="54"/>
      <c r="S53" s="54"/>
      <c r="T53" s="54"/>
    </row>
    <row r="56" spans="1:25" ht="18.75" x14ac:dyDescent="0.3">
      <c r="A56" s="25" t="s">
        <v>132</v>
      </c>
      <c r="B56" s="25"/>
    </row>
    <row r="57" spans="1:25" x14ac:dyDescent="0.25">
      <c r="A57" s="32" t="s">
        <v>286</v>
      </c>
      <c r="B57" s="27" t="s">
        <v>229</v>
      </c>
      <c r="D57">
        <f>VLOOKUP($A57,'DeliveryBoy(22nd march)'!$A$1:$AL$90,2,0)</f>
        <v>41</v>
      </c>
      <c r="E57">
        <f>VLOOKUP($A57,'DeliveryBoy(22nd march)'!$A$1:$AL$90,3,0)</f>
        <v>40</v>
      </c>
      <c r="F57">
        <f>VLOOKUP($A57,'DeliveryBoy(22nd march)'!$A$1:$AL$90,4,0)</f>
        <v>47</v>
      </c>
      <c r="G57">
        <f>VLOOKUP($A57,'DeliveryBoy(22nd march)'!$A$1:$AL$90,5,0)</f>
        <v>43</v>
      </c>
      <c r="H57">
        <f>VLOOKUP($A57,'DeliveryBoy(22nd march)'!$A$1:$AL$90,6,0)</f>
        <v>50</v>
      </c>
      <c r="I57">
        <f>VLOOKUP($A57,'DeliveryBoy(22nd march)'!$A$1:$AL$90,7,0)</f>
        <v>43</v>
      </c>
      <c r="J57">
        <f>VLOOKUP($A57,'DeliveryBoy(22nd march)'!$A$1:$AL$90,8,0)</f>
        <v>45</v>
      </c>
      <c r="K57">
        <f>VLOOKUP($A57,'DeliveryBoy(22nd march)'!$A$1:$AL$90,9,0)</f>
        <v>41</v>
      </c>
      <c r="L57">
        <f>VLOOKUP($A57,'DeliveryBoy(22nd march)'!$A$1:$AL$90,10,0)</f>
        <v>51</v>
      </c>
      <c r="M57">
        <f>VLOOKUP($A57,'DeliveryBoy(22nd march)'!$A$1:$AL$90,11,0)</f>
        <v>54</v>
      </c>
      <c r="N57">
        <f>VLOOKUP($A57,'DeliveryBoy(22nd march)'!$A$1:$AL$90,12,0)</f>
        <v>46</v>
      </c>
      <c r="O57">
        <f>VLOOKUP($A57,'DeliveryBoy(22nd march)'!$A$1:$AL$90,13,0)</f>
        <v>44</v>
      </c>
      <c r="P57">
        <f>VLOOKUP($A57,'DeliveryBoy(22nd march)'!$A$1:$AL$90,14,0)</f>
        <v>56</v>
      </c>
      <c r="Q57">
        <f>VLOOKUP($A57,'DeliveryBoy(22nd march)'!$A$1:$AL$90,15,0)</f>
        <v>55</v>
      </c>
      <c r="R57">
        <f>VLOOKUP($A57,'DeliveryBoy(22nd march)'!$A$1:$AL$90,16,0)</f>
        <v>56</v>
      </c>
      <c r="S57">
        <f>VLOOKUP($A57,'DeliveryBoy(22nd march)'!$A$1:$AL$90,17,0)</f>
        <v>59</v>
      </c>
      <c r="T57">
        <f>VLOOKUP($A57,'DeliveryBoy(22nd march)'!$A$1:$AL$90,18,0)</f>
        <v>58</v>
      </c>
      <c r="U57">
        <f>VLOOKUP($A57,'DeliveryBoy(22nd march)'!$A$1:$AL$90,19,0)</f>
        <v>52</v>
      </c>
      <c r="V57">
        <f>VLOOKUP($A57,'DeliveryBoy(22nd march)'!$A$1:$AL$90,20,0)</f>
        <v>54</v>
      </c>
      <c r="W57">
        <f>VLOOKUP($A57,'DeliveryBoy(22nd march)'!$A$1:$AL$90,21,0)</f>
        <v>65</v>
      </c>
      <c r="X57">
        <f>VLOOKUP($A57,'DeliveryBoy(22nd march)'!$A$1:$AL$90,22,0)</f>
        <v>51</v>
      </c>
      <c r="Y57">
        <f>VLOOKUP($A57,'DeliveryBoy(22nd march)'!$A$1:$AL$90,23,0)</f>
        <v>49</v>
      </c>
    </row>
    <row r="58" spans="1:25" x14ac:dyDescent="0.25">
      <c r="A58" s="32" t="s">
        <v>175</v>
      </c>
      <c r="B58" s="27" t="s">
        <v>229</v>
      </c>
      <c r="D58">
        <f>VLOOKUP($A58,'DeliveryBoy(22nd march)'!$A$1:$AL$90,2,0)</f>
        <v>74</v>
      </c>
      <c r="E58">
        <f>VLOOKUP($A58,'DeliveryBoy(22nd march)'!$A$1:$AL$90,3,0)</f>
        <v>70</v>
      </c>
      <c r="F58">
        <f>VLOOKUP($A58,'DeliveryBoy(22nd march)'!$A$1:$AL$90,4,0)</f>
        <v>59</v>
      </c>
      <c r="G58">
        <f>VLOOKUP($A58,'DeliveryBoy(22nd march)'!$A$1:$AL$90,5,0)</f>
        <v>59</v>
      </c>
      <c r="H58">
        <f>VLOOKUP($A58,'DeliveryBoy(22nd march)'!$A$1:$AL$90,6,0)</f>
        <v>69</v>
      </c>
      <c r="I58">
        <f>VLOOKUP($A58,'DeliveryBoy(22nd march)'!$A$1:$AL$90,7,0)</f>
        <v>71</v>
      </c>
      <c r="J58">
        <f>VLOOKUP($A58,'DeliveryBoy(22nd march)'!$A$1:$AL$90,8,0)</f>
        <v>66</v>
      </c>
      <c r="K58">
        <f>VLOOKUP($A58,'DeliveryBoy(22nd march)'!$A$1:$AL$90,9,0)</f>
        <v>77</v>
      </c>
      <c r="L58">
        <f>VLOOKUP($A58,'DeliveryBoy(22nd march)'!$A$1:$AL$90,10,0)</f>
        <v>70</v>
      </c>
      <c r="M58">
        <f>VLOOKUP($A58,'DeliveryBoy(22nd march)'!$A$1:$AL$90,11,0)</f>
        <v>74</v>
      </c>
      <c r="N58">
        <f>VLOOKUP($A58,'DeliveryBoy(22nd march)'!$A$1:$AL$90,12,0)</f>
        <v>79</v>
      </c>
      <c r="O58">
        <f>VLOOKUP($A58,'DeliveryBoy(22nd march)'!$A$1:$AL$90,13,0)</f>
        <v>83</v>
      </c>
      <c r="P58">
        <f>VLOOKUP($A58,'DeliveryBoy(22nd march)'!$A$1:$AL$90,14,0)</f>
        <v>83</v>
      </c>
      <c r="Q58">
        <f>VLOOKUP($A58,'DeliveryBoy(22nd march)'!$A$1:$AL$90,15,0)</f>
        <v>92</v>
      </c>
      <c r="R58">
        <f>VLOOKUP($A58,'DeliveryBoy(22nd march)'!$A$1:$AL$90,16,0)</f>
        <v>85</v>
      </c>
      <c r="S58">
        <f>VLOOKUP($A58,'DeliveryBoy(22nd march)'!$A$1:$AL$90,17,0)</f>
        <v>91</v>
      </c>
      <c r="T58">
        <f>VLOOKUP($A58,'DeliveryBoy(22nd march)'!$A$1:$AL$90,18,0)</f>
        <v>81</v>
      </c>
      <c r="U58">
        <f>VLOOKUP($A58,'DeliveryBoy(22nd march)'!$A$1:$AL$90,19,0)</f>
        <v>92</v>
      </c>
      <c r="V58">
        <f>VLOOKUP($A58,'DeliveryBoy(22nd march)'!$A$1:$AL$90,20,0)</f>
        <v>88</v>
      </c>
      <c r="W58">
        <f>VLOOKUP($A58,'DeliveryBoy(22nd march)'!$A$1:$AL$90,21,0)</f>
        <v>87</v>
      </c>
      <c r="X58">
        <f>VLOOKUP($A58,'DeliveryBoy(22nd march)'!$A$1:$AL$90,22,0)</f>
        <v>78</v>
      </c>
      <c r="Y58">
        <f>VLOOKUP($A58,'DeliveryBoy(22nd march)'!$A$1:$AL$90,23,0)</f>
        <v>90</v>
      </c>
    </row>
    <row r="59" spans="1:25" x14ac:dyDescent="0.25">
      <c r="A59" t="s">
        <v>180</v>
      </c>
      <c r="B59" s="27" t="s">
        <v>229</v>
      </c>
      <c r="D59">
        <f>VLOOKUP($A59,'DeliveryBoy(22nd march)'!$A$1:$AL$90,2,0)</f>
        <v>80</v>
      </c>
      <c r="E59">
        <f>VLOOKUP($A59,'DeliveryBoy(22nd march)'!$A$1:$AL$90,3,0)</f>
        <v>86</v>
      </c>
      <c r="F59">
        <f>VLOOKUP($A59,'DeliveryBoy(22nd march)'!$A$1:$AL$90,4,0)</f>
        <v>79</v>
      </c>
      <c r="G59">
        <f>VLOOKUP($A59,'DeliveryBoy(22nd march)'!$A$1:$AL$90,5,0)</f>
        <v>83</v>
      </c>
      <c r="H59">
        <f>VLOOKUP($A59,'DeliveryBoy(22nd march)'!$A$1:$AL$90,6,0)</f>
        <v>77</v>
      </c>
      <c r="I59">
        <f>VLOOKUP($A59,'DeliveryBoy(22nd march)'!$A$1:$AL$90,7,0)</f>
        <v>72</v>
      </c>
      <c r="J59">
        <f>VLOOKUP($A59,'DeliveryBoy(22nd march)'!$A$1:$AL$90,8,0)</f>
        <v>68</v>
      </c>
      <c r="K59">
        <f>VLOOKUP($A59,'DeliveryBoy(22nd march)'!$A$1:$AL$90,9,0)</f>
        <v>80</v>
      </c>
      <c r="L59">
        <f>VLOOKUP($A59,'DeliveryBoy(22nd march)'!$A$1:$AL$90,10,0)</f>
        <v>80</v>
      </c>
      <c r="M59">
        <f>VLOOKUP($A59,'DeliveryBoy(22nd march)'!$A$1:$AL$90,11,0)</f>
        <v>80</v>
      </c>
      <c r="N59">
        <f>VLOOKUP($A59,'DeliveryBoy(22nd march)'!$A$1:$AL$90,12,0)</f>
        <v>80</v>
      </c>
      <c r="O59">
        <f>VLOOKUP($A59,'DeliveryBoy(22nd march)'!$A$1:$AL$90,13,0)</f>
        <v>86</v>
      </c>
      <c r="P59">
        <f>VLOOKUP($A59,'DeliveryBoy(22nd march)'!$A$1:$AL$90,14,0)</f>
        <v>81</v>
      </c>
      <c r="Q59">
        <f>VLOOKUP($A59,'DeliveryBoy(22nd march)'!$A$1:$AL$90,15,0)</f>
        <v>86</v>
      </c>
      <c r="R59">
        <f>VLOOKUP($A59,'DeliveryBoy(22nd march)'!$A$1:$AL$90,16,0)</f>
        <v>84</v>
      </c>
      <c r="S59">
        <f>VLOOKUP($A59,'DeliveryBoy(22nd march)'!$A$1:$AL$90,17,0)</f>
        <v>88</v>
      </c>
      <c r="T59">
        <f>VLOOKUP($A59,'DeliveryBoy(22nd march)'!$A$1:$AL$90,18,0)</f>
        <v>82</v>
      </c>
      <c r="U59">
        <f>VLOOKUP($A59,'DeliveryBoy(22nd march)'!$A$1:$AL$90,19,0)</f>
        <v>86</v>
      </c>
      <c r="V59">
        <f>VLOOKUP($A59,'DeliveryBoy(22nd march)'!$A$1:$AL$90,20,0)</f>
        <v>82</v>
      </c>
      <c r="W59">
        <f>VLOOKUP($A59,'DeliveryBoy(22nd march)'!$A$1:$AL$90,21,0)</f>
        <v>87</v>
      </c>
      <c r="X59">
        <f>VLOOKUP($A59,'DeliveryBoy(22nd march)'!$A$1:$AL$90,22,0)</f>
        <v>79</v>
      </c>
      <c r="Y59">
        <f>VLOOKUP($A59,'DeliveryBoy(22nd march)'!$A$1:$AL$90,23,0)</f>
        <v>88</v>
      </c>
    </row>
    <row r="60" spans="1:25" ht="15.75" thickBot="1" x14ac:dyDescent="0.3">
      <c r="A60" t="s">
        <v>146</v>
      </c>
      <c r="B60" s="27" t="s">
        <v>229</v>
      </c>
      <c r="D60">
        <f>VLOOKUP($A60,'DeliveryBoy(22nd march)'!$A$1:$AL$90,2,0)</f>
        <v>77</v>
      </c>
      <c r="E60">
        <f>VLOOKUP($A60,'DeliveryBoy(22nd march)'!$A$1:$AL$90,3,0)</f>
        <v>77</v>
      </c>
      <c r="F60">
        <f>VLOOKUP($A60,'DeliveryBoy(22nd march)'!$A$1:$AL$90,4,0)</f>
        <v>72</v>
      </c>
      <c r="G60">
        <f>VLOOKUP($A60,'DeliveryBoy(22nd march)'!$A$1:$AL$90,5,0)</f>
        <v>76</v>
      </c>
      <c r="H60">
        <f>VLOOKUP($A60,'DeliveryBoy(22nd march)'!$A$1:$AL$90,6,0)</f>
        <v>76</v>
      </c>
      <c r="I60">
        <f>VLOOKUP($A60,'DeliveryBoy(22nd march)'!$A$1:$AL$90,7,0)</f>
        <v>83</v>
      </c>
      <c r="J60">
        <f>VLOOKUP($A60,'DeliveryBoy(22nd march)'!$A$1:$AL$90,8,0)</f>
        <v>85</v>
      </c>
      <c r="K60">
        <f>VLOOKUP($A60,'DeliveryBoy(22nd march)'!$A$1:$AL$90,9,0)</f>
        <v>89</v>
      </c>
      <c r="L60">
        <f>VLOOKUP($A60,'DeliveryBoy(22nd march)'!$A$1:$AL$90,10,0)</f>
        <v>77</v>
      </c>
      <c r="M60">
        <f>VLOOKUP($A60,'DeliveryBoy(22nd march)'!$A$1:$AL$90,11,0)</f>
        <v>88</v>
      </c>
      <c r="N60">
        <f>VLOOKUP($A60,'DeliveryBoy(22nd march)'!$A$1:$AL$90,12,0)</f>
        <v>85</v>
      </c>
      <c r="O60">
        <f>VLOOKUP($A60,'DeliveryBoy(22nd march)'!$A$1:$AL$90,13,0)</f>
        <v>89</v>
      </c>
      <c r="P60">
        <f>VLOOKUP($A60,'DeliveryBoy(22nd march)'!$A$1:$AL$90,14,0)</f>
        <v>95</v>
      </c>
      <c r="Q60">
        <f>VLOOKUP($A60,'DeliveryBoy(22nd march)'!$A$1:$AL$90,15,0)</f>
        <v>90</v>
      </c>
      <c r="R60">
        <f>VLOOKUP($A60,'DeliveryBoy(22nd march)'!$A$1:$AL$90,16,0)</f>
        <v>97</v>
      </c>
      <c r="S60">
        <f>VLOOKUP($A60,'DeliveryBoy(22nd march)'!$A$1:$AL$90,17,0)</f>
        <v>84</v>
      </c>
      <c r="T60">
        <f>VLOOKUP($A60,'DeliveryBoy(22nd march)'!$A$1:$AL$90,18,0)</f>
        <v>83</v>
      </c>
      <c r="U60">
        <f>VLOOKUP($A60,'DeliveryBoy(22nd march)'!$A$1:$AL$90,19,0)</f>
        <v>80</v>
      </c>
      <c r="V60">
        <f>VLOOKUP($A60,'DeliveryBoy(22nd march)'!$A$1:$AL$90,20,0)</f>
        <v>84</v>
      </c>
      <c r="W60">
        <f>VLOOKUP($A60,'DeliveryBoy(22nd march)'!$A$1:$AL$90,21,0)</f>
        <v>79</v>
      </c>
      <c r="X60">
        <f>VLOOKUP($A60,'DeliveryBoy(22nd march)'!$A$1:$AL$90,22,0)</f>
        <v>78</v>
      </c>
      <c r="Y60">
        <f>VLOOKUP($A60,'DeliveryBoy(22nd march)'!$A$1:$AL$90,23,0)</f>
        <v>77</v>
      </c>
    </row>
    <row r="61" spans="1:25" ht="15.75" thickBot="1" x14ac:dyDescent="0.3">
      <c r="A61" s="24" t="s">
        <v>150</v>
      </c>
      <c r="B61" s="27" t="s">
        <v>229</v>
      </c>
      <c r="D61">
        <f>VLOOKUP($A61,'DeliveryBoy(22nd march)'!$A$1:$AL$90,2,0)</f>
        <v>97</v>
      </c>
      <c r="E61">
        <f>VLOOKUP($A61,'DeliveryBoy(22nd march)'!$A$1:$AL$90,3,0)</f>
        <v>78</v>
      </c>
      <c r="F61">
        <f>VLOOKUP($A61,'DeliveryBoy(22nd march)'!$A$1:$AL$90,4,0)</f>
        <v>84</v>
      </c>
      <c r="G61">
        <f>VLOOKUP($A61,'DeliveryBoy(22nd march)'!$A$1:$AL$90,5,0)</f>
        <v>86</v>
      </c>
      <c r="H61">
        <f>VLOOKUP($A61,'DeliveryBoy(22nd march)'!$A$1:$AL$90,6,0)</f>
        <v>82</v>
      </c>
      <c r="I61">
        <f>VLOOKUP($A61,'DeliveryBoy(22nd march)'!$A$1:$AL$90,7,0)</f>
        <v>80</v>
      </c>
      <c r="J61">
        <f>VLOOKUP($A61,'DeliveryBoy(22nd march)'!$A$1:$AL$90,8,0)</f>
        <v>77</v>
      </c>
      <c r="K61">
        <f>VLOOKUP($A61,'DeliveryBoy(22nd march)'!$A$1:$AL$90,9,0)</f>
        <v>82</v>
      </c>
      <c r="L61">
        <f>VLOOKUP($A61,'DeliveryBoy(22nd march)'!$A$1:$AL$90,10,0)</f>
        <v>80</v>
      </c>
      <c r="M61">
        <f>VLOOKUP($A61,'DeliveryBoy(22nd march)'!$A$1:$AL$90,11,0)</f>
        <v>78</v>
      </c>
      <c r="N61">
        <f>VLOOKUP($A61,'DeliveryBoy(22nd march)'!$A$1:$AL$90,12,0)</f>
        <v>81</v>
      </c>
      <c r="O61">
        <f>VLOOKUP($A61,'DeliveryBoy(22nd march)'!$A$1:$AL$90,13,0)</f>
        <v>78</v>
      </c>
      <c r="P61">
        <f>VLOOKUP($A61,'DeliveryBoy(22nd march)'!$A$1:$AL$90,14,0)</f>
        <v>88</v>
      </c>
      <c r="Q61">
        <f>VLOOKUP($A61,'DeliveryBoy(22nd march)'!$A$1:$AL$90,15,0)</f>
        <v>88</v>
      </c>
      <c r="R61">
        <f>VLOOKUP($A61,'DeliveryBoy(22nd march)'!$A$1:$AL$90,16,0)</f>
        <v>78</v>
      </c>
      <c r="S61">
        <f>VLOOKUP($A61,'DeliveryBoy(22nd march)'!$A$1:$AL$90,17,0)</f>
        <v>88</v>
      </c>
      <c r="T61">
        <f>VLOOKUP($A61,'DeliveryBoy(22nd march)'!$A$1:$AL$90,18,0)</f>
        <v>79</v>
      </c>
      <c r="U61">
        <f>VLOOKUP($A61,'DeliveryBoy(22nd march)'!$A$1:$AL$90,19,0)</f>
        <v>83</v>
      </c>
      <c r="V61">
        <f>VLOOKUP($A61,'DeliveryBoy(22nd march)'!$A$1:$AL$90,20,0)</f>
        <v>82</v>
      </c>
      <c r="W61">
        <f>VLOOKUP($A61,'DeliveryBoy(22nd march)'!$A$1:$AL$90,21,0)</f>
        <v>90</v>
      </c>
      <c r="X61">
        <f>VLOOKUP($A61,'DeliveryBoy(22nd march)'!$A$1:$AL$90,22,0)</f>
        <v>92</v>
      </c>
      <c r="Y61">
        <f>VLOOKUP($A61,'DeliveryBoy(22nd march)'!$A$1:$AL$90,23,0)</f>
        <v>83</v>
      </c>
    </row>
    <row r="62" spans="1:25" ht="15.75" thickBot="1" x14ac:dyDescent="0.3">
      <c r="A62" s="24" t="s">
        <v>156</v>
      </c>
      <c r="B62" s="27" t="s">
        <v>229</v>
      </c>
      <c r="D62">
        <f>VLOOKUP($A62,'DeliveryBoy(22nd march)'!$A$1:$AL$90,2,0)</f>
        <v>67</v>
      </c>
      <c r="E62">
        <f>VLOOKUP($A62,'DeliveryBoy(22nd march)'!$A$1:$AL$90,3,0)</f>
        <v>54</v>
      </c>
      <c r="F62">
        <f>VLOOKUP($A62,'DeliveryBoy(22nd march)'!$A$1:$AL$90,4,0)</f>
        <v>67</v>
      </c>
      <c r="G62">
        <f>VLOOKUP($A62,'DeliveryBoy(22nd march)'!$A$1:$AL$90,5,0)</f>
        <v>58</v>
      </c>
      <c r="H62">
        <f>VLOOKUP($A62,'DeliveryBoy(22nd march)'!$A$1:$AL$90,6,0)</f>
        <v>69</v>
      </c>
      <c r="I62">
        <f>VLOOKUP($A62,'DeliveryBoy(22nd march)'!$A$1:$AL$90,7,0)</f>
        <v>63</v>
      </c>
      <c r="J62">
        <f>VLOOKUP($A62,'DeliveryBoy(22nd march)'!$A$1:$AL$90,8,0)</f>
        <v>64</v>
      </c>
      <c r="K62">
        <f>VLOOKUP($A62,'DeliveryBoy(22nd march)'!$A$1:$AL$90,9,0)</f>
        <v>69</v>
      </c>
      <c r="L62">
        <f>VLOOKUP($A62,'DeliveryBoy(22nd march)'!$A$1:$AL$90,10,0)</f>
        <v>62</v>
      </c>
      <c r="M62">
        <f>VLOOKUP($A62,'DeliveryBoy(22nd march)'!$A$1:$AL$90,11,0)</f>
        <v>63</v>
      </c>
      <c r="N62">
        <f>VLOOKUP($A62,'DeliveryBoy(22nd march)'!$A$1:$AL$90,12,0)</f>
        <v>62</v>
      </c>
      <c r="O62">
        <f>VLOOKUP($A62,'DeliveryBoy(22nd march)'!$A$1:$AL$90,13,0)</f>
        <v>55</v>
      </c>
      <c r="P62">
        <f>VLOOKUP($A62,'DeliveryBoy(22nd march)'!$A$1:$AL$90,14,0)</f>
        <v>67</v>
      </c>
      <c r="Q62">
        <f>VLOOKUP($A62,'DeliveryBoy(22nd march)'!$A$1:$AL$90,15,0)</f>
        <v>64</v>
      </c>
      <c r="R62">
        <f>VLOOKUP($A62,'DeliveryBoy(22nd march)'!$A$1:$AL$90,16,0)</f>
        <v>60</v>
      </c>
      <c r="S62">
        <f>VLOOKUP($A62,'DeliveryBoy(22nd march)'!$A$1:$AL$90,17,0)</f>
        <v>63</v>
      </c>
      <c r="T62">
        <f>VLOOKUP($A62,'DeliveryBoy(22nd march)'!$A$1:$AL$90,18,0)</f>
        <v>66</v>
      </c>
      <c r="U62">
        <f>VLOOKUP($A62,'DeliveryBoy(22nd march)'!$A$1:$AL$90,19,0)</f>
        <v>61</v>
      </c>
      <c r="V62">
        <f>VLOOKUP($A62,'DeliveryBoy(22nd march)'!$A$1:$AL$90,20,0)</f>
        <v>61</v>
      </c>
      <c r="W62">
        <f>VLOOKUP($A62,'DeliveryBoy(22nd march)'!$A$1:$AL$90,21,0)</f>
        <v>57</v>
      </c>
      <c r="X62">
        <f>VLOOKUP($A62,'DeliveryBoy(22nd march)'!$A$1:$AL$90,22,0)</f>
        <v>79</v>
      </c>
      <c r="Y62">
        <f>VLOOKUP($A62,'DeliveryBoy(22nd march)'!$A$1:$AL$90,23,0)</f>
        <v>55</v>
      </c>
    </row>
    <row r="63" spans="1:25" ht="15.75" thickBot="1" x14ac:dyDescent="0.3">
      <c r="A63" s="24" t="s">
        <v>195</v>
      </c>
      <c r="B63" s="27" t="s">
        <v>229</v>
      </c>
      <c r="D63">
        <f>VLOOKUP($A63,'DeliveryBoy(22nd march)'!$A$1:$AL$90,2,0)</f>
        <v>57</v>
      </c>
      <c r="E63">
        <f>VLOOKUP($A63,'DeliveryBoy(22nd march)'!$A$1:$AL$90,3,0)</f>
        <v>60</v>
      </c>
      <c r="F63">
        <f>VLOOKUP($A63,'DeliveryBoy(22nd march)'!$A$1:$AL$90,4,0)</f>
        <v>61</v>
      </c>
      <c r="G63">
        <f>VLOOKUP($A63,'DeliveryBoy(22nd march)'!$A$1:$AL$90,5,0)</f>
        <v>58</v>
      </c>
      <c r="H63">
        <f>VLOOKUP($A63,'DeliveryBoy(22nd march)'!$A$1:$AL$90,6,0)</f>
        <v>58</v>
      </c>
      <c r="I63">
        <f>VLOOKUP($A63,'DeliveryBoy(22nd march)'!$A$1:$AL$90,7,0)</f>
        <v>67</v>
      </c>
      <c r="J63">
        <f>VLOOKUP($A63,'DeliveryBoy(22nd march)'!$A$1:$AL$90,8,0)</f>
        <v>61</v>
      </c>
      <c r="K63">
        <f>VLOOKUP($A63,'DeliveryBoy(22nd march)'!$A$1:$AL$90,9,0)</f>
        <v>69</v>
      </c>
      <c r="L63">
        <f>VLOOKUP($A63,'DeliveryBoy(22nd march)'!$A$1:$AL$90,10,0)</f>
        <v>55</v>
      </c>
      <c r="M63">
        <f>VLOOKUP($A63,'DeliveryBoy(22nd march)'!$A$1:$AL$90,11,0)</f>
        <v>55</v>
      </c>
      <c r="N63">
        <f>VLOOKUP($A63,'DeliveryBoy(22nd march)'!$A$1:$AL$90,12,0)</f>
        <v>61</v>
      </c>
      <c r="O63">
        <f>VLOOKUP($A63,'DeliveryBoy(22nd march)'!$A$1:$AL$90,13,0)</f>
        <v>73</v>
      </c>
      <c r="P63">
        <f>VLOOKUP($A63,'DeliveryBoy(22nd march)'!$A$1:$AL$90,14,0)</f>
        <v>59</v>
      </c>
      <c r="Q63">
        <f>VLOOKUP($A63,'DeliveryBoy(22nd march)'!$A$1:$AL$90,15,0)</f>
        <v>62</v>
      </c>
      <c r="R63">
        <f>VLOOKUP($A63,'DeliveryBoy(22nd march)'!$A$1:$AL$90,16,0)</f>
        <v>63</v>
      </c>
      <c r="S63">
        <f>VLOOKUP($A63,'DeliveryBoy(22nd march)'!$A$1:$AL$90,17,0)</f>
        <v>65</v>
      </c>
      <c r="T63">
        <f>VLOOKUP($A63,'DeliveryBoy(22nd march)'!$A$1:$AL$90,18,0)</f>
        <v>82</v>
      </c>
      <c r="U63">
        <f>VLOOKUP($A63,'DeliveryBoy(22nd march)'!$A$1:$AL$90,19,0)</f>
        <v>59</v>
      </c>
      <c r="V63">
        <f>VLOOKUP($A63,'DeliveryBoy(22nd march)'!$A$1:$AL$90,20,0)</f>
        <v>73</v>
      </c>
      <c r="W63">
        <f>VLOOKUP($A63,'DeliveryBoy(22nd march)'!$A$1:$AL$90,21,0)</f>
        <v>82</v>
      </c>
      <c r="X63">
        <f>VLOOKUP($A63,'DeliveryBoy(22nd march)'!$A$1:$AL$90,22,0)</f>
        <v>69</v>
      </c>
      <c r="Y63">
        <f>VLOOKUP($A63,'DeliveryBoy(22nd march)'!$A$1:$AL$90,23,0)</f>
        <v>76</v>
      </c>
    </row>
    <row r="64" spans="1:25" ht="15.75" thickBot="1" x14ac:dyDescent="0.3">
      <c r="A64" s="24" t="s">
        <v>194</v>
      </c>
      <c r="B64" s="27" t="s">
        <v>229</v>
      </c>
      <c r="D64">
        <f>VLOOKUP($A64,'DeliveryBoy(22nd march)'!$A$1:$AL$90,2,0)</f>
        <v>60</v>
      </c>
      <c r="E64">
        <f>VLOOKUP($A64,'DeliveryBoy(22nd march)'!$A$1:$AL$90,3,0)</f>
        <v>60</v>
      </c>
      <c r="F64">
        <f>VLOOKUP($A64,'DeliveryBoy(22nd march)'!$A$1:$AL$90,4,0)</f>
        <v>58</v>
      </c>
      <c r="G64">
        <f>VLOOKUP($A64,'DeliveryBoy(22nd march)'!$A$1:$AL$90,5,0)</f>
        <v>63</v>
      </c>
      <c r="H64">
        <f>VLOOKUP($A64,'DeliveryBoy(22nd march)'!$A$1:$AL$90,6,0)</f>
        <v>60</v>
      </c>
      <c r="I64">
        <f>VLOOKUP($A64,'DeliveryBoy(22nd march)'!$A$1:$AL$90,7,0)</f>
        <v>65</v>
      </c>
      <c r="J64">
        <f>VLOOKUP($A64,'DeliveryBoy(22nd march)'!$A$1:$AL$90,8,0)</f>
        <v>59</v>
      </c>
      <c r="K64">
        <f>VLOOKUP($A64,'DeliveryBoy(22nd march)'!$A$1:$AL$90,9,0)</f>
        <v>62</v>
      </c>
      <c r="L64">
        <f>VLOOKUP($A64,'DeliveryBoy(22nd march)'!$A$1:$AL$90,10,0)</f>
        <v>61</v>
      </c>
      <c r="M64">
        <f>VLOOKUP($A64,'DeliveryBoy(22nd march)'!$A$1:$AL$90,11,0)</f>
        <v>59</v>
      </c>
      <c r="N64">
        <f>VLOOKUP($A64,'DeliveryBoy(22nd march)'!$A$1:$AL$90,12,0)</f>
        <v>65</v>
      </c>
      <c r="O64">
        <f>VLOOKUP($A64,'DeliveryBoy(22nd march)'!$A$1:$AL$90,13,0)</f>
        <v>67</v>
      </c>
      <c r="P64">
        <f>VLOOKUP($A64,'DeliveryBoy(22nd march)'!$A$1:$AL$90,14,0)</f>
        <v>66</v>
      </c>
      <c r="Q64">
        <f>VLOOKUP($A64,'DeliveryBoy(22nd march)'!$A$1:$AL$90,15,0)</f>
        <v>69</v>
      </c>
      <c r="R64">
        <f>VLOOKUP($A64,'DeliveryBoy(22nd march)'!$A$1:$AL$90,16,0)</f>
        <v>58</v>
      </c>
      <c r="S64">
        <f>VLOOKUP($A64,'DeliveryBoy(22nd march)'!$A$1:$AL$90,17,0)</f>
        <v>65</v>
      </c>
      <c r="T64">
        <f>VLOOKUP($A64,'DeliveryBoy(22nd march)'!$A$1:$AL$90,18,0)</f>
        <v>60</v>
      </c>
      <c r="U64">
        <f>VLOOKUP($A64,'DeliveryBoy(22nd march)'!$A$1:$AL$90,19,0)</f>
        <v>65</v>
      </c>
      <c r="V64">
        <f>VLOOKUP($A64,'DeliveryBoy(22nd march)'!$A$1:$AL$90,20,0)</f>
        <v>60</v>
      </c>
      <c r="W64">
        <f>VLOOKUP($A64,'DeliveryBoy(22nd march)'!$A$1:$AL$90,21,0)</f>
        <v>57</v>
      </c>
      <c r="X64">
        <f>VLOOKUP($A64,'DeliveryBoy(22nd march)'!$A$1:$AL$90,22,0)</f>
        <v>70</v>
      </c>
      <c r="Y64">
        <f>VLOOKUP($A64,'DeliveryBoy(22nd march)'!$A$1:$AL$90,23,0)</f>
        <v>65</v>
      </c>
    </row>
    <row r="65" spans="1:25" x14ac:dyDescent="0.25">
      <c r="A65" t="s">
        <v>178</v>
      </c>
      <c r="B65" s="27" t="s">
        <v>229</v>
      </c>
      <c r="D65">
        <f>VLOOKUP($A65,'DeliveryBoy(22nd march)'!$A$1:$AL$90,2,0)</f>
        <v>83</v>
      </c>
      <c r="E65">
        <f>VLOOKUP($A65,'DeliveryBoy(22nd march)'!$A$1:$AL$90,3,0)</f>
        <v>80</v>
      </c>
      <c r="F65">
        <f>VLOOKUP($A65,'DeliveryBoy(22nd march)'!$A$1:$AL$90,4,0)</f>
        <v>83</v>
      </c>
      <c r="G65">
        <f>VLOOKUP($A65,'DeliveryBoy(22nd march)'!$A$1:$AL$90,5,0)</f>
        <v>79</v>
      </c>
      <c r="H65">
        <f>VLOOKUP($A65,'DeliveryBoy(22nd march)'!$A$1:$AL$90,6,0)</f>
        <v>78</v>
      </c>
      <c r="I65">
        <f>VLOOKUP($A65,'DeliveryBoy(22nd march)'!$A$1:$AL$90,7,0)</f>
        <v>82</v>
      </c>
      <c r="J65">
        <f>VLOOKUP($A65,'DeliveryBoy(22nd march)'!$A$1:$AL$90,8,0)</f>
        <v>81</v>
      </c>
      <c r="K65">
        <f>VLOOKUP($A65,'DeliveryBoy(22nd march)'!$A$1:$AL$90,9,0)</f>
        <v>78</v>
      </c>
      <c r="L65">
        <f>VLOOKUP($A65,'DeliveryBoy(22nd march)'!$A$1:$AL$90,10,0)</f>
        <v>80</v>
      </c>
      <c r="M65">
        <f>VLOOKUP($A65,'DeliveryBoy(22nd march)'!$A$1:$AL$90,11,0)</f>
        <v>79</v>
      </c>
      <c r="N65">
        <f>VLOOKUP($A65,'DeliveryBoy(22nd march)'!$A$1:$AL$90,12,0)</f>
        <v>77</v>
      </c>
      <c r="O65">
        <f>VLOOKUP($A65,'DeliveryBoy(22nd march)'!$A$1:$AL$90,13,0)</f>
        <v>78</v>
      </c>
      <c r="P65">
        <f>VLOOKUP($A65,'DeliveryBoy(22nd march)'!$A$1:$AL$90,14,0)</f>
        <v>80</v>
      </c>
      <c r="Q65">
        <f>VLOOKUP($A65,'DeliveryBoy(22nd march)'!$A$1:$AL$90,15,0)</f>
        <v>77</v>
      </c>
      <c r="R65">
        <f>VLOOKUP($A65,'DeliveryBoy(22nd march)'!$A$1:$AL$90,16,0)</f>
        <v>79</v>
      </c>
      <c r="S65">
        <f>VLOOKUP($A65,'DeliveryBoy(22nd march)'!$A$1:$AL$90,17,0)</f>
        <v>82</v>
      </c>
      <c r="T65">
        <f>VLOOKUP($A65,'DeliveryBoy(22nd march)'!$A$1:$AL$90,18,0)</f>
        <v>78</v>
      </c>
      <c r="U65">
        <f>VLOOKUP($A65,'DeliveryBoy(22nd march)'!$A$1:$AL$90,19,0)</f>
        <v>80</v>
      </c>
      <c r="V65">
        <f>VLOOKUP($A65,'DeliveryBoy(22nd march)'!$A$1:$AL$90,20,0)</f>
        <v>76</v>
      </c>
      <c r="W65">
        <f>VLOOKUP($A65,'DeliveryBoy(22nd march)'!$A$1:$AL$90,21,0)</f>
        <v>73</v>
      </c>
      <c r="X65">
        <f>VLOOKUP($A65,'DeliveryBoy(22nd march)'!$A$1:$AL$90,22,0)</f>
        <v>77</v>
      </c>
      <c r="Y65">
        <f>VLOOKUP($A65,'DeliveryBoy(22nd march)'!$A$1:$AL$90,23,0)</f>
        <v>78</v>
      </c>
    </row>
    <row r="66" spans="1:25" ht="15.75" thickBot="1" x14ac:dyDescent="0.3">
      <c r="A66" t="s">
        <v>179</v>
      </c>
      <c r="B66" s="27" t="s">
        <v>229</v>
      </c>
      <c r="D66">
        <f>VLOOKUP($A66,'DeliveryBoy(22nd march)'!$A$1:$AL$90,2,0)</f>
        <v>103</v>
      </c>
      <c r="E66">
        <f>VLOOKUP($A66,'DeliveryBoy(22nd march)'!$A$1:$AL$90,3,0)</f>
        <v>90</v>
      </c>
      <c r="F66">
        <f>VLOOKUP($A66,'DeliveryBoy(22nd march)'!$A$1:$AL$90,4,0)</f>
        <v>94</v>
      </c>
      <c r="G66">
        <f>VLOOKUP($A66,'DeliveryBoy(22nd march)'!$A$1:$AL$90,5,0)</f>
        <v>99</v>
      </c>
      <c r="H66">
        <f>VLOOKUP($A66,'DeliveryBoy(22nd march)'!$A$1:$AL$90,6,0)</f>
        <v>98</v>
      </c>
      <c r="I66">
        <f>VLOOKUP($A66,'DeliveryBoy(22nd march)'!$A$1:$AL$90,7,0)</f>
        <v>100</v>
      </c>
      <c r="J66">
        <f>VLOOKUP($A66,'DeliveryBoy(22nd march)'!$A$1:$AL$90,8,0)</f>
        <v>92</v>
      </c>
      <c r="K66">
        <f>VLOOKUP($A66,'DeliveryBoy(22nd march)'!$A$1:$AL$90,9,0)</f>
        <v>90</v>
      </c>
      <c r="L66">
        <f>VLOOKUP($A66,'DeliveryBoy(22nd march)'!$A$1:$AL$90,10,0)</f>
        <v>89</v>
      </c>
      <c r="M66">
        <f>VLOOKUP($A66,'DeliveryBoy(22nd march)'!$A$1:$AL$90,11,0)</f>
        <v>85</v>
      </c>
      <c r="N66">
        <f>VLOOKUP($A66,'DeliveryBoy(22nd march)'!$A$1:$AL$90,12,0)</f>
        <v>78</v>
      </c>
      <c r="O66">
        <f>VLOOKUP($A66,'DeliveryBoy(22nd march)'!$A$1:$AL$90,13,0)</f>
        <v>86</v>
      </c>
      <c r="P66">
        <f>VLOOKUP($A66,'DeliveryBoy(22nd march)'!$A$1:$AL$90,14,0)</f>
        <v>84</v>
      </c>
      <c r="Q66">
        <f>VLOOKUP($A66,'DeliveryBoy(22nd march)'!$A$1:$AL$90,15,0)</f>
        <v>84</v>
      </c>
      <c r="R66">
        <f>VLOOKUP($A66,'DeliveryBoy(22nd march)'!$A$1:$AL$90,16,0)</f>
        <v>83</v>
      </c>
      <c r="S66">
        <f>VLOOKUP($A66,'DeliveryBoy(22nd march)'!$A$1:$AL$90,17,0)</f>
        <v>83</v>
      </c>
      <c r="T66">
        <f>VLOOKUP($A66,'DeliveryBoy(22nd march)'!$A$1:$AL$90,18,0)</f>
        <v>79</v>
      </c>
      <c r="U66">
        <f>VLOOKUP($A66,'DeliveryBoy(22nd march)'!$A$1:$AL$90,19,0)</f>
        <v>84</v>
      </c>
      <c r="V66">
        <f>VLOOKUP($A66,'DeliveryBoy(22nd march)'!$A$1:$AL$90,20,0)</f>
        <v>90</v>
      </c>
      <c r="W66">
        <f>VLOOKUP($A66,'DeliveryBoy(22nd march)'!$A$1:$AL$90,21,0)</f>
        <v>97</v>
      </c>
      <c r="X66">
        <f>VLOOKUP($A66,'DeliveryBoy(22nd march)'!$A$1:$AL$90,22,0)</f>
        <v>93</v>
      </c>
      <c r="Y66">
        <f>VLOOKUP($A66,'DeliveryBoy(22nd march)'!$A$1:$AL$90,23,0)</f>
        <v>84</v>
      </c>
    </row>
    <row r="67" spans="1:25" ht="15.75" thickBot="1" x14ac:dyDescent="0.3">
      <c r="A67" s="24" t="s">
        <v>149</v>
      </c>
      <c r="B67" s="27" t="s">
        <v>229</v>
      </c>
      <c r="D67">
        <f>VLOOKUP($A67,'DeliveryBoy(22nd march)'!$A$1:$AL$90,2,0)</f>
        <v>9</v>
      </c>
      <c r="E67">
        <f>VLOOKUP($A67,'DeliveryBoy(22nd march)'!$A$1:$AL$90,3,0)</f>
        <v>6</v>
      </c>
      <c r="F67">
        <f>VLOOKUP($A67,'DeliveryBoy(22nd march)'!$A$1:$AL$90,4,0)</f>
        <v>6</v>
      </c>
      <c r="G67">
        <f>VLOOKUP($A67,'DeliveryBoy(22nd march)'!$A$1:$AL$90,5,0)</f>
        <v>7</v>
      </c>
      <c r="H67">
        <f>VLOOKUP($A67,'DeliveryBoy(22nd march)'!$A$1:$AL$90,6,0)</f>
        <v>9</v>
      </c>
      <c r="I67">
        <f>VLOOKUP($A67,'DeliveryBoy(22nd march)'!$A$1:$AL$90,7,0)</f>
        <v>7</v>
      </c>
      <c r="J67">
        <f>VLOOKUP($A67,'DeliveryBoy(22nd march)'!$A$1:$AL$90,8,0)</f>
        <v>9</v>
      </c>
      <c r="K67">
        <f>VLOOKUP($A67,'DeliveryBoy(22nd march)'!$A$1:$AL$90,9,0)</f>
        <v>9</v>
      </c>
      <c r="L67">
        <f>VLOOKUP($A67,'DeliveryBoy(22nd march)'!$A$1:$AL$90,10,0)</f>
        <v>7</v>
      </c>
      <c r="M67">
        <f>VLOOKUP($A67,'DeliveryBoy(22nd march)'!$A$1:$AL$90,11,0)</f>
        <v>7</v>
      </c>
      <c r="N67">
        <f>VLOOKUP($A67,'DeliveryBoy(22nd march)'!$A$1:$AL$90,12,0)</f>
        <v>7</v>
      </c>
      <c r="O67">
        <f>VLOOKUP($A67,'DeliveryBoy(22nd march)'!$A$1:$AL$90,13,0)</f>
        <v>15</v>
      </c>
      <c r="P67">
        <f>VLOOKUP($A67,'DeliveryBoy(22nd march)'!$A$1:$AL$90,14,0)</f>
        <v>17</v>
      </c>
      <c r="Q67">
        <f>VLOOKUP($A67,'DeliveryBoy(22nd march)'!$A$1:$AL$90,15,0)</f>
        <v>6</v>
      </c>
      <c r="R67">
        <f>VLOOKUP($A67,'DeliveryBoy(22nd march)'!$A$1:$AL$90,16,0)</f>
        <v>10</v>
      </c>
      <c r="S67">
        <f>VLOOKUP($A67,'DeliveryBoy(22nd march)'!$A$1:$AL$90,17,0)</f>
        <v>20</v>
      </c>
      <c r="T67">
        <f>VLOOKUP($A67,'DeliveryBoy(22nd march)'!$A$1:$AL$90,18,0)</f>
        <v>8</v>
      </c>
      <c r="U67">
        <f>VLOOKUP($A67,'DeliveryBoy(22nd march)'!$A$1:$AL$90,19,0)</f>
        <v>7</v>
      </c>
      <c r="V67">
        <f>VLOOKUP($A67,'DeliveryBoy(22nd march)'!$A$1:$AL$90,20,0)</f>
        <v>10</v>
      </c>
      <c r="W67">
        <f>VLOOKUP($A67,'DeliveryBoy(22nd march)'!$A$1:$AL$90,21,0)</f>
        <v>7</v>
      </c>
      <c r="X67">
        <f>VLOOKUP($A67,'DeliveryBoy(22nd march)'!$A$1:$AL$90,22,0)</f>
        <v>9</v>
      </c>
      <c r="Y67">
        <f>VLOOKUP($A67,'DeliveryBoy(22nd march)'!$A$1:$AL$90,23,0)</f>
        <v>9</v>
      </c>
    </row>
    <row r="68" spans="1:25" ht="15.75" thickBot="1" x14ac:dyDescent="0.3">
      <c r="A68" s="24" t="s">
        <v>151</v>
      </c>
      <c r="B68" s="27" t="s">
        <v>229</v>
      </c>
      <c r="D68">
        <f>VLOOKUP($A68,'DeliveryBoy(22nd march)'!$A$1:$AL$90,2,0)</f>
        <v>22</v>
      </c>
      <c r="E68">
        <f>VLOOKUP($A68,'DeliveryBoy(22nd march)'!$A$1:$AL$90,3,0)</f>
        <v>25</v>
      </c>
      <c r="F68">
        <f>VLOOKUP($A68,'DeliveryBoy(22nd march)'!$A$1:$AL$90,4,0)</f>
        <v>25</v>
      </c>
      <c r="G68">
        <f>VLOOKUP($A68,'DeliveryBoy(22nd march)'!$A$1:$AL$90,5,0)</f>
        <v>25</v>
      </c>
      <c r="H68">
        <f>VLOOKUP($A68,'DeliveryBoy(22nd march)'!$A$1:$AL$90,6,0)</f>
        <v>23</v>
      </c>
      <c r="I68">
        <f>VLOOKUP($A68,'DeliveryBoy(22nd march)'!$A$1:$AL$90,7,0)</f>
        <v>23</v>
      </c>
      <c r="J68">
        <f>VLOOKUP($A68,'DeliveryBoy(22nd march)'!$A$1:$AL$90,8,0)</f>
        <v>26</v>
      </c>
      <c r="K68">
        <f>VLOOKUP($A68,'DeliveryBoy(22nd march)'!$A$1:$AL$90,9,0)</f>
        <v>26</v>
      </c>
      <c r="L68">
        <f>VLOOKUP($A68,'DeliveryBoy(22nd march)'!$A$1:$AL$90,10,0)</f>
        <v>23</v>
      </c>
      <c r="M68">
        <f>VLOOKUP($A68,'DeliveryBoy(22nd march)'!$A$1:$AL$90,11,0)</f>
        <v>30</v>
      </c>
      <c r="N68">
        <f>VLOOKUP($A68,'DeliveryBoy(22nd march)'!$A$1:$AL$90,12,0)</f>
        <v>26</v>
      </c>
      <c r="O68">
        <f>VLOOKUP($A68,'DeliveryBoy(22nd march)'!$A$1:$AL$90,13,0)</f>
        <v>38</v>
      </c>
      <c r="P68">
        <f>VLOOKUP($A68,'DeliveryBoy(22nd march)'!$A$1:$AL$90,14,0)</f>
        <v>29</v>
      </c>
      <c r="Q68">
        <f>VLOOKUP($A68,'DeliveryBoy(22nd march)'!$A$1:$AL$90,15,0)</f>
        <v>35</v>
      </c>
      <c r="R68">
        <f>VLOOKUP($A68,'DeliveryBoy(22nd march)'!$A$1:$AL$90,16,0)</f>
        <v>26</v>
      </c>
      <c r="S68">
        <f>VLOOKUP($A68,'DeliveryBoy(22nd march)'!$A$1:$AL$90,17,0)</f>
        <v>34</v>
      </c>
      <c r="T68">
        <f>VLOOKUP($A68,'DeliveryBoy(22nd march)'!$A$1:$AL$90,18,0)</f>
        <v>33</v>
      </c>
      <c r="U68">
        <f>VLOOKUP($A68,'DeliveryBoy(22nd march)'!$A$1:$AL$90,19,0)</f>
        <v>36</v>
      </c>
      <c r="V68">
        <f>VLOOKUP($A68,'DeliveryBoy(22nd march)'!$A$1:$AL$90,20,0)</f>
        <v>28</v>
      </c>
      <c r="W68">
        <f>VLOOKUP($A68,'DeliveryBoy(22nd march)'!$A$1:$AL$90,21,0)</f>
        <v>33</v>
      </c>
      <c r="X68">
        <f>VLOOKUP($A68,'DeliveryBoy(22nd march)'!$A$1:$AL$90,22,0)</f>
        <v>27</v>
      </c>
      <c r="Y68">
        <f>VLOOKUP($A68,'DeliveryBoy(22nd march)'!$A$1:$AL$90,23,0)</f>
        <v>27</v>
      </c>
    </row>
    <row r="69" spans="1:25" x14ac:dyDescent="0.25">
      <c r="A69" t="s">
        <v>169</v>
      </c>
      <c r="B69" s="27" t="s">
        <v>229</v>
      </c>
      <c r="D69">
        <f>VLOOKUP($A69,'DeliveryBoy(22nd march)'!$A$1:$AL$90,2,0)</f>
        <v>31</v>
      </c>
      <c r="E69">
        <f>VLOOKUP($A69,'DeliveryBoy(22nd march)'!$A$1:$AL$90,3,0)</f>
        <v>31</v>
      </c>
      <c r="F69">
        <f>VLOOKUP($A69,'DeliveryBoy(22nd march)'!$A$1:$AL$90,4,0)</f>
        <v>31</v>
      </c>
      <c r="G69">
        <f>VLOOKUP($A69,'DeliveryBoy(22nd march)'!$A$1:$AL$90,5,0)</f>
        <v>31</v>
      </c>
      <c r="H69">
        <f>VLOOKUP($A69,'DeliveryBoy(22nd march)'!$A$1:$AL$90,6,0)</f>
        <v>31</v>
      </c>
      <c r="I69">
        <f>VLOOKUP($A69,'DeliveryBoy(22nd march)'!$A$1:$AL$90,7,0)</f>
        <v>31</v>
      </c>
      <c r="J69">
        <f>VLOOKUP($A69,'DeliveryBoy(22nd march)'!$A$1:$AL$90,8,0)</f>
        <v>31</v>
      </c>
      <c r="K69">
        <f>VLOOKUP($A69,'DeliveryBoy(22nd march)'!$A$1:$AL$90,9,0)</f>
        <v>31</v>
      </c>
      <c r="L69">
        <f>VLOOKUP($A69,'DeliveryBoy(22nd march)'!$A$1:$AL$90,10,0)</f>
        <v>31</v>
      </c>
      <c r="M69">
        <f>VLOOKUP($A69,'DeliveryBoy(22nd march)'!$A$1:$AL$90,11,0)</f>
        <v>31</v>
      </c>
      <c r="N69">
        <f>VLOOKUP($A69,'DeliveryBoy(22nd march)'!$A$1:$AL$90,12,0)</f>
        <v>31</v>
      </c>
      <c r="O69">
        <f>VLOOKUP($A69,'DeliveryBoy(22nd march)'!$A$1:$AL$90,13,0)</f>
        <v>31</v>
      </c>
      <c r="P69">
        <f>VLOOKUP($A69,'DeliveryBoy(22nd march)'!$A$1:$AL$90,14,0)</f>
        <v>31</v>
      </c>
      <c r="Q69">
        <f>VLOOKUP($A69,'DeliveryBoy(22nd march)'!$A$1:$AL$90,15,0)</f>
        <v>31</v>
      </c>
      <c r="R69">
        <f>VLOOKUP($A69,'DeliveryBoy(22nd march)'!$A$1:$AL$90,16,0)</f>
        <v>31</v>
      </c>
      <c r="S69">
        <f>VLOOKUP($A69,'DeliveryBoy(22nd march)'!$A$1:$AL$90,17,0)</f>
        <v>31</v>
      </c>
      <c r="T69">
        <f>VLOOKUP($A69,'DeliveryBoy(22nd march)'!$A$1:$AL$90,18,0)</f>
        <v>31</v>
      </c>
      <c r="U69">
        <f>VLOOKUP($A69,'DeliveryBoy(22nd march)'!$A$1:$AL$90,19,0)</f>
        <v>31</v>
      </c>
      <c r="V69">
        <f>VLOOKUP($A69,'DeliveryBoy(22nd march)'!$A$1:$AL$90,20,0)</f>
        <v>29</v>
      </c>
      <c r="W69">
        <f>VLOOKUP($A69,'DeliveryBoy(22nd march)'!$A$1:$AL$90,21,0)</f>
        <v>31</v>
      </c>
      <c r="X69">
        <f>VLOOKUP($A69,'DeliveryBoy(22nd march)'!$A$1:$AL$90,22,0)</f>
        <v>29</v>
      </c>
      <c r="Y69">
        <f>VLOOKUP($A69,'DeliveryBoy(22nd march)'!$A$1:$AL$90,23,0)</f>
        <v>31</v>
      </c>
    </row>
    <row r="70" spans="1:25" x14ac:dyDescent="0.25">
      <c r="A70" s="56" t="s">
        <v>33</v>
      </c>
      <c r="B70" s="57"/>
      <c r="C70" s="57"/>
      <c r="D70">
        <f>SUM(D57:D69)</f>
        <v>801</v>
      </c>
      <c r="E70">
        <f t="shared" ref="E70:Y70" si="3">SUM(E57:E69)</f>
        <v>757</v>
      </c>
      <c r="F70">
        <f t="shared" si="3"/>
        <v>766</v>
      </c>
      <c r="G70">
        <f t="shared" si="3"/>
        <v>767</v>
      </c>
      <c r="H70">
        <f t="shared" si="3"/>
        <v>780</v>
      </c>
      <c r="I70">
        <f t="shared" si="3"/>
        <v>787</v>
      </c>
      <c r="J70">
        <f t="shared" si="3"/>
        <v>764</v>
      </c>
      <c r="K70">
        <f t="shared" si="3"/>
        <v>803</v>
      </c>
      <c r="L70">
        <f t="shared" si="3"/>
        <v>766</v>
      </c>
      <c r="M70">
        <f t="shared" si="3"/>
        <v>783</v>
      </c>
      <c r="N70">
        <f t="shared" si="3"/>
        <v>778</v>
      </c>
      <c r="O70">
        <f t="shared" si="3"/>
        <v>823</v>
      </c>
      <c r="P70">
        <f t="shared" si="3"/>
        <v>836</v>
      </c>
      <c r="Q70">
        <f t="shared" si="3"/>
        <v>839</v>
      </c>
      <c r="R70">
        <f t="shared" si="3"/>
        <v>810</v>
      </c>
      <c r="S70">
        <f t="shared" si="3"/>
        <v>853</v>
      </c>
      <c r="T70">
        <f t="shared" si="3"/>
        <v>820</v>
      </c>
      <c r="U70">
        <f t="shared" si="3"/>
        <v>816</v>
      </c>
      <c r="V70">
        <f t="shared" si="3"/>
        <v>817</v>
      </c>
      <c r="W70">
        <f t="shared" si="3"/>
        <v>845</v>
      </c>
      <c r="X70">
        <f t="shared" si="3"/>
        <v>831</v>
      </c>
      <c r="Y70">
        <f t="shared" si="3"/>
        <v>812</v>
      </c>
    </row>
    <row r="71" spans="1:25" x14ac:dyDescent="0.25">
      <c r="A71" s="53" t="s">
        <v>239</v>
      </c>
      <c r="B71" s="53"/>
      <c r="C71" s="53"/>
      <c r="G71" s="54">
        <f>SUM(G70:M70)/7</f>
        <v>778.57142857142856</v>
      </c>
      <c r="H71" s="54"/>
      <c r="I71" s="54"/>
      <c r="J71" s="54"/>
      <c r="K71" s="54"/>
      <c r="L71" s="54"/>
      <c r="M71" s="54"/>
      <c r="N71" s="54">
        <f>SUM(N70:T70)/7</f>
        <v>822.71428571428567</v>
      </c>
      <c r="O71" s="54"/>
      <c r="P71" s="54"/>
      <c r="Q71" s="54"/>
      <c r="R71" s="54"/>
      <c r="S71" s="54"/>
      <c r="T71" s="54"/>
    </row>
  </sheetData>
  <mergeCells count="12">
    <mergeCell ref="N5:T5"/>
    <mergeCell ref="N53:T53"/>
    <mergeCell ref="N71:T71"/>
    <mergeCell ref="A5:C5"/>
    <mergeCell ref="A4:C4"/>
    <mergeCell ref="A52:C52"/>
    <mergeCell ref="G71:M71"/>
    <mergeCell ref="G5:M5"/>
    <mergeCell ref="G53:M53"/>
    <mergeCell ref="A71:C71"/>
    <mergeCell ref="A53:C53"/>
    <mergeCell ref="A70:C70"/>
  </mergeCells>
  <conditionalFormatting sqref="O52:Y52 O70:Y70 O54:O70">
    <cfRule type="cellIs" dxfId="136" priority="42" operator="lessThan">
      <formula>$N52</formula>
    </cfRule>
    <cfRule type="cellIs" dxfId="135" priority="43" operator="greaterThan">
      <formula>$N52</formula>
    </cfRule>
  </conditionalFormatting>
  <conditionalFormatting sqref="P52:Y52 Q70:Y70 P54:P70">
    <cfRule type="cellIs" dxfId="134" priority="40" operator="lessThan">
      <formula>$O52</formula>
    </cfRule>
    <cfRule type="cellIs" dxfId="133" priority="41" operator="greaterThan">
      <formula>$O52</formula>
    </cfRule>
  </conditionalFormatting>
  <conditionalFormatting sqref="Q52:Y52 Q70:Y70 Q54:Q70">
    <cfRule type="cellIs" dxfId="132" priority="38" operator="lessThan">
      <formula>$P52</formula>
    </cfRule>
    <cfRule type="cellIs" dxfId="131" priority="39" operator="greaterThan">
      <formula>$P52</formula>
    </cfRule>
  </conditionalFormatting>
  <conditionalFormatting sqref="R52:Y52 S70:Y70 R54:R70">
    <cfRule type="cellIs" dxfId="130" priority="36" operator="lessThan">
      <formula>$Q52</formula>
    </cfRule>
    <cfRule type="cellIs" dxfId="129" priority="37" operator="greaterThan">
      <formula>$Q52</formula>
    </cfRule>
  </conditionalFormatting>
  <conditionalFormatting sqref="S52:Y52">
    <cfRule type="cellIs" dxfId="128" priority="25" operator="lessThan">
      <formula>$R52</formula>
    </cfRule>
    <cfRule type="cellIs" dxfId="127" priority="27" operator="greaterThan">
      <formula>$R52</formula>
    </cfRule>
  </conditionalFormatting>
  <conditionalFormatting sqref="N54:N70 N2:N4 N6:N49 N51:N52">
    <cfRule type="cellIs" dxfId="126" priority="23" operator="lessThan">
      <formula>$M2</formula>
    </cfRule>
    <cfRule type="cellIs" dxfId="125" priority="24" operator="greaterThan">
      <formula>$M2</formula>
    </cfRule>
  </conditionalFormatting>
  <conditionalFormatting sqref="O54:O70 O2:O4 O6:O49 O51:O52">
    <cfRule type="cellIs" dxfId="124" priority="21" operator="lessThan">
      <formula>$N2</formula>
    </cfRule>
    <cfRule type="cellIs" dxfId="123" priority="22" operator="greaterThan">
      <formula>$N2</formula>
    </cfRule>
  </conditionalFormatting>
  <conditionalFormatting sqref="P54:P70 P2:P4 P6:P49 P51:P52">
    <cfRule type="cellIs" dxfId="122" priority="19" operator="lessThan">
      <formula>$O2</formula>
    </cfRule>
    <cfRule type="cellIs" dxfId="121" priority="20" operator="greaterThan">
      <formula>$O2</formula>
    </cfRule>
  </conditionalFormatting>
  <conditionalFormatting sqref="Q54:Q70 Q2:Q4 Q6:Q49 Q51:Q52">
    <cfRule type="cellIs" dxfId="120" priority="17" operator="lessThan">
      <formula>$P2</formula>
    </cfRule>
    <cfRule type="cellIs" dxfId="119" priority="18" operator="greaterThan">
      <formula>$P2</formula>
    </cfRule>
  </conditionalFormatting>
  <conditionalFormatting sqref="R54:R70 R2:R4 R6:R49 R51:R52">
    <cfRule type="cellIs" dxfId="118" priority="15" operator="lessThan">
      <formula>$Q2</formula>
    </cfRule>
    <cfRule type="cellIs" dxfId="117" priority="16" operator="greaterThan">
      <formula>$Q2</formula>
    </cfRule>
  </conditionalFormatting>
  <conditionalFormatting sqref="T4 S52:Y52 V4:Y4 T70:Y70 S54:S70 S2:S4 S6:S49 S51">
    <cfRule type="cellIs" dxfId="116" priority="13" operator="lessThan">
      <formula>$R2</formula>
    </cfRule>
    <cfRule type="cellIs" dxfId="115" priority="14" operator="greaterThan">
      <formula>$R2</formula>
    </cfRule>
  </conditionalFormatting>
  <conditionalFormatting sqref="T72:T248 T52:Y52 V4:Y4 U70:Y70 T54:T70 T2:T4 T6:T49 T51">
    <cfRule type="cellIs" dxfId="114" priority="11" operator="lessThan">
      <formula>$S2</formula>
    </cfRule>
    <cfRule type="cellIs" dxfId="113" priority="12" operator="greaterThan">
      <formula>$S2</formula>
    </cfRule>
  </conditionalFormatting>
  <conditionalFormatting sqref="V52:Y52 V4:Y4 V70:Y70 U2:U49 U51:U492">
    <cfRule type="cellIs" dxfId="112" priority="9" operator="lessThan">
      <formula>$T2</formula>
    </cfRule>
    <cfRule type="cellIs" dxfId="111" priority="10" operator="greaterThan">
      <formula>$T2</formula>
    </cfRule>
  </conditionalFormatting>
  <conditionalFormatting sqref="X52:Y52 X4:Y4 X70:Y70 W2:W49 W51:W327">
    <cfRule type="cellIs" dxfId="110" priority="7" operator="lessThan">
      <formula>$V2</formula>
    </cfRule>
    <cfRule type="cellIs" dxfId="109" priority="8" operator="greaterThan">
      <formula>$V2</formula>
    </cfRule>
  </conditionalFormatting>
  <conditionalFormatting sqref="V2:V49 V51:V70">
    <cfRule type="cellIs" dxfId="108" priority="5" operator="lessThan">
      <formula>$U2</formula>
    </cfRule>
    <cfRule type="cellIs" dxfId="107" priority="6" operator="greaterThan">
      <formula>$U2</formula>
    </cfRule>
  </conditionalFormatting>
  <conditionalFormatting sqref="Y52 Y4 Y70 X2:X49 X51:X94">
    <cfRule type="cellIs" dxfId="106" priority="4" operator="greaterThan">
      <formula>$W2</formula>
    </cfRule>
    <cfRule type="cellIs" dxfId="105" priority="3" operator="lessThan">
      <formula>$W2</formula>
    </cfRule>
  </conditionalFormatting>
  <conditionalFormatting sqref="Y2:Y49 Y51:Y156">
    <cfRule type="cellIs" dxfId="104" priority="2" operator="greaterThan">
      <formula>$X2</formula>
    </cfRule>
    <cfRule type="cellIs" dxfId="103" priority="1" operator="lessThan">
      <formula>$X2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"/>
  <sheetViews>
    <sheetView topLeftCell="N1" workbookViewId="0">
      <selection activeCell="D1" sqref="D1:M1048576"/>
    </sheetView>
  </sheetViews>
  <sheetFormatPr defaultRowHeight="15" x14ac:dyDescent="0.25"/>
  <cols>
    <col min="1" max="1" width="49.140625" customWidth="1"/>
    <col min="2" max="2" width="11.85546875" customWidth="1"/>
    <col min="3" max="3" width="7" bestFit="1" customWidth="1"/>
    <col min="4" max="12" width="6.140625" hidden="1" customWidth="1"/>
    <col min="13" max="13" width="7.140625" hidden="1" customWidth="1"/>
    <col min="14" max="14" width="7.5703125" customWidth="1"/>
    <col min="15" max="15" width="9.140625" style="23"/>
  </cols>
  <sheetData>
    <row r="1" spans="1:34" ht="18.75" x14ac:dyDescent="0.3">
      <c r="A1" s="26" t="s">
        <v>227</v>
      </c>
      <c r="B1" s="2"/>
      <c r="C1" s="2" t="s">
        <v>1</v>
      </c>
      <c r="D1" s="22">
        <v>43525</v>
      </c>
      <c r="E1" s="22">
        <v>43526</v>
      </c>
      <c r="F1" s="22">
        <v>43527</v>
      </c>
      <c r="G1" s="22">
        <v>43528</v>
      </c>
      <c r="H1" s="22">
        <v>43529</v>
      </c>
      <c r="I1" s="22">
        <v>43530</v>
      </c>
      <c r="J1" s="22">
        <v>43531</v>
      </c>
      <c r="K1" s="22">
        <v>43532</v>
      </c>
      <c r="L1" s="22">
        <v>43533</v>
      </c>
      <c r="M1" s="22">
        <v>43534</v>
      </c>
      <c r="N1" s="22">
        <v>43535</v>
      </c>
      <c r="O1" s="45">
        <v>43536</v>
      </c>
      <c r="P1" s="22">
        <v>43537</v>
      </c>
      <c r="Q1" s="22">
        <v>43538</v>
      </c>
      <c r="R1" s="22">
        <v>43539</v>
      </c>
      <c r="S1" s="22">
        <v>43540</v>
      </c>
      <c r="T1" s="22">
        <v>43541</v>
      </c>
      <c r="U1" s="22">
        <v>43542</v>
      </c>
      <c r="V1" s="22">
        <v>43543</v>
      </c>
      <c r="W1" s="22">
        <v>43544</v>
      </c>
      <c r="X1" s="22">
        <v>43545</v>
      </c>
      <c r="Y1" s="22">
        <v>43546</v>
      </c>
      <c r="Z1" s="22">
        <v>43547</v>
      </c>
      <c r="AA1" s="22">
        <v>43548</v>
      </c>
      <c r="AB1" s="22">
        <v>43549</v>
      </c>
      <c r="AC1" s="22">
        <v>43550</v>
      </c>
      <c r="AD1" s="22">
        <v>43551</v>
      </c>
      <c r="AE1" s="22">
        <v>43552</v>
      </c>
      <c r="AF1" s="22">
        <v>43553</v>
      </c>
      <c r="AG1" s="22">
        <v>43554</v>
      </c>
      <c r="AH1" s="22">
        <v>43555</v>
      </c>
    </row>
    <row r="2" spans="1:34" x14ac:dyDescent="0.25">
      <c r="A2" s="15" t="s">
        <v>88</v>
      </c>
      <c r="B2" s="15" t="s">
        <v>227</v>
      </c>
      <c r="C2" s="7">
        <v>100062</v>
      </c>
      <c r="D2">
        <f>VLOOKUP($C2,'22nd march'!$A$1:$AF$214,2,0)</f>
        <v>91</v>
      </c>
      <c r="E2">
        <f>VLOOKUP($C2,'22nd march'!$A$1:$AF$214,3,0)</f>
        <v>93</v>
      </c>
      <c r="F2">
        <f>VLOOKUP($C2,'22nd march'!$A$1:$AF$214,4,0)</f>
        <v>90</v>
      </c>
      <c r="G2">
        <f>VLOOKUP($C2,'22nd march'!$A$1:$AF$214,5,0)</f>
        <v>100</v>
      </c>
      <c r="H2">
        <f>VLOOKUP($C2,'22nd march'!$A$1:$AF$214,6,0)</f>
        <v>92</v>
      </c>
      <c r="I2">
        <f>VLOOKUP($C2,'22nd march'!$A$1:$AF$214,7,0)</f>
        <v>85</v>
      </c>
      <c r="J2">
        <f>VLOOKUP($C2,'22nd march'!$A$1:$AF$214,8,0)</f>
        <v>60</v>
      </c>
      <c r="K2">
        <f>VLOOKUP($C2,'22nd march'!$A$1:$AF$214,9,0)</f>
        <v>53</v>
      </c>
      <c r="L2">
        <f>VLOOKUP($C2,'22nd march'!$A$1:$AF$214,10,0)</f>
        <v>58</v>
      </c>
      <c r="M2">
        <f>VLOOKUP($C2,'22nd march'!$A$1:$AF$214,11,0)</f>
        <v>51</v>
      </c>
      <c r="N2">
        <f>VLOOKUP($C2,'22nd march'!$A$1:$AF$214,12,0)</f>
        <v>53</v>
      </c>
      <c r="O2" s="23">
        <f>VLOOKUP($C2,'22nd march'!$A$1:$AF$214,13,0)</f>
        <v>69</v>
      </c>
      <c r="P2">
        <f>VLOOKUP($C2,'22nd march'!$A$1:$AF$214,14,0)</f>
        <v>64</v>
      </c>
      <c r="Q2">
        <f>VLOOKUP($C2,'22nd march'!$A$1:$AF$214,15,0)</f>
        <v>69</v>
      </c>
      <c r="R2">
        <f>VLOOKUP($C2,'22nd march'!$A$1:$AF$214,16,0)</f>
        <v>49</v>
      </c>
      <c r="S2">
        <f>VLOOKUP($C2,'22nd march'!$A$1:$AF$214,17,0)</f>
        <v>55</v>
      </c>
      <c r="T2">
        <f>VLOOKUP($C2,'22nd march'!$A$1:$AF$214,18,0)</f>
        <v>69</v>
      </c>
      <c r="U2">
        <f>VLOOKUP($C2,'22nd march'!$A$1:$AF$214,19,0)</f>
        <v>54</v>
      </c>
      <c r="V2">
        <f>VLOOKUP($C2,'22nd march'!$A$1:$AF$214,20,0)</f>
        <v>61</v>
      </c>
      <c r="W2">
        <f>VLOOKUP($C2,'22nd march'!$A$1:$AF$214,21,0)</f>
        <v>52</v>
      </c>
      <c r="X2">
        <f>VLOOKUP($C2,'22nd march'!$A$1:$AF$214,22,0)</f>
        <v>53</v>
      </c>
      <c r="Y2">
        <f>VLOOKUP($C2,'22nd march'!$A$1:$AF$214,23,0)</f>
        <v>64</v>
      </c>
    </row>
    <row r="3" spans="1:34" x14ac:dyDescent="0.25">
      <c r="A3" s="15" t="s">
        <v>89</v>
      </c>
      <c r="B3" s="15" t="s">
        <v>227</v>
      </c>
      <c r="C3" s="7">
        <v>101067</v>
      </c>
      <c r="D3">
        <f>VLOOKUP($C3,'22nd march'!$A$1:$AF$214,2,0)</f>
        <v>70</v>
      </c>
      <c r="E3">
        <f>VLOOKUP($C3,'22nd march'!$A$1:$AF$214,3,0)</f>
        <v>65</v>
      </c>
      <c r="F3">
        <f>VLOOKUP($C3,'22nd march'!$A$1:$AF$214,4,0)</f>
        <v>55</v>
      </c>
      <c r="G3">
        <f>VLOOKUP($C3,'22nd march'!$A$1:$AF$214,5,0)</f>
        <v>55</v>
      </c>
      <c r="H3">
        <f>VLOOKUP($C3,'22nd march'!$A$1:$AF$214,6,0)</f>
        <v>49</v>
      </c>
      <c r="I3">
        <f>VLOOKUP($C3,'22nd march'!$A$1:$AF$214,7,0)</f>
        <v>60</v>
      </c>
      <c r="J3">
        <f>VLOOKUP($C3,'22nd march'!$A$1:$AF$214,8,0)</f>
        <v>60</v>
      </c>
      <c r="K3">
        <f>VLOOKUP($C3,'22nd march'!$A$1:$AF$214,9,0)</f>
        <v>70</v>
      </c>
      <c r="L3">
        <f>VLOOKUP($C3,'22nd march'!$A$1:$AF$214,10,0)</f>
        <v>55</v>
      </c>
      <c r="M3">
        <f>VLOOKUP($C3,'22nd march'!$A$1:$AF$214,11,0)</f>
        <v>55</v>
      </c>
      <c r="N3">
        <f>VLOOKUP($C3,'22nd march'!$A$1:$AF$214,12,0)</f>
        <v>60</v>
      </c>
      <c r="O3" s="23">
        <f>VLOOKUP($C3,'22nd march'!$A$1:$AF$214,13,0)</f>
        <v>55</v>
      </c>
      <c r="P3">
        <f>VLOOKUP($C3,'22nd march'!$A$1:$AF$214,14,0)</f>
        <v>50</v>
      </c>
      <c r="Q3">
        <f>VLOOKUP($C3,'22nd march'!$A$1:$AF$214,15,0)</f>
        <v>40</v>
      </c>
      <c r="R3">
        <f>VLOOKUP($C3,'22nd march'!$A$1:$AF$214,16,0)</f>
        <v>55</v>
      </c>
      <c r="S3">
        <f>VLOOKUP($C3,'22nd march'!$A$1:$AF$214,17,0)</f>
        <v>0</v>
      </c>
      <c r="T3">
        <f>VLOOKUP($C3,'22nd march'!$A$1:$AF$214,18,0)</f>
        <v>65</v>
      </c>
      <c r="U3">
        <f>VLOOKUP($C3,'22nd march'!$A$1:$AF$214,19,0)</f>
        <v>70</v>
      </c>
      <c r="V3">
        <f>VLOOKUP($C3,'22nd march'!$A$1:$AF$214,20,0)</f>
        <v>70</v>
      </c>
      <c r="W3">
        <f>VLOOKUP($C3,'22nd march'!$A$1:$AF$214,21,0)</f>
        <v>70</v>
      </c>
      <c r="X3">
        <f>VLOOKUP($C3,'22nd march'!$A$1:$AF$214,22,0)</f>
        <v>70</v>
      </c>
      <c r="Y3">
        <f>VLOOKUP($C3,'22nd march'!$A$1:$AF$214,23,0)</f>
        <v>70</v>
      </c>
    </row>
    <row r="4" spans="1:34" x14ac:dyDescent="0.25">
      <c r="A4" s="15" t="s">
        <v>90</v>
      </c>
      <c r="B4" s="15" t="s">
        <v>227</v>
      </c>
      <c r="C4" s="7">
        <v>8006</v>
      </c>
      <c r="D4">
        <f>VLOOKUP($C4,'22nd march'!$A$1:$AF$214,2,0)</f>
        <v>178</v>
      </c>
      <c r="E4">
        <f>VLOOKUP($C4,'22nd march'!$A$1:$AF$214,3,0)</f>
        <v>199</v>
      </c>
      <c r="F4">
        <f>VLOOKUP($C4,'22nd march'!$A$1:$AF$214,4,0)</f>
        <v>186</v>
      </c>
      <c r="G4">
        <f>VLOOKUP($C4,'22nd march'!$A$1:$AF$214,5,0)</f>
        <v>151</v>
      </c>
      <c r="H4">
        <f>VLOOKUP($C4,'22nd march'!$A$1:$AF$214,6,0)</f>
        <v>231</v>
      </c>
      <c r="I4">
        <f>VLOOKUP($C4,'22nd march'!$A$1:$AF$214,7,0)</f>
        <v>213</v>
      </c>
      <c r="J4">
        <f>VLOOKUP($C4,'22nd march'!$A$1:$AF$214,8,0)</f>
        <v>190</v>
      </c>
      <c r="K4">
        <f>VLOOKUP($C4,'22nd march'!$A$1:$AF$214,9,0)</f>
        <v>230</v>
      </c>
      <c r="L4">
        <f>VLOOKUP($C4,'22nd march'!$A$1:$AF$214,10,0)</f>
        <v>218</v>
      </c>
      <c r="M4">
        <f>VLOOKUP($C4,'22nd march'!$A$1:$AF$214,11,0)</f>
        <v>217</v>
      </c>
      <c r="N4">
        <f>VLOOKUP($C4,'22nd march'!$A$1:$AF$214,12,0)</f>
        <v>190</v>
      </c>
      <c r="O4" s="23">
        <f>VLOOKUP($C4,'22nd march'!$A$1:$AF$214,13,0)</f>
        <v>190</v>
      </c>
      <c r="P4">
        <f>VLOOKUP($C4,'22nd march'!$A$1:$AF$214,14,0)</f>
        <v>225</v>
      </c>
      <c r="Q4">
        <f>VLOOKUP($C4,'22nd march'!$A$1:$AF$214,15,0)</f>
        <v>190</v>
      </c>
      <c r="R4">
        <f>VLOOKUP($C4,'22nd march'!$A$1:$AF$214,16,0)</f>
        <v>213</v>
      </c>
      <c r="S4">
        <f>VLOOKUP($C4,'22nd march'!$A$1:$AF$214,17,0)</f>
        <v>248</v>
      </c>
      <c r="T4">
        <f>VLOOKUP($C4,'22nd march'!$A$1:$AF$214,18,0)</f>
        <v>190</v>
      </c>
      <c r="U4">
        <f>VLOOKUP($C4,'22nd march'!$A$1:$AF$214,19,0)</f>
        <v>193</v>
      </c>
      <c r="V4">
        <f>VLOOKUP($C4,'22nd march'!$A$1:$AF$214,20,0)</f>
        <v>220</v>
      </c>
      <c r="W4">
        <f>VLOOKUP($C4,'22nd march'!$A$1:$AF$214,21,0)</f>
        <v>218</v>
      </c>
      <c r="X4">
        <f>VLOOKUP($C4,'22nd march'!$A$1:$AF$214,22,0)</f>
        <v>210</v>
      </c>
      <c r="Y4">
        <f>VLOOKUP($C4,'22nd march'!$A$1:$AF$214,23,0)</f>
        <v>210</v>
      </c>
    </row>
    <row r="5" spans="1:34" x14ac:dyDescent="0.25">
      <c r="A5" s="15" t="s">
        <v>91</v>
      </c>
      <c r="B5" s="15" t="s">
        <v>227</v>
      </c>
      <c r="C5" s="7">
        <v>7668</v>
      </c>
      <c r="D5">
        <f>VLOOKUP($C5,'22nd march'!$A$1:$AF$214,2,0)</f>
        <v>44</v>
      </c>
      <c r="E5">
        <f>VLOOKUP($C5,'22nd march'!$A$1:$AF$214,3,0)</f>
        <v>44</v>
      </c>
      <c r="F5">
        <f>VLOOKUP($C5,'22nd march'!$A$1:$AF$214,4,0)</f>
        <v>44</v>
      </c>
      <c r="G5">
        <f>VLOOKUP($C5,'22nd march'!$A$1:$AF$214,5,0)</f>
        <v>44</v>
      </c>
      <c r="H5">
        <f>VLOOKUP($C5,'22nd march'!$A$1:$AF$214,6,0)</f>
        <v>44</v>
      </c>
      <c r="I5">
        <f>VLOOKUP($C5,'22nd march'!$A$1:$AF$214,7,0)</f>
        <v>39</v>
      </c>
      <c r="J5">
        <f>VLOOKUP($C5,'22nd march'!$A$1:$AF$214,8,0)</f>
        <v>44</v>
      </c>
      <c r="K5">
        <f>VLOOKUP($C5,'22nd march'!$A$1:$AF$214,9,0)</f>
        <v>44</v>
      </c>
      <c r="L5">
        <f>VLOOKUP($C5,'22nd march'!$A$1:$AF$214,10,0)</f>
        <v>44</v>
      </c>
      <c r="M5">
        <f>VLOOKUP($C5,'22nd march'!$A$1:$AF$214,11,0)</f>
        <v>44</v>
      </c>
      <c r="N5">
        <f>VLOOKUP($C5,'22nd march'!$A$1:$AF$214,12,0)</f>
        <v>42</v>
      </c>
      <c r="O5" s="23">
        <f>VLOOKUP($C5,'22nd march'!$A$1:$AF$214,13,0)</f>
        <v>44</v>
      </c>
      <c r="P5">
        <f>VLOOKUP($C5,'22nd march'!$A$1:$AF$214,14,0)</f>
        <v>44</v>
      </c>
      <c r="Q5">
        <f>VLOOKUP($C5,'22nd march'!$A$1:$AF$214,15,0)</f>
        <v>44</v>
      </c>
      <c r="R5">
        <f>VLOOKUP($C5,'22nd march'!$A$1:$AF$214,16,0)</f>
        <v>44</v>
      </c>
      <c r="S5">
        <f>VLOOKUP($C5,'22nd march'!$A$1:$AF$214,17,0)</f>
        <v>44</v>
      </c>
      <c r="T5">
        <f>VLOOKUP($C5,'22nd march'!$A$1:$AF$214,18,0)</f>
        <v>46</v>
      </c>
      <c r="U5">
        <f>VLOOKUP($C5,'22nd march'!$A$1:$AF$214,19,0)</f>
        <v>46</v>
      </c>
      <c r="V5">
        <f>VLOOKUP($C5,'22nd march'!$A$1:$AF$214,20,0)</f>
        <v>46</v>
      </c>
      <c r="W5">
        <f>VLOOKUP($C5,'22nd march'!$A$1:$AF$214,21,0)</f>
        <v>46</v>
      </c>
      <c r="X5">
        <f>VLOOKUP($C5,'22nd march'!$A$1:$AF$214,22,0)</f>
        <v>36</v>
      </c>
      <c r="Y5">
        <f>VLOOKUP($C5,'22nd march'!$A$1:$AF$214,23,0)</f>
        <v>40</v>
      </c>
    </row>
    <row r="6" spans="1:34" x14ac:dyDescent="0.25">
      <c r="A6" s="15" t="s">
        <v>92</v>
      </c>
      <c r="B6" s="15" t="s">
        <v>227</v>
      </c>
      <c r="C6" s="7">
        <v>8003</v>
      </c>
      <c r="D6">
        <f>VLOOKUP($C6,'22nd march'!$A$1:$AF$214,2,0)</f>
        <v>82</v>
      </c>
      <c r="E6">
        <f>VLOOKUP($C6,'22nd march'!$A$1:$AF$214,3,0)</f>
        <v>82</v>
      </c>
      <c r="F6">
        <f>VLOOKUP($C6,'22nd march'!$A$1:$AF$214,4,0)</f>
        <v>72</v>
      </c>
      <c r="G6">
        <f>VLOOKUP($C6,'22nd march'!$A$1:$AF$214,5,0)</f>
        <v>85</v>
      </c>
      <c r="H6">
        <f>VLOOKUP($C6,'22nd march'!$A$1:$AF$214,6,0)</f>
        <v>70</v>
      </c>
      <c r="I6">
        <f>VLOOKUP($C6,'22nd march'!$A$1:$AF$214,7,0)</f>
        <v>70</v>
      </c>
      <c r="J6">
        <f>VLOOKUP($C6,'22nd march'!$A$1:$AF$214,8,0)</f>
        <v>81</v>
      </c>
      <c r="K6">
        <f>VLOOKUP($C6,'22nd march'!$A$1:$AF$214,9,0)</f>
        <v>81</v>
      </c>
      <c r="L6">
        <f>VLOOKUP($C6,'22nd march'!$A$1:$AF$214,10,0)</f>
        <v>81</v>
      </c>
      <c r="M6">
        <f>VLOOKUP($C6,'22nd march'!$A$1:$AF$214,11,0)</f>
        <v>69</v>
      </c>
      <c r="N6">
        <f>VLOOKUP($C6,'22nd march'!$A$1:$AF$214,12,0)</f>
        <v>69</v>
      </c>
      <c r="O6" s="23">
        <f>VLOOKUP($C6,'22nd march'!$A$1:$AF$214,13,0)</f>
        <v>69</v>
      </c>
      <c r="P6">
        <f>VLOOKUP($C6,'22nd march'!$A$1:$AF$214,14,0)</f>
        <v>80</v>
      </c>
      <c r="Q6">
        <f>VLOOKUP($C6,'22nd march'!$A$1:$AF$214,15,0)</f>
        <v>80</v>
      </c>
      <c r="R6">
        <f>VLOOKUP($C6,'22nd march'!$A$1:$AF$214,16,0)</f>
        <v>80</v>
      </c>
      <c r="S6">
        <f>VLOOKUP($C6,'22nd march'!$A$1:$AF$214,17,0)</f>
        <v>80</v>
      </c>
      <c r="T6">
        <f>VLOOKUP($C6,'22nd march'!$A$1:$AF$214,18,0)</f>
        <v>80</v>
      </c>
      <c r="U6">
        <f>VLOOKUP($C6,'22nd march'!$A$1:$AF$214,19,0)</f>
        <v>80</v>
      </c>
      <c r="V6">
        <f>VLOOKUP($C6,'22nd march'!$A$1:$AF$214,20,0)</f>
        <v>52</v>
      </c>
      <c r="W6">
        <f>VLOOKUP($C6,'22nd march'!$A$1:$AF$214,21,0)</f>
        <v>72</v>
      </c>
      <c r="X6">
        <f>VLOOKUP($C6,'22nd march'!$A$1:$AF$214,22,0)</f>
        <v>72</v>
      </c>
      <c r="Y6">
        <f>VLOOKUP($C6,'22nd march'!$A$1:$AF$214,23,0)</f>
        <v>72</v>
      </c>
    </row>
    <row r="7" spans="1:34" x14ac:dyDescent="0.25">
      <c r="A7" s="15" t="s">
        <v>93</v>
      </c>
      <c r="B7" s="15" t="s">
        <v>227</v>
      </c>
      <c r="C7" s="7">
        <v>8004</v>
      </c>
      <c r="D7">
        <f>VLOOKUP($C7,'22nd march'!$A$1:$AF$214,2,0)</f>
        <v>56</v>
      </c>
      <c r="E7">
        <f>VLOOKUP($C7,'22nd march'!$A$1:$AF$214,3,0)</f>
        <v>49</v>
      </c>
      <c r="F7">
        <f>VLOOKUP($C7,'22nd march'!$A$1:$AF$214,4,0)</f>
        <v>56</v>
      </c>
      <c r="G7">
        <f>VLOOKUP($C7,'22nd march'!$A$1:$AF$214,5,0)</f>
        <v>55</v>
      </c>
      <c r="H7">
        <f>VLOOKUP($C7,'22nd march'!$A$1:$AF$214,6,0)</f>
        <v>62</v>
      </c>
      <c r="I7">
        <f>VLOOKUP($C7,'22nd march'!$A$1:$AF$214,7,0)</f>
        <v>60</v>
      </c>
      <c r="J7">
        <f>VLOOKUP($C7,'22nd march'!$A$1:$AF$214,8,0)</f>
        <v>48</v>
      </c>
      <c r="K7">
        <f>VLOOKUP($C7,'22nd march'!$A$1:$AF$214,9,0)</f>
        <v>45</v>
      </c>
      <c r="L7">
        <f>VLOOKUP($C7,'22nd march'!$A$1:$AF$214,10,0)</f>
        <v>58</v>
      </c>
      <c r="M7">
        <f>VLOOKUP($C7,'22nd march'!$A$1:$AF$214,11,0)</f>
        <v>60</v>
      </c>
      <c r="N7">
        <f>VLOOKUP($C7,'22nd march'!$A$1:$AF$214,12,0)</f>
        <v>61</v>
      </c>
      <c r="O7" s="23">
        <f>VLOOKUP($C7,'22nd march'!$A$1:$AF$214,13,0)</f>
        <v>54</v>
      </c>
      <c r="P7">
        <f>VLOOKUP($C7,'22nd march'!$A$1:$AF$214,14,0)</f>
        <v>50</v>
      </c>
      <c r="Q7">
        <f>VLOOKUP($C7,'22nd march'!$A$1:$AF$214,15,0)</f>
        <v>47</v>
      </c>
      <c r="R7">
        <f>VLOOKUP($C7,'22nd march'!$A$1:$AF$214,16,0)</f>
        <v>55</v>
      </c>
      <c r="S7">
        <f>VLOOKUP($C7,'22nd march'!$A$1:$AF$214,17,0)</f>
        <v>55</v>
      </c>
      <c r="T7">
        <f>VLOOKUP($C7,'22nd march'!$A$1:$AF$214,18,0)</f>
        <v>60</v>
      </c>
      <c r="U7">
        <f>VLOOKUP($C7,'22nd march'!$A$1:$AF$214,19,0)</f>
        <v>59</v>
      </c>
      <c r="V7">
        <f>VLOOKUP($C7,'22nd march'!$A$1:$AF$214,20,0)</f>
        <v>65</v>
      </c>
      <c r="W7">
        <f>VLOOKUP($C7,'22nd march'!$A$1:$AF$214,21,0)</f>
        <v>64</v>
      </c>
      <c r="X7">
        <f>VLOOKUP($C7,'22nd march'!$A$1:$AF$214,22,0)</f>
        <v>59</v>
      </c>
      <c r="Y7">
        <f>VLOOKUP($C7,'22nd march'!$A$1:$AF$214,23,0)</f>
        <v>64</v>
      </c>
    </row>
    <row r="8" spans="1:34" x14ac:dyDescent="0.25">
      <c r="A8" s="15" t="s">
        <v>94</v>
      </c>
      <c r="B8" s="15" t="s">
        <v>227</v>
      </c>
      <c r="C8" s="7">
        <v>8002</v>
      </c>
      <c r="D8">
        <f>VLOOKUP($C8,'22nd march'!$A$1:$AF$214,2,0)</f>
        <v>150</v>
      </c>
      <c r="E8">
        <f>VLOOKUP($C8,'22nd march'!$A$1:$AF$214,3,0)</f>
        <v>156</v>
      </c>
      <c r="F8">
        <f>VLOOKUP($C8,'22nd march'!$A$1:$AF$214,4,0)</f>
        <v>156</v>
      </c>
      <c r="G8">
        <f>VLOOKUP($C8,'22nd march'!$A$1:$AF$214,5,0)</f>
        <v>156</v>
      </c>
      <c r="H8">
        <f>VLOOKUP($C8,'22nd march'!$A$1:$AF$214,6,0)</f>
        <v>158</v>
      </c>
      <c r="I8">
        <f>VLOOKUP($C8,'22nd march'!$A$1:$AF$214,7,0)</f>
        <v>160</v>
      </c>
      <c r="J8">
        <f>VLOOKUP($C8,'22nd march'!$A$1:$AF$214,8,0)</f>
        <v>158</v>
      </c>
      <c r="K8">
        <f>VLOOKUP($C8,'22nd march'!$A$1:$AF$214,9,0)</f>
        <v>156</v>
      </c>
      <c r="L8">
        <f>VLOOKUP($C8,'22nd march'!$A$1:$AF$214,10,0)</f>
        <v>156</v>
      </c>
      <c r="M8">
        <f>VLOOKUP($C8,'22nd march'!$A$1:$AF$214,11,0)</f>
        <v>156</v>
      </c>
      <c r="N8">
        <f>VLOOKUP($C8,'22nd march'!$A$1:$AF$214,12,0)</f>
        <v>156</v>
      </c>
      <c r="O8" s="23">
        <f>VLOOKUP($C8,'22nd march'!$A$1:$AF$214,13,0)</f>
        <v>138</v>
      </c>
      <c r="P8">
        <f>VLOOKUP($C8,'22nd march'!$A$1:$AF$214,14,0)</f>
        <v>138</v>
      </c>
      <c r="Q8">
        <f>VLOOKUP($C8,'22nd march'!$A$1:$AF$214,15,0)</f>
        <v>138</v>
      </c>
      <c r="R8">
        <f>VLOOKUP($C8,'22nd march'!$A$1:$AF$214,16,0)</f>
        <v>138</v>
      </c>
      <c r="S8">
        <f>VLOOKUP($C8,'22nd march'!$A$1:$AF$214,17,0)</f>
        <v>142</v>
      </c>
      <c r="T8">
        <f>VLOOKUP($C8,'22nd march'!$A$1:$AF$214,18,0)</f>
        <v>158</v>
      </c>
      <c r="U8">
        <f>VLOOKUP($C8,'22nd march'!$A$1:$AF$214,19,0)</f>
        <v>170</v>
      </c>
      <c r="V8">
        <f>VLOOKUP($C8,'22nd march'!$A$1:$AF$214,20,0)</f>
        <v>170</v>
      </c>
      <c r="W8">
        <f>VLOOKUP($C8,'22nd march'!$A$1:$AF$214,21,0)</f>
        <v>168</v>
      </c>
      <c r="X8">
        <f>VLOOKUP($C8,'22nd march'!$A$1:$AF$214,22,0)</f>
        <v>162</v>
      </c>
      <c r="Y8">
        <f>VLOOKUP($C8,'22nd march'!$A$1:$AF$214,23,0)</f>
        <v>152</v>
      </c>
    </row>
    <row r="9" spans="1:34" x14ac:dyDescent="0.25">
      <c r="A9" s="15" t="s">
        <v>95</v>
      </c>
      <c r="B9" s="15" t="s">
        <v>227</v>
      </c>
      <c r="C9" s="7">
        <v>8000</v>
      </c>
      <c r="D9">
        <f>VLOOKUP($C9,'22nd march'!$A$1:$AF$214,2,0)</f>
        <v>250</v>
      </c>
      <c r="E9">
        <f>VLOOKUP($C9,'22nd march'!$A$1:$AF$214,3,0)</f>
        <v>239</v>
      </c>
      <c r="F9">
        <f>VLOOKUP($C9,'22nd march'!$A$1:$AF$214,4,0)</f>
        <v>220</v>
      </c>
      <c r="G9">
        <f>VLOOKUP($C9,'22nd march'!$A$1:$AF$214,5,0)</f>
        <v>220</v>
      </c>
      <c r="H9">
        <f>VLOOKUP($C9,'22nd march'!$A$1:$AF$214,6,0)</f>
        <v>220</v>
      </c>
      <c r="I9">
        <f>VLOOKUP($C9,'22nd march'!$A$1:$AF$214,7,0)</f>
        <v>231</v>
      </c>
      <c r="J9">
        <f>VLOOKUP($C9,'22nd march'!$A$1:$AF$214,8,0)</f>
        <v>239</v>
      </c>
      <c r="K9">
        <f>VLOOKUP($C9,'22nd march'!$A$1:$AF$214,9,0)</f>
        <v>239</v>
      </c>
      <c r="L9">
        <f>VLOOKUP($C9,'22nd march'!$A$1:$AF$214,10,0)</f>
        <v>224</v>
      </c>
      <c r="M9">
        <f>VLOOKUP($C9,'22nd march'!$A$1:$AF$214,11,0)</f>
        <v>303</v>
      </c>
      <c r="N9">
        <f>VLOOKUP($C9,'22nd march'!$A$1:$AF$214,12,0)</f>
        <v>238</v>
      </c>
      <c r="O9" s="23">
        <f>VLOOKUP($C9,'22nd march'!$A$1:$AF$214,13,0)</f>
        <v>241</v>
      </c>
      <c r="P9">
        <f>VLOOKUP($C9,'22nd march'!$A$1:$AF$214,14,0)</f>
        <v>241</v>
      </c>
      <c r="Q9">
        <f>VLOOKUP($C9,'22nd march'!$A$1:$AF$214,15,0)</f>
        <v>241</v>
      </c>
      <c r="R9">
        <f>VLOOKUP($C9,'22nd march'!$A$1:$AF$214,16,0)</f>
        <v>226</v>
      </c>
      <c r="S9">
        <f>VLOOKUP($C9,'22nd march'!$A$1:$AF$214,17,0)</f>
        <v>241</v>
      </c>
      <c r="T9">
        <f>VLOOKUP($C9,'22nd march'!$A$1:$AF$214,18,0)</f>
        <v>241</v>
      </c>
      <c r="U9">
        <f>VLOOKUP($C9,'22nd march'!$A$1:$AF$214,19,0)</f>
        <v>232</v>
      </c>
      <c r="V9">
        <f>VLOOKUP($C9,'22nd march'!$A$1:$AF$214,20,0)</f>
        <v>232</v>
      </c>
      <c r="W9">
        <f>VLOOKUP($C9,'22nd march'!$A$1:$AF$214,21,0)</f>
        <v>232</v>
      </c>
      <c r="X9">
        <f>VLOOKUP($C9,'22nd march'!$A$1:$AF$214,22,0)</f>
        <v>232</v>
      </c>
      <c r="Y9">
        <f>VLOOKUP($C9,'22nd march'!$A$1:$AF$214,23,0)</f>
        <v>232</v>
      </c>
    </row>
    <row r="10" spans="1:34" x14ac:dyDescent="0.25">
      <c r="A10" s="15" t="s">
        <v>96</v>
      </c>
      <c r="B10" s="15" t="s">
        <v>227</v>
      </c>
      <c r="C10" s="7">
        <v>8010</v>
      </c>
      <c r="D10">
        <f>VLOOKUP($C10,'22nd march'!$A$1:$AF$214,2,0)</f>
        <v>85</v>
      </c>
      <c r="E10">
        <f>VLOOKUP($C10,'22nd march'!$A$1:$AF$214,3,0)</f>
        <v>85</v>
      </c>
      <c r="F10">
        <f>VLOOKUP($C10,'22nd march'!$A$1:$AF$214,4,0)</f>
        <v>110</v>
      </c>
      <c r="G10">
        <f>VLOOKUP($C10,'22nd march'!$A$1:$AF$214,5,0)</f>
        <v>105</v>
      </c>
      <c r="H10">
        <f>VLOOKUP($C10,'22nd march'!$A$1:$AF$214,6,0)</f>
        <v>85</v>
      </c>
      <c r="I10">
        <f>VLOOKUP($C10,'22nd march'!$A$1:$AF$214,7,0)</f>
        <v>102</v>
      </c>
      <c r="J10">
        <f>VLOOKUP($C10,'22nd march'!$A$1:$AF$214,8,0)</f>
        <v>95</v>
      </c>
      <c r="K10">
        <f>VLOOKUP($C10,'22nd march'!$A$1:$AF$214,9,0)</f>
        <v>97</v>
      </c>
      <c r="L10">
        <f>VLOOKUP($C10,'22nd march'!$A$1:$AF$214,10,0)</f>
        <v>72</v>
      </c>
      <c r="M10">
        <f>VLOOKUP($C10,'22nd march'!$A$1:$AF$214,11,0)</f>
        <v>97</v>
      </c>
      <c r="N10">
        <f>VLOOKUP($C10,'22nd march'!$A$1:$AF$214,12,0)</f>
        <v>95</v>
      </c>
      <c r="O10" s="23">
        <f>VLOOKUP($C10,'22nd march'!$A$1:$AF$214,13,0)</f>
        <v>97</v>
      </c>
      <c r="P10">
        <f>VLOOKUP($C10,'22nd march'!$A$1:$AF$214,14,0)</f>
        <v>67</v>
      </c>
      <c r="Q10">
        <f>VLOOKUP($C10,'22nd march'!$A$1:$AF$214,15,0)</f>
        <v>92</v>
      </c>
      <c r="R10">
        <f>VLOOKUP($C10,'22nd march'!$A$1:$AF$214,16,0)</f>
        <v>92</v>
      </c>
      <c r="S10">
        <f>VLOOKUP($C10,'22nd march'!$A$1:$AF$214,17,0)</f>
        <v>92</v>
      </c>
      <c r="T10">
        <f>VLOOKUP($C10,'22nd march'!$A$1:$AF$214,18,0)</f>
        <v>62</v>
      </c>
      <c r="U10">
        <f>VLOOKUP($C10,'22nd march'!$A$1:$AF$214,19,0)</f>
        <v>62</v>
      </c>
      <c r="V10">
        <f>VLOOKUP($C10,'22nd march'!$A$1:$AF$214,20,0)</f>
        <v>97</v>
      </c>
      <c r="W10">
        <f>VLOOKUP($C10,'22nd march'!$A$1:$AF$214,21,0)</f>
        <v>97</v>
      </c>
      <c r="X10">
        <f>VLOOKUP($C10,'22nd march'!$A$1:$AF$214,22,0)</f>
        <v>62</v>
      </c>
      <c r="Y10">
        <f>VLOOKUP($C10,'22nd march'!$A$1:$AF$214,23,0)</f>
        <v>62</v>
      </c>
    </row>
    <row r="11" spans="1:34" x14ac:dyDescent="0.25">
      <c r="A11" s="15" t="s">
        <v>290</v>
      </c>
      <c r="B11" s="15" t="s">
        <v>227</v>
      </c>
      <c r="C11" s="7">
        <v>143286</v>
      </c>
      <c r="D11">
        <f>VLOOKUP($C11,'22nd march'!$A$1:$AF$214,2,0)</f>
        <v>0</v>
      </c>
      <c r="E11">
        <f>VLOOKUP($C11,'22nd march'!$A$1:$AF$214,3,0)</f>
        <v>0</v>
      </c>
      <c r="F11">
        <f>VLOOKUP($C11,'22nd march'!$A$1:$AF$214,4,0)</f>
        <v>0</v>
      </c>
      <c r="G11">
        <f>VLOOKUP($C11,'22nd march'!$A$1:$AF$214,5,0)</f>
        <v>0</v>
      </c>
      <c r="H11">
        <f>VLOOKUP($C11,'22nd march'!$A$1:$AF$214,6,0)</f>
        <v>0</v>
      </c>
      <c r="I11">
        <f>VLOOKUP($C11,'22nd march'!$A$1:$AF$214,7,0)</f>
        <v>0</v>
      </c>
      <c r="J11">
        <f>VLOOKUP($C11,'22nd march'!$A$1:$AF$214,8,0)</f>
        <v>0</v>
      </c>
      <c r="K11">
        <f>VLOOKUP($C11,'22nd march'!$A$1:$AF$214,9,0)</f>
        <v>0</v>
      </c>
      <c r="L11">
        <f>VLOOKUP($C11,'22nd march'!$A$1:$AF$214,10,0)</f>
        <v>0</v>
      </c>
      <c r="M11">
        <f>VLOOKUP($C11,'22nd march'!$A$1:$AF$214,11,0)</f>
        <v>0</v>
      </c>
      <c r="N11">
        <f>VLOOKUP($C11,'22nd march'!$A$1:$AF$214,12,0)</f>
        <v>4</v>
      </c>
      <c r="O11" s="23">
        <f>VLOOKUP($C11,'22nd march'!$A$1:$AF$214,13,0)</f>
        <v>4</v>
      </c>
      <c r="P11">
        <f>VLOOKUP($C11,'22nd march'!$A$1:$AF$214,14,0)</f>
        <v>4</v>
      </c>
      <c r="Q11">
        <f>VLOOKUP($C11,'22nd march'!$A$1:$AF$214,15,0)</f>
        <v>4</v>
      </c>
      <c r="R11">
        <f>VLOOKUP($C11,'22nd march'!$A$1:$AF$214,16,0)</f>
        <v>24</v>
      </c>
      <c r="S11">
        <f>VLOOKUP($C11,'22nd march'!$A$1:$AF$214,17,0)</f>
        <v>24</v>
      </c>
      <c r="T11">
        <f>VLOOKUP($C11,'22nd march'!$A$1:$AF$214,18,0)</f>
        <v>24</v>
      </c>
      <c r="U11">
        <f>VLOOKUP($C11,'22nd march'!$A$1:$AF$214,19,0)</f>
        <v>24</v>
      </c>
      <c r="V11">
        <f>VLOOKUP($C11,'22nd march'!$A$1:$AF$214,20,0)</f>
        <v>24</v>
      </c>
      <c r="W11">
        <f>VLOOKUP($C11,'22nd march'!$A$1:$AF$214,21,0)</f>
        <v>24</v>
      </c>
      <c r="X11">
        <f>VLOOKUP($C11,'22nd march'!$A$1:$AF$214,22,0)</f>
        <v>24</v>
      </c>
      <c r="Y11">
        <f>VLOOKUP($C11,'22nd march'!$A$1:$AF$214,23,0)</f>
        <v>24</v>
      </c>
    </row>
    <row r="12" spans="1:34" x14ac:dyDescent="0.25">
      <c r="A12" s="58" t="s">
        <v>33</v>
      </c>
      <c r="B12" s="58"/>
      <c r="C12" s="58"/>
      <c r="D12">
        <f>SUM(D2:D11)</f>
        <v>1006</v>
      </c>
      <c r="E12">
        <f t="shared" ref="E12:N12" si="0">SUM(E2:E11)</f>
        <v>1012</v>
      </c>
      <c r="F12">
        <f t="shared" si="0"/>
        <v>989</v>
      </c>
      <c r="G12">
        <f t="shared" si="0"/>
        <v>971</v>
      </c>
      <c r="H12">
        <f t="shared" si="0"/>
        <v>1011</v>
      </c>
      <c r="I12">
        <f t="shared" si="0"/>
        <v>1020</v>
      </c>
      <c r="J12">
        <f t="shared" si="0"/>
        <v>975</v>
      </c>
      <c r="K12">
        <f t="shared" si="0"/>
        <v>1015</v>
      </c>
      <c r="L12">
        <f t="shared" si="0"/>
        <v>966</v>
      </c>
      <c r="M12">
        <f t="shared" si="0"/>
        <v>1052</v>
      </c>
      <c r="N12">
        <f t="shared" si="0"/>
        <v>968</v>
      </c>
      <c r="O12" s="23">
        <f t="shared" ref="O12:Y12" si="1">SUM(O2:O11)</f>
        <v>961</v>
      </c>
      <c r="P12">
        <f t="shared" si="1"/>
        <v>963</v>
      </c>
      <c r="Q12">
        <f t="shared" si="1"/>
        <v>945</v>
      </c>
      <c r="R12">
        <f t="shared" si="1"/>
        <v>976</v>
      </c>
      <c r="S12">
        <f t="shared" si="1"/>
        <v>981</v>
      </c>
      <c r="T12">
        <f t="shared" si="1"/>
        <v>995</v>
      </c>
      <c r="U12">
        <f>SUM(U2:U11)</f>
        <v>990</v>
      </c>
      <c r="V12">
        <f>SUM(V2:V11)</f>
        <v>1037</v>
      </c>
      <c r="W12">
        <f>SUM(W2:W11)</f>
        <v>1043</v>
      </c>
      <c r="X12">
        <f>SUM(X2:X11)</f>
        <v>980</v>
      </c>
      <c r="Y12">
        <f t="shared" si="1"/>
        <v>990</v>
      </c>
    </row>
    <row r="13" spans="1:34" x14ac:dyDescent="0.25">
      <c r="A13" s="53" t="s">
        <v>239</v>
      </c>
      <c r="B13" s="53"/>
      <c r="C13" s="53"/>
      <c r="G13" s="54">
        <f>SUM(G12:M12)/7</f>
        <v>1001.4285714285714</v>
      </c>
      <c r="H13" s="54"/>
      <c r="I13" s="54"/>
      <c r="J13" s="54"/>
      <c r="K13" s="54"/>
      <c r="L13" s="54"/>
      <c r="M13" s="54"/>
      <c r="N13" s="54">
        <f>SUM(N12:T12)/7</f>
        <v>969.85714285714289</v>
      </c>
      <c r="O13" s="54"/>
      <c r="P13" s="54"/>
      <c r="Q13" s="54"/>
      <c r="R13" s="54"/>
      <c r="S13" s="54"/>
      <c r="T13" s="54"/>
    </row>
    <row r="16" spans="1:34" ht="18.75" x14ac:dyDescent="0.3">
      <c r="A16" s="29" t="s">
        <v>230</v>
      </c>
    </row>
    <row r="17" spans="1:25" ht="12" customHeight="1" x14ac:dyDescent="0.25">
      <c r="A17" s="8" t="s">
        <v>97</v>
      </c>
      <c r="B17" s="8" t="s">
        <v>228</v>
      </c>
      <c r="C17" s="9">
        <v>141910</v>
      </c>
      <c r="D17">
        <f>VLOOKUP($C17,'22nd march'!$A$1:$AF$214,2,0)</f>
        <v>7</v>
      </c>
      <c r="E17">
        <f>VLOOKUP($C17,'22nd march'!$A$1:$AF$214,3,0)</f>
        <v>0</v>
      </c>
      <c r="F17">
        <f>VLOOKUP($C17,'22nd march'!$A$1:$AF$214,4,0)</f>
        <v>7</v>
      </c>
      <c r="G17">
        <f>VLOOKUP($C17,'22nd march'!$A$1:$AF$214,5,0)</f>
        <v>7</v>
      </c>
      <c r="H17">
        <f>VLOOKUP($C17,'22nd march'!$A$1:$AF$214,6,0)</f>
        <v>7</v>
      </c>
      <c r="I17">
        <f>VLOOKUP($C17,'22nd march'!$A$1:$AF$214,7,0)</f>
        <v>7</v>
      </c>
      <c r="J17">
        <f>VLOOKUP($C17,'22nd march'!$A$1:$AF$214,8,0)</f>
        <v>7</v>
      </c>
      <c r="K17">
        <f>VLOOKUP($C17,'22nd march'!$A$1:$AF$214,9,0)</f>
        <v>7</v>
      </c>
      <c r="L17">
        <f>VLOOKUP($C17,'22nd march'!$A$1:$AF$214,10,0)</f>
        <v>7</v>
      </c>
      <c r="M17">
        <f>VLOOKUP($C17,'22nd march'!$A$1:$AF$214,11,0)</f>
        <v>7</v>
      </c>
      <c r="N17">
        <f>VLOOKUP($C17,'22nd march'!$A$1:$AF$214,12,0)</f>
        <v>7</v>
      </c>
      <c r="O17" s="23">
        <f>VLOOKUP($C17,'22nd march'!$A$1:$AF$214,13,0)</f>
        <v>7</v>
      </c>
      <c r="P17">
        <f>VLOOKUP($C17,'22nd march'!$A$1:$AF$214,14,0)</f>
        <v>7</v>
      </c>
      <c r="Q17">
        <f>VLOOKUP($C17,'22nd march'!$A$1:$AF$214,15,0)</f>
        <v>7</v>
      </c>
      <c r="R17">
        <f>VLOOKUP($C17,'22nd march'!$A$1:$AF$214,16,0)</f>
        <v>7</v>
      </c>
      <c r="S17">
        <f>VLOOKUP($C17,'22nd march'!$A$1:$AF$214,17,0)</f>
        <v>7</v>
      </c>
      <c r="T17">
        <f>VLOOKUP($C17,'22nd march'!$A$1:$AF$214,18,0)</f>
        <v>7</v>
      </c>
      <c r="U17">
        <f>VLOOKUP($C17,'22nd march'!$A$1:$AF$214,19,0)</f>
        <v>7</v>
      </c>
      <c r="V17">
        <f>VLOOKUP($C17,'22nd march'!$A$1:$AF$214,20,0)</f>
        <v>7</v>
      </c>
      <c r="W17">
        <f>VLOOKUP($C17,'22nd march'!$A$1:$AF$214,21,0)</f>
        <v>7</v>
      </c>
      <c r="X17">
        <f>VLOOKUP($C17,'22nd march'!$A$1:$AF$214,22,0)</f>
        <v>7</v>
      </c>
      <c r="Y17">
        <f>VLOOKUP($C17,'22nd march'!$A$1:$AF$214,23,0)</f>
        <v>7</v>
      </c>
    </row>
    <row r="18" spans="1:25" ht="11.25" customHeight="1" x14ac:dyDescent="0.25">
      <c r="A18" s="8" t="s">
        <v>98</v>
      </c>
      <c r="B18" s="8" t="s">
        <v>228</v>
      </c>
      <c r="C18" s="9">
        <v>141305</v>
      </c>
      <c r="D18">
        <f>VLOOKUP($C18,'22nd march'!$A$1:$AF$214,2,0)</f>
        <v>14</v>
      </c>
      <c r="E18">
        <f>VLOOKUP($C18,'22nd march'!$A$1:$AF$214,3,0)</f>
        <v>30</v>
      </c>
      <c r="F18">
        <f>VLOOKUP($C18,'22nd march'!$A$1:$AF$214,4,0)</f>
        <v>20</v>
      </c>
      <c r="G18">
        <f>VLOOKUP($C18,'22nd march'!$A$1:$AF$214,5,0)</f>
        <v>24</v>
      </c>
      <c r="H18">
        <f>VLOOKUP($C18,'22nd march'!$A$1:$AF$214,6,0)</f>
        <v>28</v>
      </c>
      <c r="I18">
        <f>VLOOKUP($C18,'22nd march'!$A$1:$AF$214,7,0)</f>
        <v>20</v>
      </c>
      <c r="J18">
        <f>VLOOKUP($C18,'22nd march'!$A$1:$AF$214,8,0)</f>
        <v>0</v>
      </c>
      <c r="K18">
        <f>VLOOKUP($C18,'22nd march'!$A$1:$AF$214,9,0)</f>
        <v>45</v>
      </c>
      <c r="L18">
        <f>VLOOKUP($C18,'22nd march'!$A$1:$AF$214,10,0)</f>
        <v>26</v>
      </c>
      <c r="M18">
        <f>VLOOKUP($C18,'22nd march'!$A$1:$AF$214,11,0)</f>
        <v>0</v>
      </c>
      <c r="N18">
        <f>VLOOKUP($C18,'22nd march'!$A$1:$AF$214,12,0)</f>
        <v>36</v>
      </c>
      <c r="O18" s="23">
        <f>VLOOKUP($C18,'22nd march'!$A$1:$AF$214,13,0)</f>
        <v>0</v>
      </c>
      <c r="P18">
        <f>VLOOKUP($C18,'22nd march'!$A$1:$AF$214,14,0)</f>
        <v>0</v>
      </c>
      <c r="Q18">
        <f>VLOOKUP($C18,'22nd march'!$A$1:$AF$214,15,0)</f>
        <v>0</v>
      </c>
      <c r="R18">
        <f>VLOOKUP($C18,'22nd march'!$A$1:$AF$214,16,0)</f>
        <v>0</v>
      </c>
      <c r="S18">
        <f>VLOOKUP($C18,'22nd march'!$A$1:$AF$214,17,0)</f>
        <v>16</v>
      </c>
      <c r="T18">
        <f>VLOOKUP($C18,'22nd march'!$A$1:$AF$214,18,0)</f>
        <v>22</v>
      </c>
      <c r="U18">
        <f>VLOOKUP($C18,'22nd march'!$A$1:$AF$214,19,0)</f>
        <v>0</v>
      </c>
      <c r="V18">
        <f>VLOOKUP($C18,'22nd march'!$A$1:$AF$214,20,0)</f>
        <v>32</v>
      </c>
      <c r="W18">
        <f>VLOOKUP($C18,'22nd march'!$A$1:$AF$214,21,0)</f>
        <v>22</v>
      </c>
      <c r="X18">
        <f>VLOOKUP($C18,'22nd march'!$A$1:$AF$214,22,0)</f>
        <v>12</v>
      </c>
      <c r="Y18">
        <f>VLOOKUP($C18,'22nd march'!$A$1:$AF$214,23,0)</f>
        <v>12</v>
      </c>
    </row>
    <row r="19" spans="1:25" ht="28.5" customHeight="1" x14ac:dyDescent="0.25">
      <c r="A19" s="8" t="s">
        <v>109</v>
      </c>
      <c r="B19" s="8" t="s">
        <v>228</v>
      </c>
      <c r="C19" s="9">
        <v>138717</v>
      </c>
      <c r="D19">
        <f>VLOOKUP($C19,'22nd march'!$A$1:$AF$214,2,0)</f>
        <v>0</v>
      </c>
      <c r="E19">
        <f>VLOOKUP($C19,'22nd march'!$A$1:$AF$214,3,0)</f>
        <v>0</v>
      </c>
      <c r="F19">
        <f>VLOOKUP($C19,'22nd march'!$A$1:$AF$214,4,0)</f>
        <v>14</v>
      </c>
      <c r="G19">
        <f>VLOOKUP($C19,'22nd march'!$A$1:$AF$214,5,0)</f>
        <v>8</v>
      </c>
      <c r="H19">
        <f>VLOOKUP($C19,'22nd march'!$A$1:$AF$214,6,0)</f>
        <v>8</v>
      </c>
      <c r="I19">
        <f>VLOOKUP($C19,'22nd march'!$A$1:$AF$214,7,0)</f>
        <v>8</v>
      </c>
      <c r="J19">
        <f>VLOOKUP($C19,'22nd march'!$A$1:$AF$214,8,0)</f>
        <v>8</v>
      </c>
      <c r="K19">
        <f>VLOOKUP($C19,'22nd march'!$A$1:$AF$214,9,0)</f>
        <v>10</v>
      </c>
      <c r="L19">
        <f>VLOOKUP($C19,'22nd march'!$A$1:$AF$214,10,0)</f>
        <v>10</v>
      </c>
      <c r="M19">
        <f>VLOOKUP($C19,'22nd march'!$A$1:$AF$214,11,0)</f>
        <v>10</v>
      </c>
      <c r="N19">
        <f>VLOOKUP($C19,'22nd march'!$A$1:$AF$214,12,0)</f>
        <v>0</v>
      </c>
      <c r="O19" s="23">
        <f>VLOOKUP($C19,'22nd march'!$A$1:$AF$214,13,0)</f>
        <v>10</v>
      </c>
      <c r="P19">
        <f>VLOOKUP($C19,'22nd march'!$A$1:$AF$214,14,0)</f>
        <v>8</v>
      </c>
      <c r="Q19">
        <f>VLOOKUP($C19,'22nd march'!$A$1:$AF$214,15,0)</f>
        <v>12</v>
      </c>
      <c r="R19">
        <f>VLOOKUP($C19,'22nd march'!$A$1:$AF$214,16,0)</f>
        <v>8</v>
      </c>
      <c r="S19">
        <f>VLOOKUP($C19,'22nd march'!$A$1:$AF$214,17,0)</f>
        <v>8</v>
      </c>
      <c r="T19">
        <f>VLOOKUP($C19,'22nd march'!$A$1:$AF$214,18,0)</f>
        <v>12</v>
      </c>
      <c r="U19">
        <f>VLOOKUP($C19,'22nd march'!$A$1:$AF$214,19,0)</f>
        <v>11</v>
      </c>
      <c r="V19">
        <f>VLOOKUP($C19,'22nd march'!$A$1:$AF$214,20,0)</f>
        <v>10</v>
      </c>
      <c r="W19">
        <f>VLOOKUP($C19,'22nd march'!$A$1:$AF$214,21,0)</f>
        <v>12</v>
      </c>
      <c r="X19">
        <f>VLOOKUP($C19,'22nd march'!$A$1:$AF$214,22,0)</f>
        <v>14</v>
      </c>
      <c r="Y19">
        <f>VLOOKUP($C19,'22nd march'!$A$1:$AF$214,23,0)</f>
        <v>12</v>
      </c>
    </row>
    <row r="20" spans="1:25" ht="18" customHeight="1" x14ac:dyDescent="0.25">
      <c r="A20" s="8" t="s">
        <v>99</v>
      </c>
      <c r="B20" s="8" t="s">
        <v>228</v>
      </c>
      <c r="C20" s="9">
        <v>138718</v>
      </c>
      <c r="D20">
        <f>VLOOKUP($C20,'22nd march'!$A$1:$AF$214,2,0)</f>
        <v>0</v>
      </c>
      <c r="E20">
        <f>VLOOKUP($C20,'22nd march'!$A$1:$AF$214,3,0)</f>
        <v>37</v>
      </c>
      <c r="F20">
        <f>VLOOKUP($C20,'22nd march'!$A$1:$AF$214,4,0)</f>
        <v>16</v>
      </c>
      <c r="G20">
        <f>VLOOKUP($C20,'22nd march'!$A$1:$AF$214,5,0)</f>
        <v>12</v>
      </c>
      <c r="H20">
        <f>VLOOKUP($C20,'22nd march'!$A$1:$AF$214,6,0)</f>
        <v>4</v>
      </c>
      <c r="I20">
        <f>VLOOKUP($C20,'22nd march'!$A$1:$AF$214,7,0)</f>
        <v>6</v>
      </c>
      <c r="J20">
        <f>VLOOKUP($C20,'22nd march'!$A$1:$AF$214,8,0)</f>
        <v>9</v>
      </c>
      <c r="K20">
        <f>VLOOKUP($C20,'22nd march'!$A$1:$AF$214,9,0)</f>
        <v>8</v>
      </c>
      <c r="L20">
        <f>VLOOKUP($C20,'22nd march'!$A$1:$AF$214,10,0)</f>
        <v>38</v>
      </c>
      <c r="M20">
        <f>VLOOKUP($C20,'22nd march'!$A$1:$AF$214,11,0)</f>
        <v>10</v>
      </c>
      <c r="N20">
        <f>VLOOKUP($C20,'22nd march'!$A$1:$AF$214,12,0)</f>
        <v>16</v>
      </c>
      <c r="O20" s="23">
        <f>VLOOKUP($C20,'22nd march'!$A$1:$AF$214,13,0)</f>
        <v>0</v>
      </c>
      <c r="P20">
        <f>VLOOKUP($C20,'22nd march'!$A$1:$AF$214,14,0)</f>
        <v>8</v>
      </c>
      <c r="Q20">
        <f>VLOOKUP($C20,'22nd march'!$A$1:$AF$214,15,0)</f>
        <v>23</v>
      </c>
      <c r="R20">
        <f>VLOOKUP($C20,'22nd march'!$A$1:$AF$214,16,0)</f>
        <v>7</v>
      </c>
      <c r="S20">
        <f>VLOOKUP($C20,'22nd march'!$A$1:$AF$214,17,0)</f>
        <v>5</v>
      </c>
      <c r="T20">
        <f>VLOOKUP($C20,'22nd march'!$A$1:$AF$214,18,0)</f>
        <v>8</v>
      </c>
      <c r="U20">
        <f>VLOOKUP($C20,'22nd march'!$A$1:$AF$214,19,0)</f>
        <v>9</v>
      </c>
      <c r="V20">
        <f>VLOOKUP($C20,'22nd march'!$A$1:$AF$214,20,0)</f>
        <v>21</v>
      </c>
      <c r="W20">
        <f>VLOOKUP($C20,'22nd march'!$A$1:$AF$214,21,0)</f>
        <v>8</v>
      </c>
      <c r="X20">
        <f>VLOOKUP($C20,'22nd march'!$A$1:$AF$214,22,0)</f>
        <v>19</v>
      </c>
      <c r="Y20">
        <f>VLOOKUP($C20,'22nd march'!$A$1:$AF$214,23,0)</f>
        <v>15</v>
      </c>
    </row>
    <row r="21" spans="1:25" ht="15" customHeight="1" x14ac:dyDescent="0.25">
      <c r="A21" s="8" t="s">
        <v>100</v>
      </c>
      <c r="B21" s="8" t="s">
        <v>228</v>
      </c>
      <c r="C21" s="9">
        <v>138821</v>
      </c>
      <c r="D21">
        <f>VLOOKUP($C21,'22nd march'!$A$1:$AF$214,2,0)</f>
        <v>14</v>
      </c>
      <c r="E21">
        <f>VLOOKUP($C21,'22nd march'!$A$1:$AF$214,3,0)</f>
        <v>0</v>
      </c>
      <c r="F21">
        <f>VLOOKUP($C21,'22nd march'!$A$1:$AF$214,4,0)</f>
        <v>19</v>
      </c>
      <c r="G21">
        <f>VLOOKUP($C21,'22nd march'!$A$1:$AF$214,5,0)</f>
        <v>10</v>
      </c>
      <c r="H21">
        <f>VLOOKUP($C21,'22nd march'!$A$1:$AF$214,6,0)</f>
        <v>7</v>
      </c>
      <c r="I21">
        <f>VLOOKUP($C21,'22nd march'!$A$1:$AF$214,7,0)</f>
        <v>24</v>
      </c>
      <c r="J21">
        <f>VLOOKUP($C21,'22nd march'!$A$1:$AF$214,8,0)</f>
        <v>17</v>
      </c>
      <c r="K21">
        <f>VLOOKUP($C21,'22nd march'!$A$1:$AF$214,9,0)</f>
        <v>12</v>
      </c>
      <c r="L21">
        <f>VLOOKUP($C21,'22nd march'!$A$1:$AF$214,10,0)</f>
        <v>22</v>
      </c>
      <c r="M21">
        <f>VLOOKUP($C21,'22nd march'!$A$1:$AF$214,11,0)</f>
        <v>10</v>
      </c>
      <c r="N21">
        <f>VLOOKUP($C21,'22nd march'!$A$1:$AF$214,12,0)</f>
        <v>17</v>
      </c>
      <c r="O21" s="23">
        <f>VLOOKUP($C21,'22nd march'!$A$1:$AF$214,13,0)</f>
        <v>8</v>
      </c>
      <c r="P21">
        <f>VLOOKUP($C21,'22nd march'!$A$1:$AF$214,14,0)</f>
        <v>12</v>
      </c>
      <c r="Q21">
        <f>VLOOKUP($C21,'22nd march'!$A$1:$AF$214,15,0)</f>
        <v>27</v>
      </c>
      <c r="R21">
        <f>VLOOKUP($C21,'22nd march'!$A$1:$AF$214,16,0)</f>
        <v>8</v>
      </c>
      <c r="S21">
        <f>VLOOKUP($C21,'22nd march'!$A$1:$AF$214,17,0)</f>
        <v>8</v>
      </c>
      <c r="T21">
        <f>VLOOKUP($C21,'22nd march'!$A$1:$AF$214,18,0)</f>
        <v>12</v>
      </c>
      <c r="U21">
        <f>VLOOKUP($C21,'22nd march'!$A$1:$AF$214,19,0)</f>
        <v>8</v>
      </c>
      <c r="V21">
        <f>VLOOKUP($C21,'22nd march'!$A$1:$AF$214,20,0)</f>
        <v>18</v>
      </c>
      <c r="W21">
        <f>VLOOKUP($C21,'22nd march'!$A$1:$AF$214,21,0)</f>
        <v>12</v>
      </c>
      <c r="X21">
        <f>VLOOKUP($C21,'22nd march'!$A$1:$AF$214,22,0)</f>
        <v>16</v>
      </c>
      <c r="Y21">
        <f>VLOOKUP($C21,'22nd march'!$A$1:$AF$214,23,0)</f>
        <v>16</v>
      </c>
    </row>
    <row r="22" spans="1:25" ht="15" customHeight="1" x14ac:dyDescent="0.25">
      <c r="A22" s="8" t="s">
        <v>101</v>
      </c>
      <c r="B22" s="8" t="s">
        <v>228</v>
      </c>
      <c r="C22" s="9">
        <v>138822</v>
      </c>
      <c r="D22">
        <f>VLOOKUP($C22,'22nd march'!$A$1:$AF$214,2,0)</f>
        <v>11</v>
      </c>
      <c r="E22">
        <f>VLOOKUP($C22,'22nd march'!$A$1:$AF$214,3,0)</f>
        <v>6</v>
      </c>
      <c r="F22">
        <f>VLOOKUP($C22,'22nd march'!$A$1:$AF$214,4,0)</f>
        <v>26</v>
      </c>
      <c r="G22">
        <f>VLOOKUP($C22,'22nd march'!$A$1:$AF$214,5,0)</f>
        <v>20</v>
      </c>
      <c r="H22">
        <f>VLOOKUP($C22,'22nd march'!$A$1:$AF$214,6,0)</f>
        <v>8</v>
      </c>
      <c r="I22">
        <f>VLOOKUP($C22,'22nd march'!$A$1:$AF$214,7,0)</f>
        <v>25</v>
      </c>
      <c r="J22">
        <f>VLOOKUP($C22,'22nd march'!$A$1:$AF$214,8,0)</f>
        <v>18</v>
      </c>
      <c r="K22">
        <f>VLOOKUP($C22,'22nd march'!$A$1:$AF$214,9,0)</f>
        <v>12</v>
      </c>
      <c r="L22">
        <f>VLOOKUP($C22,'22nd march'!$A$1:$AF$214,10,0)</f>
        <v>43</v>
      </c>
      <c r="M22">
        <f>VLOOKUP($C22,'22nd march'!$A$1:$AF$214,11,0)</f>
        <v>6</v>
      </c>
      <c r="N22">
        <f>VLOOKUP($C22,'22nd march'!$A$1:$AF$214,12,0)</f>
        <v>25</v>
      </c>
      <c r="O22" s="23">
        <f>VLOOKUP($C22,'22nd march'!$A$1:$AF$214,13,0)</f>
        <v>18</v>
      </c>
      <c r="P22">
        <f>VLOOKUP($C22,'22nd march'!$A$1:$AF$214,14,0)</f>
        <v>14</v>
      </c>
      <c r="Q22">
        <f>VLOOKUP($C22,'22nd march'!$A$1:$AF$214,15,0)</f>
        <v>19</v>
      </c>
      <c r="R22">
        <f>VLOOKUP($C22,'22nd march'!$A$1:$AF$214,16,0)</f>
        <v>14</v>
      </c>
      <c r="S22">
        <f>VLOOKUP($C22,'22nd march'!$A$1:$AF$214,17,0)</f>
        <v>9</v>
      </c>
      <c r="T22">
        <f>VLOOKUP($C22,'22nd march'!$A$1:$AF$214,18,0)</f>
        <v>16</v>
      </c>
      <c r="U22">
        <f>VLOOKUP($C22,'22nd march'!$A$1:$AF$214,19,0)</f>
        <v>4</v>
      </c>
      <c r="V22">
        <f>VLOOKUP($C22,'22nd march'!$A$1:$AF$214,20,0)</f>
        <v>22</v>
      </c>
      <c r="W22">
        <f>VLOOKUP($C22,'22nd march'!$A$1:$AF$214,21,0)</f>
        <v>4</v>
      </c>
      <c r="X22">
        <f>VLOOKUP($C22,'22nd march'!$A$1:$AF$214,22,0)</f>
        <v>18</v>
      </c>
      <c r="Y22">
        <f>VLOOKUP($C22,'22nd march'!$A$1:$AF$214,23,0)</f>
        <v>12</v>
      </c>
    </row>
    <row r="23" spans="1:25" ht="12.75" customHeight="1" x14ac:dyDescent="0.25">
      <c r="A23" s="8" t="s">
        <v>102</v>
      </c>
      <c r="B23" s="8" t="s">
        <v>228</v>
      </c>
      <c r="C23" s="9">
        <v>8040</v>
      </c>
      <c r="D23">
        <f>VLOOKUP($C23,'22nd march'!$A$1:$AF$214,2,0)</f>
        <v>32</v>
      </c>
      <c r="E23">
        <f>VLOOKUP($C23,'22nd march'!$A$1:$AF$214,3,0)</f>
        <v>32</v>
      </c>
      <c r="F23">
        <f>VLOOKUP($C23,'22nd march'!$A$1:$AF$214,4,0)</f>
        <v>74</v>
      </c>
      <c r="G23">
        <f>VLOOKUP($C23,'22nd march'!$A$1:$AF$214,5,0)</f>
        <v>32</v>
      </c>
      <c r="H23">
        <f>VLOOKUP($C23,'22nd march'!$A$1:$AF$214,6,0)</f>
        <v>0</v>
      </c>
      <c r="I23">
        <f>VLOOKUP($C23,'22nd march'!$A$1:$AF$214,7,0)</f>
        <v>32</v>
      </c>
      <c r="J23">
        <f>VLOOKUP($C23,'22nd march'!$A$1:$AF$214,8,0)</f>
        <v>32</v>
      </c>
      <c r="K23">
        <f>VLOOKUP($C23,'22nd march'!$A$1:$AF$214,9,0)</f>
        <v>32</v>
      </c>
      <c r="L23">
        <f>VLOOKUP($C23,'22nd march'!$A$1:$AF$214,10,0)</f>
        <v>32</v>
      </c>
      <c r="M23">
        <f>VLOOKUP($C23,'22nd march'!$A$1:$AF$214,11,0)</f>
        <v>32</v>
      </c>
      <c r="N23">
        <f>VLOOKUP($C23,'22nd march'!$A$1:$AF$214,12,0)</f>
        <v>32</v>
      </c>
      <c r="O23" s="23">
        <f>VLOOKUP($C23,'22nd march'!$A$1:$AF$214,13,0)</f>
        <v>32</v>
      </c>
      <c r="P23">
        <f>VLOOKUP($C23,'22nd march'!$A$1:$AF$214,14,0)</f>
        <v>40</v>
      </c>
      <c r="Q23">
        <f>VLOOKUP($C23,'22nd march'!$A$1:$AF$214,15,0)</f>
        <v>55</v>
      </c>
      <c r="R23">
        <f>VLOOKUP($C23,'22nd march'!$A$1:$AF$214,16,0)</f>
        <v>25</v>
      </c>
      <c r="S23">
        <f>VLOOKUP($C23,'22nd march'!$A$1:$AF$214,17,0)</f>
        <v>50</v>
      </c>
      <c r="T23">
        <f>VLOOKUP($C23,'22nd march'!$A$1:$AF$214,18,0)</f>
        <v>40</v>
      </c>
      <c r="U23">
        <f>VLOOKUP($C23,'22nd march'!$A$1:$AF$214,19,0)</f>
        <v>40</v>
      </c>
      <c r="V23">
        <f>VLOOKUP($C23,'22nd march'!$A$1:$AF$214,20,0)</f>
        <v>40</v>
      </c>
      <c r="W23">
        <f>VLOOKUP($C23,'22nd march'!$A$1:$AF$214,21,0)</f>
        <v>40</v>
      </c>
      <c r="X23">
        <f>VLOOKUP($C23,'22nd march'!$A$1:$AF$214,22,0)</f>
        <v>0</v>
      </c>
      <c r="Y23">
        <f>VLOOKUP($C23,'22nd march'!$A$1:$AF$214,23,0)</f>
        <v>40</v>
      </c>
    </row>
    <row r="24" spans="1:25" ht="15.75" customHeight="1" x14ac:dyDescent="0.25">
      <c r="A24" s="19" t="s">
        <v>104</v>
      </c>
      <c r="B24" s="8" t="s">
        <v>228</v>
      </c>
      <c r="C24" s="20">
        <v>110001</v>
      </c>
      <c r="D24">
        <f>VLOOKUP($C24,'22nd march'!$A$1:$AF$214,2,0)</f>
        <v>30</v>
      </c>
      <c r="E24">
        <f>VLOOKUP($C24,'22nd march'!$A$1:$AF$214,3,0)</f>
        <v>24</v>
      </c>
      <c r="F24">
        <f>VLOOKUP($C24,'22nd march'!$A$1:$AF$214,4,0)</f>
        <v>30</v>
      </c>
      <c r="G24">
        <f>VLOOKUP($C24,'22nd march'!$A$1:$AF$214,5,0)</f>
        <v>30</v>
      </c>
      <c r="H24">
        <f>VLOOKUP($C24,'22nd march'!$A$1:$AF$214,6,0)</f>
        <v>30</v>
      </c>
      <c r="I24">
        <f>VLOOKUP($C24,'22nd march'!$A$1:$AF$214,7,0)</f>
        <v>33</v>
      </c>
      <c r="J24">
        <f>VLOOKUP($C24,'22nd march'!$A$1:$AF$214,8,0)</f>
        <v>30</v>
      </c>
      <c r="K24">
        <f>VLOOKUP($C24,'22nd march'!$A$1:$AF$214,9,0)</f>
        <v>30</v>
      </c>
      <c r="L24">
        <f>VLOOKUP($C24,'22nd march'!$A$1:$AF$214,10,0)</f>
        <v>30</v>
      </c>
      <c r="M24">
        <f>VLOOKUP($C24,'22nd march'!$A$1:$AF$214,11,0)</f>
        <v>0</v>
      </c>
      <c r="N24">
        <f>VLOOKUP($C24,'22nd march'!$A$1:$AF$214,12,0)</f>
        <v>30</v>
      </c>
      <c r="O24" s="23">
        <f>VLOOKUP($C24,'22nd march'!$A$1:$AF$214,13,0)</f>
        <v>18</v>
      </c>
      <c r="P24">
        <f>VLOOKUP($C24,'22nd march'!$A$1:$AF$214,14,0)</f>
        <v>0</v>
      </c>
      <c r="Q24">
        <f>VLOOKUP($C24,'22nd march'!$A$1:$AF$214,15,0)</f>
        <v>20</v>
      </c>
      <c r="R24">
        <f>VLOOKUP($C24,'22nd march'!$A$1:$AF$214,16,0)</f>
        <v>20</v>
      </c>
      <c r="S24">
        <f>VLOOKUP($C24,'22nd march'!$A$1:$AF$214,17,0)</f>
        <v>55</v>
      </c>
      <c r="T24">
        <f>VLOOKUP($C24,'22nd march'!$A$1:$AF$214,18,0)</f>
        <v>20</v>
      </c>
      <c r="U24">
        <f>VLOOKUP($C24,'22nd march'!$A$1:$AF$214,19,0)</f>
        <v>20</v>
      </c>
      <c r="V24">
        <f>VLOOKUP($C24,'22nd march'!$A$1:$AF$214,20,0)</f>
        <v>20</v>
      </c>
      <c r="W24">
        <f>VLOOKUP($C24,'22nd march'!$A$1:$AF$214,21,0)</f>
        <v>20</v>
      </c>
      <c r="X24">
        <f>VLOOKUP($C24,'22nd march'!$A$1:$AF$214,22,0)</f>
        <v>23</v>
      </c>
      <c r="Y24">
        <f>VLOOKUP($C24,'22nd march'!$A$1:$AF$214,23,0)</f>
        <v>20</v>
      </c>
    </row>
    <row r="25" spans="1:25" ht="17.25" customHeight="1" x14ac:dyDescent="0.25">
      <c r="A25" s="19" t="s">
        <v>105</v>
      </c>
      <c r="B25" s="8" t="s">
        <v>228</v>
      </c>
      <c r="C25" s="20">
        <v>140291</v>
      </c>
      <c r="D25">
        <f>VLOOKUP($C25,'22nd march'!$A$1:$AF$214,2,0)</f>
        <v>0</v>
      </c>
      <c r="E25">
        <f>VLOOKUP($C25,'22nd march'!$A$1:$AF$214,3,0)</f>
        <v>0</v>
      </c>
      <c r="F25">
        <f>VLOOKUP($C25,'22nd march'!$A$1:$AF$214,4,0)</f>
        <v>0</v>
      </c>
      <c r="G25">
        <f>VLOOKUP($C25,'22nd march'!$A$1:$AF$214,5,0)</f>
        <v>0</v>
      </c>
      <c r="H25">
        <f>VLOOKUP($C25,'22nd march'!$A$1:$AF$214,6,0)</f>
        <v>0</v>
      </c>
      <c r="I25">
        <f>VLOOKUP($C25,'22nd march'!$A$1:$AF$214,7,0)</f>
        <v>0</v>
      </c>
      <c r="J25">
        <f>VLOOKUP($C25,'22nd march'!$A$1:$AF$214,8,0)</f>
        <v>0</v>
      </c>
      <c r="K25">
        <f>VLOOKUP($C25,'22nd march'!$A$1:$AF$214,9,0)</f>
        <v>0</v>
      </c>
      <c r="L25">
        <f>VLOOKUP($C25,'22nd march'!$A$1:$AF$214,10,0)</f>
        <v>0</v>
      </c>
      <c r="M25">
        <f>VLOOKUP($C25,'22nd march'!$A$1:$AF$214,11,0)</f>
        <v>0</v>
      </c>
      <c r="N25">
        <f>VLOOKUP($C25,'22nd march'!$A$1:$AF$214,12,0)</f>
        <v>10</v>
      </c>
      <c r="O25" s="23">
        <f>VLOOKUP($C25,'22nd march'!$A$1:$AF$214,13,0)</f>
        <v>0</v>
      </c>
      <c r="P25">
        <f>VLOOKUP($C25,'22nd march'!$A$1:$AF$214,14,0)</f>
        <v>0</v>
      </c>
      <c r="Q25">
        <f>VLOOKUP($C25,'22nd march'!$A$1:$AF$214,15,0)</f>
        <v>0</v>
      </c>
      <c r="R25">
        <f>VLOOKUP($C25,'22nd march'!$A$1:$AF$214,16,0)</f>
        <v>0</v>
      </c>
      <c r="S25">
        <f>VLOOKUP($C25,'22nd march'!$A$1:$AF$214,17,0)</f>
        <v>0</v>
      </c>
      <c r="T25">
        <f>VLOOKUP($C25,'22nd march'!$A$1:$AF$214,18,0)</f>
        <v>30</v>
      </c>
      <c r="U25">
        <f>VLOOKUP($C25,'22nd march'!$A$1:$AF$214,19,0)</f>
        <v>0</v>
      </c>
      <c r="V25">
        <f>VLOOKUP($C25,'22nd march'!$A$1:$AF$214,20,0)</f>
        <v>0</v>
      </c>
      <c r="W25">
        <f>VLOOKUP($C25,'22nd march'!$A$1:$AF$214,21,0)</f>
        <v>0</v>
      </c>
      <c r="X25">
        <f>VLOOKUP($C25,'22nd march'!$A$1:$AF$214,22,0)</f>
        <v>10</v>
      </c>
      <c r="Y25">
        <f>VLOOKUP($C25,'22nd march'!$A$1:$AF$214,23,0)</f>
        <v>0</v>
      </c>
    </row>
    <row r="26" spans="1:25" ht="15.75" customHeight="1" x14ac:dyDescent="0.25">
      <c r="A26" s="19" t="s">
        <v>106</v>
      </c>
      <c r="B26" s="8" t="s">
        <v>228</v>
      </c>
      <c r="C26" s="20">
        <v>142556</v>
      </c>
      <c r="D26">
        <f>VLOOKUP($C26,'22nd march'!$A$1:$AF$214,2,0)</f>
        <v>0</v>
      </c>
      <c r="E26">
        <f>VLOOKUP($C26,'22nd march'!$A$1:$AF$214,3,0)</f>
        <v>0</v>
      </c>
      <c r="F26">
        <f>VLOOKUP($C26,'22nd march'!$A$1:$AF$214,4,0)</f>
        <v>0</v>
      </c>
      <c r="G26">
        <f>VLOOKUP($C26,'22nd march'!$A$1:$AF$214,5,0)</f>
        <v>0</v>
      </c>
      <c r="H26">
        <f>VLOOKUP($C26,'22nd march'!$A$1:$AF$214,6,0)</f>
        <v>0</v>
      </c>
      <c r="I26">
        <f>VLOOKUP($C26,'22nd march'!$A$1:$AF$214,7,0)</f>
        <v>0</v>
      </c>
      <c r="J26">
        <f>VLOOKUP($C26,'22nd march'!$A$1:$AF$214,8,0)</f>
        <v>35</v>
      </c>
      <c r="K26">
        <f>VLOOKUP($C26,'22nd march'!$A$1:$AF$214,9,0)</f>
        <v>100</v>
      </c>
      <c r="L26">
        <f>VLOOKUP($C26,'22nd march'!$A$1:$AF$214,10,0)</f>
        <v>30</v>
      </c>
      <c r="M26">
        <f>VLOOKUP($C26,'22nd march'!$A$1:$AF$214,11,0)</f>
        <v>50</v>
      </c>
      <c r="N26">
        <f>VLOOKUP($C26,'22nd march'!$A$1:$AF$214,12,0)</f>
        <v>60</v>
      </c>
      <c r="O26" s="23">
        <f>VLOOKUP($C26,'22nd march'!$A$1:$AF$214,13,0)</f>
        <v>50</v>
      </c>
      <c r="P26">
        <f>VLOOKUP($C26,'22nd march'!$A$1:$AF$214,14,0)</f>
        <v>150</v>
      </c>
      <c r="Q26">
        <f>VLOOKUP($C26,'22nd march'!$A$1:$AF$214,15,0)</f>
        <v>0</v>
      </c>
      <c r="R26">
        <f>VLOOKUP($C26,'22nd march'!$A$1:$AF$214,16,0)</f>
        <v>350</v>
      </c>
      <c r="S26">
        <f>VLOOKUP($C26,'22nd march'!$A$1:$AF$214,17,0)</f>
        <v>300</v>
      </c>
      <c r="T26">
        <f>VLOOKUP($C26,'22nd march'!$A$1:$AF$214,18,0)</f>
        <v>0</v>
      </c>
      <c r="U26">
        <f>VLOOKUP($C26,'22nd march'!$A$1:$AF$214,19,0)</f>
        <v>0</v>
      </c>
      <c r="V26">
        <f>VLOOKUP($C26,'22nd march'!$A$1:$AF$214,20,0)</f>
        <v>200</v>
      </c>
      <c r="W26">
        <f>VLOOKUP($C26,'22nd march'!$A$1:$AF$214,21,0)</f>
        <v>250</v>
      </c>
      <c r="X26">
        <f>VLOOKUP($C26,'22nd march'!$A$1:$AF$214,22,0)</f>
        <v>150</v>
      </c>
      <c r="Y26">
        <f>VLOOKUP($C26,'22nd march'!$A$1:$AF$214,23,0)</f>
        <v>175</v>
      </c>
    </row>
    <row r="27" spans="1:25" x14ac:dyDescent="0.25">
      <c r="A27" s="19" t="s">
        <v>127</v>
      </c>
      <c r="B27" s="8" t="s">
        <v>228</v>
      </c>
      <c r="C27">
        <v>142573</v>
      </c>
      <c r="D27">
        <f>VLOOKUP($C27,'22nd march'!$A$1:$AF$214,2,0)</f>
        <v>1</v>
      </c>
      <c r="E27">
        <f>VLOOKUP($C27,'22nd march'!$A$1:$AF$214,3,0)</f>
        <v>1</v>
      </c>
      <c r="F27">
        <f>VLOOKUP($C27,'22nd march'!$A$1:$AF$214,4,0)</f>
        <v>1</v>
      </c>
      <c r="G27">
        <f>VLOOKUP($C27,'22nd march'!$A$1:$AF$214,5,0)</f>
        <v>1</v>
      </c>
      <c r="H27">
        <f>VLOOKUP($C27,'22nd march'!$A$1:$AF$214,6,0)</f>
        <v>1</v>
      </c>
      <c r="I27">
        <f>VLOOKUP($C27,'22nd march'!$A$1:$AF$214,7,0)</f>
        <v>0</v>
      </c>
      <c r="J27">
        <f>VLOOKUP($C27,'22nd march'!$A$1:$AF$214,8,0)</f>
        <v>0</v>
      </c>
      <c r="K27">
        <f>VLOOKUP($C27,'22nd march'!$A$1:$AF$214,9,0)</f>
        <v>0</v>
      </c>
      <c r="L27">
        <f>VLOOKUP($C27,'22nd march'!$A$1:$AF$214,10,0)</f>
        <v>6</v>
      </c>
      <c r="M27">
        <f>VLOOKUP($C27,'22nd march'!$A$1:$AF$214,11,0)</f>
        <v>2</v>
      </c>
      <c r="N27">
        <f>VLOOKUP($C27,'22nd march'!$A$1:$AF$214,12,0)</f>
        <v>0</v>
      </c>
      <c r="O27" s="23">
        <f>VLOOKUP($C27,'22nd march'!$A$1:$AF$214,13,0)</f>
        <v>0</v>
      </c>
      <c r="P27">
        <f>VLOOKUP($C27,'22nd march'!$A$1:$AF$214,14,0)</f>
        <v>0</v>
      </c>
      <c r="Q27">
        <f>VLOOKUP($C27,'22nd march'!$A$1:$AF$214,15,0)</f>
        <v>0</v>
      </c>
      <c r="R27">
        <f>VLOOKUP($C27,'22nd march'!$A$1:$AF$214,16,0)</f>
        <v>0</v>
      </c>
      <c r="S27">
        <f>VLOOKUP($C27,'22nd march'!$A$1:$AF$214,17,0)</f>
        <v>0</v>
      </c>
      <c r="T27">
        <f>VLOOKUP($C27,'22nd march'!$A$1:$AF$214,18,0)</f>
        <v>0</v>
      </c>
      <c r="U27">
        <f>VLOOKUP($C27,'22nd march'!$A$1:$AF$214,19,0)</f>
        <v>0</v>
      </c>
      <c r="V27">
        <f>VLOOKUP($C27,'22nd march'!$A$1:$AF$214,20,0)</f>
        <v>0</v>
      </c>
      <c r="W27">
        <f>VLOOKUP($C27,'22nd march'!$A$1:$AF$214,21,0)</f>
        <v>0</v>
      </c>
      <c r="X27">
        <f>VLOOKUP($C27,'22nd march'!$A$1:$AF$214,22,0)</f>
        <v>0</v>
      </c>
      <c r="Y27">
        <f>VLOOKUP($C27,'22nd march'!$A$1:$AF$214,23,0)</f>
        <v>0</v>
      </c>
    </row>
    <row r="28" spans="1:25" x14ac:dyDescent="0.25">
      <c r="A28" s="13" t="s">
        <v>128</v>
      </c>
      <c r="B28" s="8" t="s">
        <v>228</v>
      </c>
      <c r="C28">
        <v>142918</v>
      </c>
      <c r="D28">
        <f>VLOOKUP($C28,'22nd march'!$A$1:$AF$214,2,0)</f>
        <v>0</v>
      </c>
      <c r="E28">
        <f>VLOOKUP($C28,'22nd march'!$A$1:$AF$214,3,0)</f>
        <v>0</v>
      </c>
      <c r="F28">
        <f>VLOOKUP($C28,'22nd march'!$A$1:$AF$214,4,0)</f>
        <v>0</v>
      </c>
      <c r="G28">
        <f>VLOOKUP($C28,'22nd march'!$A$1:$AF$214,5,0)</f>
        <v>0</v>
      </c>
      <c r="H28">
        <f>VLOOKUP($C28,'22nd march'!$A$1:$AF$214,6,0)</f>
        <v>0</v>
      </c>
      <c r="I28">
        <f>VLOOKUP($C28,'22nd march'!$A$1:$AF$214,7,0)</f>
        <v>0</v>
      </c>
      <c r="J28">
        <f>VLOOKUP($C28,'22nd march'!$A$1:$AF$214,8,0)</f>
        <v>0</v>
      </c>
      <c r="K28">
        <f>VLOOKUP($C28,'22nd march'!$A$1:$AF$214,9,0)</f>
        <v>0</v>
      </c>
      <c r="L28">
        <f>VLOOKUP($C28,'22nd march'!$A$1:$AF$214,10,0)</f>
        <v>0</v>
      </c>
      <c r="M28">
        <f>VLOOKUP($C28,'22nd march'!$A$1:$AF$214,11,0)</f>
        <v>0</v>
      </c>
      <c r="N28">
        <f>VLOOKUP($C28,'22nd march'!$A$1:$AF$214,12,0)</f>
        <v>0</v>
      </c>
      <c r="O28" s="23">
        <f>VLOOKUP($C28,'22nd march'!$A$1:$AF$214,13,0)</f>
        <v>0</v>
      </c>
      <c r="P28">
        <f>VLOOKUP($C28,'22nd march'!$A$1:$AF$214,14,0)</f>
        <v>0</v>
      </c>
      <c r="Q28">
        <f>VLOOKUP($C28,'22nd march'!$A$1:$AF$214,15,0)</f>
        <v>0</v>
      </c>
      <c r="R28">
        <f>VLOOKUP($C28,'22nd march'!$A$1:$AF$214,16,0)</f>
        <v>0</v>
      </c>
      <c r="S28">
        <f>VLOOKUP($C28,'22nd march'!$A$1:$AF$214,17,0)</f>
        <v>0</v>
      </c>
      <c r="T28">
        <f>VLOOKUP($C28,'22nd march'!$A$1:$AF$214,18,0)</f>
        <v>0</v>
      </c>
      <c r="U28">
        <f>VLOOKUP($C28,'22nd march'!$A$1:$AF$214,19,0)</f>
        <v>0</v>
      </c>
      <c r="V28">
        <f>VLOOKUP($C28,'22nd march'!$A$1:$AF$214,20,0)</f>
        <v>0</v>
      </c>
      <c r="W28">
        <f>VLOOKUP($C28,'22nd march'!$A$1:$AF$214,21,0)</f>
        <v>0</v>
      </c>
      <c r="X28">
        <f>VLOOKUP($C28,'22nd march'!$A$1:$AF$214,22,0)</f>
        <v>0</v>
      </c>
      <c r="Y28">
        <f>VLOOKUP($C28,'22nd march'!$A$1:$AF$214,23,0)</f>
        <v>0</v>
      </c>
    </row>
    <row r="29" spans="1:25" x14ac:dyDescent="0.25">
      <c r="A29" s="13" t="s">
        <v>129</v>
      </c>
      <c r="B29" s="8" t="s">
        <v>228</v>
      </c>
      <c r="C29">
        <v>141302</v>
      </c>
      <c r="D29">
        <f>VLOOKUP($C29,'22nd march'!$A$1:$AF$214,2,0)</f>
        <v>0</v>
      </c>
      <c r="E29">
        <f>VLOOKUP($C29,'22nd march'!$A$1:$AF$214,3,0)</f>
        <v>11</v>
      </c>
      <c r="F29">
        <f>VLOOKUP($C29,'22nd march'!$A$1:$AF$214,4,0)</f>
        <v>0</v>
      </c>
      <c r="G29">
        <f>VLOOKUP($C29,'22nd march'!$A$1:$AF$214,5,0)</f>
        <v>0</v>
      </c>
      <c r="H29">
        <f>VLOOKUP($C29,'22nd march'!$A$1:$AF$214,6,0)</f>
        <v>0</v>
      </c>
      <c r="I29">
        <f>VLOOKUP($C29,'22nd march'!$A$1:$AF$214,7,0)</f>
        <v>6</v>
      </c>
      <c r="J29">
        <f>VLOOKUP($C29,'22nd march'!$A$1:$AF$214,8,0)</f>
        <v>0</v>
      </c>
      <c r="K29">
        <f>VLOOKUP($C29,'22nd march'!$A$1:$AF$214,9,0)</f>
        <v>0</v>
      </c>
      <c r="L29">
        <f>VLOOKUP($C29,'22nd march'!$A$1:$AF$214,10,0)</f>
        <v>6</v>
      </c>
      <c r="M29">
        <f>VLOOKUP($C29,'22nd march'!$A$1:$AF$214,11,0)</f>
        <v>0</v>
      </c>
      <c r="N29">
        <f>VLOOKUP($C29,'22nd march'!$A$1:$AF$214,12,0)</f>
        <v>0</v>
      </c>
      <c r="O29" s="23">
        <f>VLOOKUP($C29,'22nd march'!$A$1:$AF$214,13,0)</f>
        <v>0</v>
      </c>
      <c r="P29">
        <f>VLOOKUP($C29,'22nd march'!$A$1:$AF$214,14,0)</f>
        <v>0</v>
      </c>
      <c r="Q29">
        <f>VLOOKUP($C29,'22nd march'!$A$1:$AF$214,15,0)</f>
        <v>0</v>
      </c>
      <c r="R29">
        <f>VLOOKUP($C29,'22nd march'!$A$1:$AF$214,16,0)</f>
        <v>0</v>
      </c>
      <c r="S29">
        <f>VLOOKUP($C29,'22nd march'!$A$1:$AF$214,17,0)</f>
        <v>12</v>
      </c>
      <c r="T29">
        <f>VLOOKUP($C29,'22nd march'!$A$1:$AF$214,18,0)</f>
        <v>0</v>
      </c>
      <c r="U29">
        <f>VLOOKUP($C29,'22nd march'!$A$1:$AF$214,19,0)</f>
        <v>0</v>
      </c>
      <c r="V29">
        <f>VLOOKUP($C29,'22nd march'!$A$1:$AF$214,20,0)</f>
        <v>0</v>
      </c>
      <c r="W29">
        <f>VLOOKUP($C29,'22nd march'!$A$1:$AF$214,21,0)</f>
        <v>8</v>
      </c>
      <c r="X29">
        <f>VLOOKUP($C29,'22nd march'!$A$1:$AF$214,22,0)</f>
        <v>0</v>
      </c>
      <c r="Y29">
        <f>VLOOKUP($C29,'22nd march'!$A$1:$AF$214,23,0)</f>
        <v>0</v>
      </c>
    </row>
    <row r="30" spans="1:25" x14ac:dyDescent="0.25">
      <c r="A30" s="13" t="s">
        <v>130</v>
      </c>
      <c r="B30" s="8" t="s">
        <v>228</v>
      </c>
      <c r="C30">
        <v>143181</v>
      </c>
      <c r="D30">
        <f>VLOOKUP($C30,'22nd march'!$A$1:$AF$214,2,0)</f>
        <v>0</v>
      </c>
      <c r="E30">
        <f>VLOOKUP($C30,'22nd march'!$A$1:$AF$214,3,0)</f>
        <v>0</v>
      </c>
      <c r="F30">
        <f>VLOOKUP($C30,'22nd march'!$A$1:$AF$214,4,0)</f>
        <v>0</v>
      </c>
      <c r="G30">
        <f>VLOOKUP($C30,'22nd march'!$A$1:$AF$214,5,0)</f>
        <v>0</v>
      </c>
      <c r="H30">
        <f>VLOOKUP($C30,'22nd march'!$A$1:$AF$214,6,0)</f>
        <v>0</v>
      </c>
      <c r="I30">
        <f>VLOOKUP($C30,'22nd march'!$A$1:$AF$214,7,0)</f>
        <v>0</v>
      </c>
      <c r="J30">
        <f>VLOOKUP($C30,'22nd march'!$A$1:$AF$214,8,0)</f>
        <v>0</v>
      </c>
      <c r="K30">
        <f>VLOOKUP($C30,'22nd march'!$A$1:$AF$214,9,0)</f>
        <v>20</v>
      </c>
      <c r="L30">
        <f>VLOOKUP($C30,'22nd march'!$A$1:$AF$214,10,0)</f>
        <v>30</v>
      </c>
      <c r="M30">
        <f>VLOOKUP($C30,'22nd march'!$A$1:$AF$214,11,0)</f>
        <v>40</v>
      </c>
      <c r="N30">
        <f>VLOOKUP($C30,'22nd march'!$A$1:$AF$214,12,0)</f>
        <v>60</v>
      </c>
      <c r="O30" s="23">
        <f>VLOOKUP($C30,'22nd march'!$A$1:$AF$214,13,0)</f>
        <v>30</v>
      </c>
      <c r="P30">
        <f>VLOOKUP($C30,'22nd march'!$A$1:$AF$214,14,0)</f>
        <v>50</v>
      </c>
      <c r="Q30">
        <f>VLOOKUP($C30,'22nd march'!$A$1:$AF$214,15,0)</f>
        <v>50</v>
      </c>
      <c r="R30">
        <f>VLOOKUP($C30,'22nd march'!$A$1:$AF$214,16,0)</f>
        <v>100</v>
      </c>
      <c r="S30">
        <f>VLOOKUP($C30,'22nd march'!$A$1:$AF$214,17,0)</f>
        <v>0</v>
      </c>
      <c r="T30">
        <f>VLOOKUP($C30,'22nd march'!$A$1:$AF$214,18,0)</f>
        <v>30</v>
      </c>
      <c r="U30">
        <f>VLOOKUP($C30,'22nd march'!$A$1:$AF$214,19,0)</f>
        <v>50</v>
      </c>
      <c r="V30">
        <f>VLOOKUP($C30,'22nd march'!$A$1:$AF$214,20,0)</f>
        <v>50</v>
      </c>
      <c r="W30">
        <f>VLOOKUP($C30,'22nd march'!$A$1:$AF$214,21,0)</f>
        <v>0</v>
      </c>
      <c r="X30">
        <f>VLOOKUP($C30,'22nd march'!$A$1:$AF$214,22,0)</f>
        <v>30</v>
      </c>
      <c r="Y30">
        <f>VLOOKUP($C30,'22nd march'!$A$1:$AF$214,23,0)</f>
        <v>30</v>
      </c>
    </row>
    <row r="31" spans="1:25" x14ac:dyDescent="0.25">
      <c r="A31" s="15" t="s">
        <v>243</v>
      </c>
      <c r="B31" s="8" t="s">
        <v>228</v>
      </c>
      <c r="C31" s="15">
        <v>142963</v>
      </c>
      <c r="D31">
        <f>VLOOKUP($C31,'22nd march'!$A$1:$AF$214,2,0)</f>
        <v>0</v>
      </c>
      <c r="E31">
        <f>VLOOKUP($C31,'22nd march'!$A$1:$AF$214,3,0)</f>
        <v>0</v>
      </c>
      <c r="F31">
        <f>VLOOKUP($C31,'22nd march'!$A$1:$AF$214,4,0)</f>
        <v>0</v>
      </c>
      <c r="G31">
        <f>VLOOKUP($C31,'22nd march'!$A$1:$AF$214,5,0)</f>
        <v>0</v>
      </c>
      <c r="H31">
        <f>VLOOKUP($C31,'22nd march'!$A$1:$AF$214,6,0)</f>
        <v>0</v>
      </c>
      <c r="I31">
        <f>VLOOKUP($C31,'22nd march'!$A$1:$AF$214,7,0)</f>
        <v>0</v>
      </c>
      <c r="J31">
        <f>VLOOKUP($C31,'22nd march'!$A$1:$AF$214,8,0)</f>
        <v>0</v>
      </c>
      <c r="K31">
        <f>VLOOKUP($C31,'22nd march'!$A$1:$AF$214,9,0)</f>
        <v>0</v>
      </c>
      <c r="L31">
        <f>VLOOKUP($C31,'22nd march'!$A$1:$AF$214,10,0)</f>
        <v>40</v>
      </c>
      <c r="M31">
        <f>VLOOKUP($C31,'22nd march'!$A$1:$AF$214,11,0)</f>
        <v>0</v>
      </c>
      <c r="N31">
        <f>VLOOKUP($C31,'22nd march'!$A$1:$AF$214,12,0)</f>
        <v>0</v>
      </c>
      <c r="O31" s="23">
        <f>VLOOKUP($C31,'22nd march'!$A$1:$AF$214,13,0)</f>
        <v>0</v>
      </c>
      <c r="P31">
        <f>VLOOKUP($C31,'22nd march'!$A$1:$AF$214,14,0)</f>
        <v>0</v>
      </c>
      <c r="Q31">
        <f>VLOOKUP($C31,'22nd march'!$A$1:$AF$214,15,0)</f>
        <v>0</v>
      </c>
      <c r="R31">
        <f>VLOOKUP($C31,'22nd march'!$A$1:$AF$214,16,0)</f>
        <v>0</v>
      </c>
      <c r="S31">
        <f>VLOOKUP($C31,'22nd march'!$A$1:$AF$214,17,0)</f>
        <v>20</v>
      </c>
      <c r="T31">
        <f>VLOOKUP($C31,'22nd march'!$A$1:$AF$214,18,0)</f>
        <v>0</v>
      </c>
      <c r="U31">
        <f>VLOOKUP($C31,'22nd march'!$A$1:$AF$214,19,0)</f>
        <v>0</v>
      </c>
      <c r="V31">
        <f>VLOOKUP($C31,'22nd march'!$A$1:$AF$214,20,0)</f>
        <v>20</v>
      </c>
      <c r="W31">
        <f>VLOOKUP($C31,'22nd march'!$A$1:$AF$214,21,0)</f>
        <v>0</v>
      </c>
      <c r="X31">
        <f>VLOOKUP($C31,'22nd march'!$A$1:$AF$214,22,0)</f>
        <v>0</v>
      </c>
      <c r="Y31">
        <f>VLOOKUP($C31,'22nd march'!$A$1:$AF$214,23,0)</f>
        <v>0</v>
      </c>
    </row>
    <row r="32" spans="1:25" x14ac:dyDescent="0.25">
      <c r="A32" s="59" t="s">
        <v>33</v>
      </c>
      <c r="B32" s="60"/>
      <c r="C32" s="60"/>
      <c r="D32" s="7">
        <f>SUM(D17:D31)</f>
        <v>109</v>
      </c>
      <c r="E32" s="7">
        <f t="shared" ref="E32:Y32" si="2">SUM(E17:E31)</f>
        <v>141</v>
      </c>
      <c r="F32" s="7">
        <f t="shared" si="2"/>
        <v>207</v>
      </c>
      <c r="G32" s="7">
        <f t="shared" si="2"/>
        <v>144</v>
      </c>
      <c r="H32" s="7">
        <f t="shared" si="2"/>
        <v>93</v>
      </c>
      <c r="I32" s="7">
        <f t="shared" si="2"/>
        <v>161</v>
      </c>
      <c r="J32" s="7">
        <f t="shared" si="2"/>
        <v>156</v>
      </c>
      <c r="K32" s="7">
        <f t="shared" si="2"/>
        <v>276</v>
      </c>
      <c r="L32" s="7">
        <f t="shared" si="2"/>
        <v>320</v>
      </c>
      <c r="M32" s="7">
        <f t="shared" si="2"/>
        <v>167</v>
      </c>
      <c r="N32" s="7">
        <f t="shared" si="2"/>
        <v>293</v>
      </c>
      <c r="O32" s="23">
        <f t="shared" si="2"/>
        <v>173</v>
      </c>
      <c r="P32">
        <f t="shared" si="2"/>
        <v>289</v>
      </c>
      <c r="Q32">
        <f t="shared" si="2"/>
        <v>213</v>
      </c>
      <c r="R32">
        <f t="shared" si="2"/>
        <v>539</v>
      </c>
      <c r="S32">
        <f t="shared" si="2"/>
        <v>490</v>
      </c>
      <c r="T32">
        <f t="shared" si="2"/>
        <v>197</v>
      </c>
      <c r="U32">
        <f t="shared" si="2"/>
        <v>149</v>
      </c>
      <c r="V32">
        <f t="shared" si="2"/>
        <v>440</v>
      </c>
      <c r="W32">
        <f t="shared" si="2"/>
        <v>383</v>
      </c>
      <c r="X32">
        <f t="shared" si="2"/>
        <v>299</v>
      </c>
      <c r="Y32">
        <f t="shared" si="2"/>
        <v>339</v>
      </c>
    </row>
    <row r="33" spans="1:25" x14ac:dyDescent="0.25">
      <c r="A33" s="53" t="s">
        <v>239</v>
      </c>
      <c r="B33" s="53"/>
      <c r="C33" s="53"/>
      <c r="G33" s="54">
        <f>SUM(G32:M32)/7</f>
        <v>188.14285714285714</v>
      </c>
      <c r="H33" s="54"/>
      <c r="I33" s="54"/>
      <c r="J33" s="54"/>
      <c r="K33" s="54"/>
      <c r="L33" s="54"/>
      <c r="M33" s="54"/>
      <c r="N33" s="54">
        <f>SUM(N32:T32)/7</f>
        <v>313.42857142857144</v>
      </c>
      <c r="O33" s="54"/>
      <c r="P33" s="54"/>
      <c r="Q33" s="54"/>
      <c r="R33" s="54"/>
      <c r="S33" s="54"/>
      <c r="T33" s="54"/>
    </row>
    <row r="35" spans="1:25" ht="19.5" thickBot="1" x14ac:dyDescent="0.35">
      <c r="A35" s="25" t="s">
        <v>132</v>
      </c>
      <c r="B35" s="25"/>
    </row>
    <row r="36" spans="1:25" ht="15.75" thickBot="1" x14ac:dyDescent="0.3">
      <c r="A36" s="24" t="s">
        <v>168</v>
      </c>
      <c r="B36" s="27" t="s">
        <v>229</v>
      </c>
      <c r="D36">
        <f>VLOOKUP($A36,'DeliveryBoy(22nd march)'!$A$1:$AL$90,2,0)</f>
        <v>70</v>
      </c>
      <c r="E36">
        <f>VLOOKUP($A36,'DeliveryBoy(22nd march)'!$A$1:$AL$90,3,0)</f>
        <v>69</v>
      </c>
      <c r="F36">
        <f>VLOOKUP($A36,'DeliveryBoy(22nd march)'!$A$1:$AL$90,4,0)</f>
        <v>68</v>
      </c>
      <c r="G36">
        <f>VLOOKUP($A36,'DeliveryBoy(22nd march)'!$A$1:$AL$90,5,0)</f>
        <v>68</v>
      </c>
      <c r="H36">
        <f>VLOOKUP($A36,'DeliveryBoy(22nd march)'!$A$1:$AL$90,6,0)</f>
        <v>68</v>
      </c>
      <c r="I36">
        <f>VLOOKUP($A36,'DeliveryBoy(22nd march)'!$A$1:$AL$90,7,0)</f>
        <v>72</v>
      </c>
      <c r="J36">
        <f>VLOOKUP($A36,'DeliveryBoy(22nd march)'!$A$1:$AL$90,8,0)</f>
        <v>69</v>
      </c>
      <c r="K36">
        <f>VLOOKUP($A36,'DeliveryBoy(22nd march)'!$A$1:$AL$90,9,0)</f>
        <v>72</v>
      </c>
      <c r="L36">
        <f>VLOOKUP($A36,'DeliveryBoy(22nd march)'!$A$1:$AL$90,10,0)</f>
        <v>60</v>
      </c>
      <c r="M36">
        <f>VLOOKUP($A36,'DeliveryBoy(22nd march)'!$A$1:$AL$90,11,0)</f>
        <v>54</v>
      </c>
      <c r="N36">
        <f>VLOOKUP($A36,'DeliveryBoy(22nd march)'!$A$1:$AL$90,12,0)</f>
        <v>53</v>
      </c>
      <c r="O36" s="23">
        <f>VLOOKUP($A36,'DeliveryBoy(22nd march)'!$A$1:$AL$90,13,0)</f>
        <v>60</v>
      </c>
      <c r="P36">
        <f>VLOOKUP($A36,'DeliveryBoy(22nd march)'!$A$1:$AL$90,14,0)</f>
        <v>57</v>
      </c>
      <c r="Q36">
        <f>VLOOKUP($A36,'DeliveryBoy(22nd march)'!$A$1:$AL$90,15,0)</f>
        <v>58</v>
      </c>
      <c r="R36">
        <f>VLOOKUP($A36,'DeliveryBoy(22nd march)'!$A$1:$AL$90,16,0)</f>
        <v>60</v>
      </c>
      <c r="S36">
        <f>VLOOKUP($A36,'DeliveryBoy(22nd march)'!$A$1:$AL$90,17,0)</f>
        <v>71</v>
      </c>
      <c r="T36">
        <f>VLOOKUP($A36,'DeliveryBoy(22nd march)'!$A$1:$AL$90,18,0)</f>
        <v>59</v>
      </c>
      <c r="U36">
        <f>VLOOKUP($A36,'DeliveryBoy(22nd march)'!$A$1:$AL$90,19,0)</f>
        <v>61</v>
      </c>
      <c r="V36">
        <f>VLOOKUP($A36,'DeliveryBoy(22nd march)'!$A$1:$AL$90,20,0)</f>
        <v>63</v>
      </c>
      <c r="W36">
        <f>VLOOKUP($A36,'DeliveryBoy(22nd march)'!$A$1:$AL$90,21,0)</f>
        <v>56</v>
      </c>
      <c r="X36">
        <f>VLOOKUP($A36,'DeliveryBoy(22nd march)'!$A$1:$AL$90,22,0)</f>
        <v>62</v>
      </c>
      <c r="Y36">
        <f>VLOOKUP($A36,'DeliveryBoy(22nd march)'!$A$1:$AL$90,23,0)</f>
        <v>62</v>
      </c>
    </row>
    <row r="37" spans="1:25" ht="15.75" thickBot="1" x14ac:dyDescent="0.3">
      <c r="A37" s="24" t="s">
        <v>219</v>
      </c>
      <c r="B37" s="27" t="s">
        <v>229</v>
      </c>
      <c r="D37">
        <f>VLOOKUP($A37,'DeliveryBoy(22nd march)'!$A$1:$AL$90,2,0)</f>
        <v>71</v>
      </c>
      <c r="E37">
        <f>VLOOKUP($A37,'DeliveryBoy(22nd march)'!$A$1:$AL$90,3,0)</f>
        <v>68</v>
      </c>
      <c r="F37">
        <f>VLOOKUP($A37,'DeliveryBoy(22nd march)'!$A$1:$AL$90,4,0)</f>
        <v>66</v>
      </c>
      <c r="G37">
        <f>VLOOKUP($A37,'DeliveryBoy(22nd march)'!$A$1:$AL$90,5,0)</f>
        <v>72</v>
      </c>
      <c r="H37">
        <f>VLOOKUP($A37,'DeliveryBoy(22nd march)'!$A$1:$AL$90,6,0)</f>
        <v>71</v>
      </c>
      <c r="I37">
        <f>VLOOKUP($A37,'DeliveryBoy(22nd march)'!$A$1:$AL$90,7,0)</f>
        <v>70</v>
      </c>
      <c r="J37">
        <f>VLOOKUP($A37,'DeliveryBoy(22nd march)'!$A$1:$AL$90,8,0)</f>
        <v>68</v>
      </c>
      <c r="K37">
        <f>VLOOKUP($A37,'DeliveryBoy(22nd march)'!$A$1:$AL$90,9,0)</f>
        <v>60</v>
      </c>
      <c r="L37">
        <f>VLOOKUP($A37,'DeliveryBoy(22nd march)'!$A$1:$AL$90,10,0)</f>
        <v>62</v>
      </c>
      <c r="M37">
        <f>VLOOKUP($A37,'DeliveryBoy(22nd march)'!$A$1:$AL$90,11,0)</f>
        <v>60</v>
      </c>
      <c r="N37">
        <f>VLOOKUP($A37,'DeliveryBoy(22nd march)'!$A$1:$AL$90,12,0)</f>
        <v>65</v>
      </c>
      <c r="O37" s="23">
        <f>VLOOKUP($A37,'DeliveryBoy(22nd march)'!$A$1:$AL$90,13,0)</f>
        <v>66</v>
      </c>
      <c r="P37">
        <f>VLOOKUP($A37,'DeliveryBoy(22nd march)'!$A$1:$AL$90,14,0)</f>
        <v>65</v>
      </c>
      <c r="Q37">
        <f>VLOOKUP($A37,'DeliveryBoy(22nd march)'!$A$1:$AL$90,15,0)</f>
        <v>64</v>
      </c>
      <c r="R37">
        <f>VLOOKUP($A37,'DeliveryBoy(22nd march)'!$A$1:$AL$90,16,0)</f>
        <v>69</v>
      </c>
      <c r="S37">
        <f>VLOOKUP($A37,'DeliveryBoy(22nd march)'!$A$1:$AL$90,17,0)</f>
        <v>68</v>
      </c>
      <c r="T37">
        <f>VLOOKUP($A37,'DeliveryBoy(22nd march)'!$A$1:$AL$90,18,0)</f>
        <v>70</v>
      </c>
      <c r="U37">
        <f>VLOOKUP($A37,'DeliveryBoy(22nd march)'!$A$1:$AL$90,19,0)</f>
        <v>63</v>
      </c>
      <c r="V37">
        <f>VLOOKUP($A37,'DeliveryBoy(22nd march)'!$A$1:$AL$90,20,0)</f>
        <v>70</v>
      </c>
      <c r="W37">
        <f>VLOOKUP($A37,'DeliveryBoy(22nd march)'!$A$1:$AL$90,21,0)</f>
        <v>71</v>
      </c>
      <c r="X37">
        <f>VLOOKUP($A37,'DeliveryBoy(22nd march)'!$A$1:$AL$90,22,0)</f>
        <v>68</v>
      </c>
      <c r="Y37">
        <f>VLOOKUP($A37,'DeliveryBoy(22nd march)'!$A$1:$AL$90,23,0)</f>
        <v>71</v>
      </c>
    </row>
    <row r="38" spans="1:25" ht="15.75" thickBot="1" x14ac:dyDescent="0.3">
      <c r="A38" s="24" t="s">
        <v>166</v>
      </c>
      <c r="B38" s="27" t="s">
        <v>229</v>
      </c>
      <c r="D38">
        <f>VLOOKUP($A38,'DeliveryBoy(22nd march)'!$A$1:$AL$90,2,0)</f>
        <v>71</v>
      </c>
      <c r="E38">
        <f>VLOOKUP($A38,'DeliveryBoy(22nd march)'!$A$1:$AL$90,3,0)</f>
        <v>68</v>
      </c>
      <c r="F38">
        <f>VLOOKUP($A38,'DeliveryBoy(22nd march)'!$A$1:$AL$90,4,0)</f>
        <v>60</v>
      </c>
      <c r="G38">
        <f>VLOOKUP($A38,'DeliveryBoy(22nd march)'!$A$1:$AL$90,5,0)</f>
        <v>64</v>
      </c>
      <c r="H38">
        <f>VLOOKUP($A38,'DeliveryBoy(22nd march)'!$A$1:$AL$90,6,0)</f>
        <v>59</v>
      </c>
      <c r="I38">
        <f>VLOOKUP($A38,'DeliveryBoy(22nd march)'!$A$1:$AL$90,7,0)</f>
        <v>69</v>
      </c>
      <c r="J38">
        <f>VLOOKUP($A38,'DeliveryBoy(22nd march)'!$A$1:$AL$90,8,0)</f>
        <v>64</v>
      </c>
      <c r="K38">
        <f>VLOOKUP($A38,'DeliveryBoy(22nd march)'!$A$1:$AL$90,9,0)</f>
        <v>73</v>
      </c>
      <c r="L38">
        <f>VLOOKUP($A38,'DeliveryBoy(22nd march)'!$A$1:$AL$90,10,0)</f>
        <v>67</v>
      </c>
      <c r="M38">
        <f>VLOOKUP($A38,'DeliveryBoy(22nd march)'!$A$1:$AL$90,11,0)</f>
        <v>76</v>
      </c>
      <c r="N38">
        <f>VLOOKUP($A38,'DeliveryBoy(22nd march)'!$A$1:$AL$90,12,0)</f>
        <v>68</v>
      </c>
      <c r="O38" s="23">
        <f>VLOOKUP($A38,'DeliveryBoy(22nd march)'!$A$1:$AL$90,13,0)</f>
        <v>73</v>
      </c>
      <c r="P38">
        <f>VLOOKUP($A38,'DeliveryBoy(22nd march)'!$A$1:$AL$90,14,0)</f>
        <v>78</v>
      </c>
      <c r="Q38">
        <f>VLOOKUP($A38,'DeliveryBoy(22nd march)'!$A$1:$AL$90,15,0)</f>
        <v>73</v>
      </c>
      <c r="R38">
        <f>VLOOKUP($A38,'DeliveryBoy(22nd march)'!$A$1:$AL$90,16,0)</f>
        <v>68</v>
      </c>
      <c r="S38">
        <f>VLOOKUP($A38,'DeliveryBoy(22nd march)'!$A$1:$AL$90,17,0)</f>
        <v>76</v>
      </c>
      <c r="T38">
        <f>VLOOKUP($A38,'DeliveryBoy(22nd march)'!$A$1:$AL$90,18,0)</f>
        <v>72</v>
      </c>
      <c r="U38">
        <f>VLOOKUP($A38,'DeliveryBoy(22nd march)'!$A$1:$AL$90,19,0)</f>
        <v>77</v>
      </c>
      <c r="V38">
        <f>VLOOKUP($A38,'DeliveryBoy(22nd march)'!$A$1:$AL$90,20,0)</f>
        <v>69</v>
      </c>
      <c r="W38">
        <f>VLOOKUP($A38,'DeliveryBoy(22nd march)'!$A$1:$AL$90,21,0)</f>
        <v>74</v>
      </c>
      <c r="X38">
        <f>VLOOKUP($A38,'DeliveryBoy(22nd march)'!$A$1:$AL$90,22,0)</f>
        <v>70</v>
      </c>
      <c r="Y38">
        <f>VLOOKUP($A38,'DeliveryBoy(22nd march)'!$A$1:$AL$90,23,0)</f>
        <v>93</v>
      </c>
    </row>
    <row r="39" spans="1:25" ht="15.75" thickBot="1" x14ac:dyDescent="0.3">
      <c r="A39" s="24" t="s">
        <v>163</v>
      </c>
      <c r="B39" s="27" t="s">
        <v>229</v>
      </c>
      <c r="D39">
        <f>VLOOKUP($A39,'DeliveryBoy(22nd march)'!$A$1:$AL$90,2,0)</f>
        <v>84</v>
      </c>
      <c r="E39">
        <f>VLOOKUP($A39,'DeliveryBoy(22nd march)'!$A$1:$AL$90,3,0)</f>
        <v>56</v>
      </c>
      <c r="F39">
        <f>VLOOKUP($A39,'DeliveryBoy(22nd march)'!$A$1:$AL$90,4,0)</f>
        <v>60</v>
      </c>
      <c r="G39">
        <f>VLOOKUP($A39,'DeliveryBoy(22nd march)'!$A$1:$AL$90,5,0)</f>
        <v>49</v>
      </c>
      <c r="H39">
        <f>VLOOKUP($A39,'DeliveryBoy(22nd march)'!$A$1:$AL$90,6,0)</f>
        <v>55</v>
      </c>
      <c r="I39">
        <f>VLOOKUP($A39,'DeliveryBoy(22nd march)'!$A$1:$AL$90,7,0)</f>
        <v>56</v>
      </c>
      <c r="J39">
        <f>VLOOKUP($A39,'DeliveryBoy(22nd march)'!$A$1:$AL$90,8,0)</f>
        <v>51</v>
      </c>
      <c r="K39">
        <f>VLOOKUP($A39,'DeliveryBoy(22nd march)'!$A$1:$AL$90,9,0)</f>
        <v>53</v>
      </c>
      <c r="L39">
        <f>VLOOKUP($A39,'DeliveryBoy(22nd march)'!$A$1:$AL$90,10,0)</f>
        <v>56</v>
      </c>
      <c r="M39">
        <f>VLOOKUP($A39,'DeliveryBoy(22nd march)'!$A$1:$AL$90,11,0)</f>
        <v>81</v>
      </c>
      <c r="N39">
        <f>VLOOKUP($A39,'DeliveryBoy(22nd march)'!$A$1:$AL$90,12,0)</f>
        <v>71</v>
      </c>
      <c r="O39" s="23">
        <f>VLOOKUP($A39,'DeliveryBoy(22nd march)'!$A$1:$AL$90,13,0)</f>
        <v>52</v>
      </c>
      <c r="P39">
        <f>VLOOKUP($A39,'DeliveryBoy(22nd march)'!$A$1:$AL$90,14,0)</f>
        <v>83</v>
      </c>
      <c r="Q39">
        <f>VLOOKUP($A39,'DeliveryBoy(22nd march)'!$A$1:$AL$90,15,0)</f>
        <v>93</v>
      </c>
      <c r="R39">
        <f>VLOOKUP($A39,'DeliveryBoy(22nd march)'!$A$1:$AL$90,16,0)</f>
        <v>69</v>
      </c>
      <c r="S39">
        <f>VLOOKUP($A39,'DeliveryBoy(22nd march)'!$A$1:$AL$90,17,0)</f>
        <v>58</v>
      </c>
      <c r="T39">
        <f>VLOOKUP($A39,'DeliveryBoy(22nd march)'!$A$1:$AL$90,18,0)</f>
        <v>48</v>
      </c>
      <c r="U39">
        <f>VLOOKUP($A39,'DeliveryBoy(22nd march)'!$A$1:$AL$90,19,0)</f>
        <v>54</v>
      </c>
      <c r="V39">
        <f>VLOOKUP($A39,'DeliveryBoy(22nd march)'!$A$1:$AL$90,20,0)</f>
        <v>51</v>
      </c>
      <c r="W39">
        <f>VLOOKUP($A39,'DeliveryBoy(22nd march)'!$A$1:$AL$90,21,0)</f>
        <v>54</v>
      </c>
      <c r="X39">
        <f>VLOOKUP($A39,'DeliveryBoy(22nd march)'!$A$1:$AL$90,22,0)</f>
        <v>54</v>
      </c>
      <c r="Y39">
        <f>VLOOKUP($A39,'DeliveryBoy(22nd march)'!$A$1:$AL$90,23,0)</f>
        <v>54</v>
      </c>
    </row>
    <row r="40" spans="1:25" x14ac:dyDescent="0.25">
      <c r="A40" t="s">
        <v>164</v>
      </c>
      <c r="B40" s="27" t="s">
        <v>229</v>
      </c>
      <c r="D40">
        <f>VLOOKUP($A40,'DeliveryBoy(22nd march)'!$A$1:$AL$90,2,0)</f>
        <v>1</v>
      </c>
      <c r="E40">
        <f>VLOOKUP($A40,'DeliveryBoy(22nd march)'!$A$1:$AL$90,3,0)</f>
        <v>1</v>
      </c>
      <c r="F40">
        <f>VLOOKUP($A40,'DeliveryBoy(22nd march)'!$A$1:$AL$90,4,0)</f>
        <v>1</v>
      </c>
      <c r="G40">
        <f>VLOOKUP($A40,'DeliveryBoy(22nd march)'!$A$1:$AL$90,5,0)</f>
        <v>1</v>
      </c>
      <c r="H40">
        <f>VLOOKUP($A40,'DeliveryBoy(22nd march)'!$A$1:$AL$90,6,0)</f>
        <v>1</v>
      </c>
      <c r="I40">
        <f>VLOOKUP($A40,'DeliveryBoy(22nd march)'!$A$1:$AL$90,7,0)</f>
        <v>1</v>
      </c>
      <c r="J40">
        <f>VLOOKUP($A40,'DeliveryBoy(22nd march)'!$A$1:$AL$90,8,0)</f>
        <v>1</v>
      </c>
      <c r="K40">
        <f>VLOOKUP($A40,'DeliveryBoy(22nd march)'!$A$1:$AL$90,9,0)</f>
        <v>1</v>
      </c>
      <c r="L40">
        <f>VLOOKUP($A40,'DeliveryBoy(22nd march)'!$A$1:$AL$90,10,0)</f>
        <v>1</v>
      </c>
      <c r="M40">
        <f>VLOOKUP($A40,'DeliveryBoy(22nd march)'!$A$1:$AL$90,11,0)</f>
        <v>1</v>
      </c>
      <c r="N40">
        <f>VLOOKUP($A40,'DeliveryBoy(22nd march)'!$A$1:$AL$90,12,0)</f>
        <v>1</v>
      </c>
      <c r="O40" s="23">
        <f>VLOOKUP($A40,'DeliveryBoy(22nd march)'!$A$1:$AL$90,13,0)</f>
        <v>1</v>
      </c>
      <c r="P40">
        <f>VLOOKUP($A40,'DeliveryBoy(22nd march)'!$A$1:$AL$90,14,0)</f>
        <v>1</v>
      </c>
      <c r="Q40">
        <f>VLOOKUP($A40,'DeliveryBoy(22nd march)'!$A$1:$AL$90,15,0)</f>
        <v>1</v>
      </c>
      <c r="R40">
        <f>VLOOKUP($A40,'DeliveryBoy(22nd march)'!$A$1:$AL$90,16,0)</f>
        <v>1</v>
      </c>
      <c r="S40">
        <f>VLOOKUP($A40,'DeliveryBoy(22nd march)'!$A$1:$AL$90,17,0)</f>
        <v>1</v>
      </c>
      <c r="T40">
        <f>VLOOKUP($A40,'DeliveryBoy(22nd march)'!$A$1:$AL$90,18,0)</f>
        <v>1</v>
      </c>
      <c r="U40">
        <f>VLOOKUP($A40,'DeliveryBoy(22nd march)'!$A$1:$AL$90,19,0)</f>
        <v>1</v>
      </c>
      <c r="V40">
        <f>VLOOKUP($A40,'DeliveryBoy(22nd march)'!$A$1:$AL$90,20,0)</f>
        <v>1</v>
      </c>
      <c r="W40">
        <f>VLOOKUP($A40,'DeliveryBoy(22nd march)'!$A$1:$AL$90,21,0)</f>
        <v>1</v>
      </c>
      <c r="X40">
        <f>VLOOKUP($A40,'DeliveryBoy(22nd march)'!$A$1:$AL$90,22,0)</f>
        <v>1</v>
      </c>
      <c r="Y40">
        <f>VLOOKUP($A40,'DeliveryBoy(22nd march)'!$A$1:$AL$90,23,0)</f>
        <v>1</v>
      </c>
    </row>
    <row r="41" spans="1:25" ht="15.75" thickBot="1" x14ac:dyDescent="0.3">
      <c r="A41" t="s">
        <v>165</v>
      </c>
      <c r="B41" s="27" t="s">
        <v>229</v>
      </c>
      <c r="D41">
        <f>VLOOKUP($A41,'DeliveryBoy(22nd march)'!$A$1:$AL$90,2,0)</f>
        <v>90</v>
      </c>
      <c r="E41">
        <f>VLOOKUP($A41,'DeliveryBoy(22nd march)'!$A$1:$AL$90,3,0)</f>
        <v>85</v>
      </c>
      <c r="F41">
        <f>VLOOKUP($A41,'DeliveryBoy(22nd march)'!$A$1:$AL$90,4,0)</f>
        <v>92</v>
      </c>
      <c r="G41">
        <f>VLOOKUP($A41,'DeliveryBoy(22nd march)'!$A$1:$AL$90,5,0)</f>
        <v>91</v>
      </c>
      <c r="H41">
        <f>VLOOKUP($A41,'DeliveryBoy(22nd march)'!$A$1:$AL$90,6,0)</f>
        <v>92</v>
      </c>
      <c r="I41">
        <f>VLOOKUP($A41,'DeliveryBoy(22nd march)'!$A$1:$AL$90,7,0)</f>
        <v>94</v>
      </c>
      <c r="J41">
        <f>VLOOKUP($A41,'DeliveryBoy(22nd march)'!$A$1:$AL$90,8,0)</f>
        <v>98</v>
      </c>
      <c r="K41">
        <f>VLOOKUP($A41,'DeliveryBoy(22nd march)'!$A$1:$AL$90,9,0)</f>
        <v>91</v>
      </c>
      <c r="L41">
        <f>VLOOKUP($A41,'DeliveryBoy(22nd march)'!$A$1:$AL$90,10,0)</f>
        <v>93</v>
      </c>
      <c r="M41">
        <f>VLOOKUP($A41,'DeliveryBoy(22nd march)'!$A$1:$AL$90,11,0)</f>
        <v>84</v>
      </c>
      <c r="N41">
        <f>VLOOKUP($A41,'DeliveryBoy(22nd march)'!$A$1:$AL$90,12,0)</f>
        <v>89</v>
      </c>
      <c r="O41" s="23">
        <f>VLOOKUP($A41,'DeliveryBoy(22nd march)'!$A$1:$AL$90,13,0)</f>
        <v>97</v>
      </c>
      <c r="P41">
        <f>VLOOKUP($A41,'DeliveryBoy(22nd march)'!$A$1:$AL$90,14,0)</f>
        <v>102</v>
      </c>
      <c r="Q41">
        <f>VLOOKUP($A41,'DeliveryBoy(22nd march)'!$A$1:$AL$90,15,0)</f>
        <v>97</v>
      </c>
      <c r="R41">
        <f>VLOOKUP($A41,'DeliveryBoy(22nd march)'!$A$1:$AL$90,16,0)</f>
        <v>103</v>
      </c>
      <c r="S41">
        <f>VLOOKUP($A41,'DeliveryBoy(22nd march)'!$A$1:$AL$90,17,0)</f>
        <v>90</v>
      </c>
      <c r="T41">
        <f>VLOOKUP($A41,'DeliveryBoy(22nd march)'!$A$1:$AL$90,18,0)</f>
        <v>97</v>
      </c>
      <c r="U41">
        <f>VLOOKUP($A41,'DeliveryBoy(22nd march)'!$A$1:$AL$90,19,0)</f>
        <v>87</v>
      </c>
      <c r="V41">
        <f>VLOOKUP($A41,'DeliveryBoy(22nd march)'!$A$1:$AL$90,20,0)</f>
        <v>97</v>
      </c>
      <c r="W41">
        <f>VLOOKUP($A41,'DeliveryBoy(22nd march)'!$A$1:$AL$90,21,0)</f>
        <v>89</v>
      </c>
      <c r="X41">
        <f>VLOOKUP($A41,'DeliveryBoy(22nd march)'!$A$1:$AL$90,22,0)</f>
        <v>92</v>
      </c>
      <c r="Y41">
        <f>VLOOKUP($A41,'DeliveryBoy(22nd march)'!$A$1:$AL$90,23,0)</f>
        <v>93</v>
      </c>
    </row>
    <row r="42" spans="1:25" ht="15.75" thickBot="1" x14ac:dyDescent="0.3">
      <c r="A42" s="24" t="s">
        <v>184</v>
      </c>
      <c r="B42" s="27" t="s">
        <v>229</v>
      </c>
      <c r="D42">
        <f>VLOOKUP($A42,'DeliveryBoy(22nd march)'!$A$1:$AL$90,2,0)</f>
        <v>56</v>
      </c>
      <c r="E42">
        <f>VLOOKUP($A42,'DeliveryBoy(22nd march)'!$A$1:$AL$90,3,0)</f>
        <v>58</v>
      </c>
      <c r="F42">
        <f>VLOOKUP($A42,'DeliveryBoy(22nd march)'!$A$1:$AL$90,4,0)</f>
        <v>53</v>
      </c>
      <c r="G42">
        <f>VLOOKUP($A42,'DeliveryBoy(22nd march)'!$A$1:$AL$90,5,0)</f>
        <v>65</v>
      </c>
      <c r="H42">
        <f>VLOOKUP($A42,'DeliveryBoy(22nd march)'!$A$1:$AL$90,6,0)</f>
        <v>45</v>
      </c>
      <c r="I42">
        <f>VLOOKUP($A42,'DeliveryBoy(22nd march)'!$A$1:$AL$90,7,0)</f>
        <v>57</v>
      </c>
      <c r="J42">
        <f>VLOOKUP($A42,'DeliveryBoy(22nd march)'!$A$1:$AL$90,8,0)</f>
        <v>48</v>
      </c>
      <c r="K42">
        <f>VLOOKUP($A42,'DeliveryBoy(22nd march)'!$A$1:$AL$90,9,0)</f>
        <v>58</v>
      </c>
      <c r="L42">
        <f>VLOOKUP($A42,'DeliveryBoy(22nd march)'!$A$1:$AL$90,10,0)</f>
        <v>53</v>
      </c>
      <c r="M42">
        <f>VLOOKUP($A42,'DeliveryBoy(22nd march)'!$A$1:$AL$90,11,0)</f>
        <v>64</v>
      </c>
      <c r="N42">
        <f>VLOOKUP($A42,'DeliveryBoy(22nd march)'!$A$1:$AL$90,12,0)</f>
        <v>60</v>
      </c>
      <c r="O42" s="23">
        <f>VLOOKUP($A42,'DeliveryBoy(22nd march)'!$A$1:$AL$90,13,0)</f>
        <v>66</v>
      </c>
      <c r="P42">
        <f>VLOOKUP($A42,'DeliveryBoy(22nd march)'!$A$1:$AL$90,14,0)</f>
        <v>49</v>
      </c>
      <c r="Q42">
        <f>VLOOKUP($A42,'DeliveryBoy(22nd march)'!$A$1:$AL$90,15,0)</f>
        <v>64</v>
      </c>
      <c r="R42">
        <f>VLOOKUP($A42,'DeliveryBoy(22nd march)'!$A$1:$AL$90,16,0)</f>
        <v>60</v>
      </c>
      <c r="S42">
        <f>VLOOKUP($A42,'DeliveryBoy(22nd march)'!$A$1:$AL$90,17,0)</f>
        <v>66</v>
      </c>
      <c r="T42">
        <f>VLOOKUP($A42,'DeliveryBoy(22nd march)'!$A$1:$AL$90,18,0)</f>
        <v>49</v>
      </c>
      <c r="U42">
        <f>VLOOKUP($A42,'DeliveryBoy(22nd march)'!$A$1:$AL$90,19,0)</f>
        <v>68</v>
      </c>
      <c r="V42">
        <f>VLOOKUP($A42,'DeliveryBoy(22nd march)'!$A$1:$AL$90,20,0)</f>
        <v>58</v>
      </c>
      <c r="W42">
        <f>VLOOKUP($A42,'DeliveryBoy(22nd march)'!$A$1:$AL$90,21,0)</f>
        <v>75</v>
      </c>
      <c r="X42">
        <f>VLOOKUP($A42,'DeliveryBoy(22nd march)'!$A$1:$AL$90,22,0)</f>
        <v>63</v>
      </c>
      <c r="Y42">
        <f>VLOOKUP($A42,'DeliveryBoy(22nd march)'!$A$1:$AL$90,23,0)</f>
        <v>68</v>
      </c>
    </row>
    <row r="43" spans="1:25" ht="15.75" thickBot="1" x14ac:dyDescent="0.3">
      <c r="A43" s="24" t="s">
        <v>185</v>
      </c>
      <c r="B43" s="27" t="s">
        <v>229</v>
      </c>
      <c r="D43">
        <f>VLOOKUP($A43,'DeliveryBoy(22nd march)'!$A$1:$AL$90,2,0)</f>
        <v>79</v>
      </c>
      <c r="E43">
        <f>VLOOKUP($A43,'DeliveryBoy(22nd march)'!$A$1:$AL$90,3,0)</f>
        <v>63</v>
      </c>
      <c r="F43">
        <f>VLOOKUP($A43,'DeliveryBoy(22nd march)'!$A$1:$AL$90,4,0)</f>
        <v>80</v>
      </c>
      <c r="G43">
        <f>VLOOKUP($A43,'DeliveryBoy(22nd march)'!$A$1:$AL$90,5,0)</f>
        <v>73</v>
      </c>
      <c r="H43">
        <f>VLOOKUP($A43,'DeliveryBoy(22nd march)'!$A$1:$AL$90,6,0)</f>
        <v>72</v>
      </c>
      <c r="I43">
        <f>VLOOKUP($A43,'DeliveryBoy(22nd march)'!$A$1:$AL$90,7,0)</f>
        <v>66</v>
      </c>
      <c r="J43">
        <f>VLOOKUP($A43,'DeliveryBoy(22nd march)'!$A$1:$AL$90,8,0)</f>
        <v>70</v>
      </c>
      <c r="K43">
        <f>VLOOKUP($A43,'DeliveryBoy(22nd march)'!$A$1:$AL$90,9,0)</f>
        <v>71</v>
      </c>
      <c r="L43">
        <f>VLOOKUP($A43,'DeliveryBoy(22nd march)'!$A$1:$AL$90,10,0)</f>
        <v>77</v>
      </c>
      <c r="M43">
        <f>VLOOKUP($A43,'DeliveryBoy(22nd march)'!$A$1:$AL$90,11,0)</f>
        <v>80</v>
      </c>
      <c r="N43">
        <f>VLOOKUP($A43,'DeliveryBoy(22nd march)'!$A$1:$AL$90,12,0)</f>
        <v>72</v>
      </c>
      <c r="O43" s="23">
        <f>VLOOKUP($A43,'DeliveryBoy(22nd march)'!$A$1:$AL$90,13,0)</f>
        <v>75</v>
      </c>
      <c r="P43">
        <f>VLOOKUP($A43,'DeliveryBoy(22nd march)'!$A$1:$AL$90,14,0)</f>
        <v>70</v>
      </c>
      <c r="Q43">
        <f>VLOOKUP($A43,'DeliveryBoy(22nd march)'!$A$1:$AL$90,15,0)</f>
        <v>74</v>
      </c>
      <c r="R43">
        <f>VLOOKUP($A43,'DeliveryBoy(22nd march)'!$A$1:$AL$90,16,0)</f>
        <v>76</v>
      </c>
      <c r="S43">
        <f>VLOOKUP($A43,'DeliveryBoy(22nd march)'!$A$1:$AL$90,17,0)</f>
        <v>77</v>
      </c>
      <c r="T43">
        <f>VLOOKUP($A43,'DeliveryBoy(22nd march)'!$A$1:$AL$90,18,0)</f>
        <v>61</v>
      </c>
      <c r="U43">
        <f>VLOOKUP($A43,'DeliveryBoy(22nd march)'!$A$1:$AL$90,19,0)</f>
        <v>66</v>
      </c>
      <c r="V43">
        <f>VLOOKUP($A43,'DeliveryBoy(22nd march)'!$A$1:$AL$90,20,0)</f>
        <v>72</v>
      </c>
      <c r="W43">
        <f>VLOOKUP($A43,'DeliveryBoy(22nd march)'!$A$1:$AL$90,21,0)</f>
        <v>69</v>
      </c>
      <c r="X43">
        <f>VLOOKUP($A43,'DeliveryBoy(22nd march)'!$A$1:$AL$90,22,0)</f>
        <v>78</v>
      </c>
      <c r="Y43">
        <f>VLOOKUP($A43,'DeliveryBoy(22nd march)'!$A$1:$AL$90,23,0)</f>
        <v>69</v>
      </c>
    </row>
    <row r="44" spans="1:25" ht="15.75" thickBot="1" x14ac:dyDescent="0.3">
      <c r="A44" s="24" t="s">
        <v>188</v>
      </c>
      <c r="B44" s="27" t="s">
        <v>229</v>
      </c>
      <c r="D44">
        <f>VLOOKUP($A44,'DeliveryBoy(22nd march)'!$A$1:$AL$90,2,0)</f>
        <v>110</v>
      </c>
      <c r="E44">
        <f>VLOOKUP($A44,'DeliveryBoy(22nd march)'!$A$1:$AL$90,3,0)</f>
        <v>99</v>
      </c>
      <c r="F44">
        <f>VLOOKUP($A44,'DeliveryBoy(22nd march)'!$A$1:$AL$90,4,0)</f>
        <v>89</v>
      </c>
      <c r="G44">
        <f>VLOOKUP($A44,'DeliveryBoy(22nd march)'!$A$1:$AL$90,5,0)</f>
        <v>97</v>
      </c>
      <c r="H44">
        <f>VLOOKUP($A44,'DeliveryBoy(22nd march)'!$A$1:$AL$90,6,0)</f>
        <v>99</v>
      </c>
      <c r="I44">
        <f>VLOOKUP($A44,'DeliveryBoy(22nd march)'!$A$1:$AL$90,7,0)</f>
        <v>102</v>
      </c>
      <c r="J44">
        <f>VLOOKUP($A44,'DeliveryBoy(22nd march)'!$A$1:$AL$90,8,0)</f>
        <v>100</v>
      </c>
      <c r="K44">
        <f>VLOOKUP($A44,'DeliveryBoy(22nd march)'!$A$1:$AL$90,9,0)</f>
        <v>104</v>
      </c>
      <c r="L44">
        <f>VLOOKUP($A44,'DeliveryBoy(22nd march)'!$A$1:$AL$90,10,0)</f>
        <v>98</v>
      </c>
      <c r="M44">
        <f>VLOOKUP($A44,'DeliveryBoy(22nd march)'!$A$1:$AL$90,11,0)</f>
        <v>103</v>
      </c>
      <c r="N44">
        <f>VLOOKUP($A44,'DeliveryBoy(22nd march)'!$A$1:$AL$90,12,0)</f>
        <v>112</v>
      </c>
      <c r="O44" s="23">
        <f>VLOOKUP($A44,'DeliveryBoy(22nd march)'!$A$1:$AL$90,13,0)</f>
        <v>105</v>
      </c>
      <c r="P44">
        <f>VLOOKUP($A44,'DeliveryBoy(22nd march)'!$A$1:$AL$90,14,0)</f>
        <v>111</v>
      </c>
      <c r="Q44">
        <f>VLOOKUP($A44,'DeliveryBoy(22nd march)'!$A$1:$AL$90,15,0)</f>
        <v>103</v>
      </c>
      <c r="R44">
        <f>VLOOKUP($A44,'DeliveryBoy(22nd march)'!$A$1:$AL$90,16,0)</f>
        <v>91</v>
      </c>
      <c r="S44">
        <f>VLOOKUP($A44,'DeliveryBoy(22nd march)'!$A$1:$AL$90,17,0)</f>
        <v>101</v>
      </c>
      <c r="T44">
        <f>VLOOKUP($A44,'DeliveryBoy(22nd march)'!$A$1:$AL$90,18,0)</f>
        <v>98</v>
      </c>
      <c r="U44">
        <f>VLOOKUP($A44,'DeliveryBoy(22nd march)'!$A$1:$AL$90,19,0)</f>
        <v>102</v>
      </c>
      <c r="V44">
        <f>VLOOKUP($A44,'DeliveryBoy(22nd march)'!$A$1:$AL$90,20,0)</f>
        <v>94</v>
      </c>
      <c r="W44">
        <f>VLOOKUP($A44,'DeliveryBoy(22nd march)'!$A$1:$AL$90,21,0)</f>
        <v>103</v>
      </c>
      <c r="X44">
        <f>VLOOKUP($A44,'DeliveryBoy(22nd march)'!$A$1:$AL$90,22,0)</f>
        <v>110</v>
      </c>
      <c r="Y44">
        <f>VLOOKUP($A44,'DeliveryBoy(22nd march)'!$A$1:$AL$90,23,0)</f>
        <v>101</v>
      </c>
    </row>
    <row r="45" spans="1:25" ht="15.75" thickBot="1" x14ac:dyDescent="0.3">
      <c r="A45" s="24" t="s">
        <v>208</v>
      </c>
      <c r="B45" s="27" t="s">
        <v>229</v>
      </c>
      <c r="D45">
        <f>VLOOKUP($A45,'DeliveryBoy(22nd march)'!$A$1:$AL$90,2,0)</f>
        <v>83</v>
      </c>
      <c r="E45">
        <f>VLOOKUP($A45,'DeliveryBoy(22nd march)'!$A$1:$AL$90,3,0)</f>
        <v>73</v>
      </c>
      <c r="F45">
        <f>VLOOKUP($A45,'DeliveryBoy(22nd march)'!$A$1:$AL$90,4,0)</f>
        <v>73</v>
      </c>
      <c r="G45">
        <f>VLOOKUP($A45,'DeliveryBoy(22nd march)'!$A$1:$AL$90,5,0)</f>
        <v>73</v>
      </c>
      <c r="H45">
        <f>VLOOKUP($A45,'DeliveryBoy(22nd march)'!$A$1:$AL$90,6,0)</f>
        <v>74</v>
      </c>
      <c r="I45">
        <f>VLOOKUP($A45,'DeliveryBoy(22nd march)'!$A$1:$AL$90,7,0)</f>
        <v>75</v>
      </c>
      <c r="J45">
        <f>VLOOKUP($A45,'DeliveryBoy(22nd march)'!$A$1:$AL$90,8,0)</f>
        <v>73</v>
      </c>
      <c r="K45">
        <f>VLOOKUP($A45,'DeliveryBoy(22nd march)'!$A$1:$AL$90,9,0)</f>
        <v>78</v>
      </c>
      <c r="L45">
        <f>VLOOKUP($A45,'DeliveryBoy(22nd march)'!$A$1:$AL$90,10,0)</f>
        <v>72</v>
      </c>
      <c r="M45">
        <f>VLOOKUP($A45,'DeliveryBoy(22nd march)'!$A$1:$AL$90,11,0)</f>
        <v>76</v>
      </c>
      <c r="N45">
        <f>VLOOKUP($A45,'DeliveryBoy(22nd march)'!$A$1:$AL$90,12,0)</f>
        <v>73</v>
      </c>
      <c r="O45" s="23">
        <f>VLOOKUP($A45,'DeliveryBoy(22nd march)'!$A$1:$AL$90,13,0)</f>
        <v>83</v>
      </c>
      <c r="P45">
        <f>VLOOKUP($A45,'DeliveryBoy(22nd march)'!$A$1:$AL$90,14,0)</f>
        <v>74</v>
      </c>
      <c r="Q45">
        <f>VLOOKUP($A45,'DeliveryBoy(22nd march)'!$A$1:$AL$90,15,0)</f>
        <v>72</v>
      </c>
      <c r="R45">
        <f>VLOOKUP($A45,'DeliveryBoy(22nd march)'!$A$1:$AL$90,16,0)</f>
        <v>69</v>
      </c>
      <c r="S45">
        <f>VLOOKUP($A45,'DeliveryBoy(22nd march)'!$A$1:$AL$90,17,0)</f>
        <v>67</v>
      </c>
      <c r="T45">
        <f>VLOOKUP($A45,'DeliveryBoy(22nd march)'!$A$1:$AL$90,18,0)</f>
        <v>72</v>
      </c>
      <c r="U45">
        <f>VLOOKUP($A45,'DeliveryBoy(22nd march)'!$A$1:$AL$90,19,0)</f>
        <v>71</v>
      </c>
      <c r="V45">
        <f>VLOOKUP($A45,'DeliveryBoy(22nd march)'!$A$1:$AL$90,20,0)</f>
        <v>73</v>
      </c>
      <c r="W45">
        <f>VLOOKUP($A45,'DeliveryBoy(22nd march)'!$A$1:$AL$90,21,0)</f>
        <v>79</v>
      </c>
      <c r="X45">
        <f>VLOOKUP($A45,'DeliveryBoy(22nd march)'!$A$1:$AL$90,22,0)</f>
        <v>76</v>
      </c>
      <c r="Y45">
        <f>VLOOKUP($A45,'DeliveryBoy(22nd march)'!$A$1:$AL$90,23,0)</f>
        <v>77</v>
      </c>
    </row>
    <row r="46" spans="1:25" ht="15.75" thickBot="1" x14ac:dyDescent="0.3">
      <c r="A46" s="24" t="s">
        <v>207</v>
      </c>
      <c r="B46" s="27" t="s">
        <v>229</v>
      </c>
      <c r="D46">
        <f>VLOOKUP($A46,'DeliveryBoy(22nd march)'!$A$1:$AL$90,2,0)</f>
        <v>92</v>
      </c>
      <c r="E46">
        <f>VLOOKUP($A46,'DeliveryBoy(22nd march)'!$A$1:$AL$90,3,0)</f>
        <v>87</v>
      </c>
      <c r="F46">
        <f>VLOOKUP($A46,'DeliveryBoy(22nd march)'!$A$1:$AL$90,4,0)</f>
        <v>89</v>
      </c>
      <c r="G46">
        <f>VLOOKUP($A46,'DeliveryBoy(22nd march)'!$A$1:$AL$90,5,0)</f>
        <v>91</v>
      </c>
      <c r="H46">
        <f>VLOOKUP($A46,'DeliveryBoy(22nd march)'!$A$1:$AL$90,6,0)</f>
        <v>100</v>
      </c>
      <c r="I46">
        <f>VLOOKUP($A46,'DeliveryBoy(22nd march)'!$A$1:$AL$90,7,0)</f>
        <v>94</v>
      </c>
      <c r="J46">
        <f>VLOOKUP($A46,'DeliveryBoy(22nd march)'!$A$1:$AL$90,8,0)</f>
        <v>94</v>
      </c>
      <c r="K46">
        <f>VLOOKUP($A46,'DeliveryBoy(22nd march)'!$A$1:$AL$90,9,0)</f>
        <v>92</v>
      </c>
      <c r="L46">
        <f>VLOOKUP($A46,'DeliveryBoy(22nd march)'!$A$1:$AL$90,10,0)</f>
        <v>80</v>
      </c>
      <c r="M46">
        <f>VLOOKUP($A46,'DeliveryBoy(22nd march)'!$A$1:$AL$90,11,0)</f>
        <v>94</v>
      </c>
      <c r="N46">
        <f>VLOOKUP($A46,'DeliveryBoy(22nd march)'!$A$1:$AL$90,12,0)</f>
        <v>89</v>
      </c>
      <c r="O46" s="23">
        <f>VLOOKUP($A46,'DeliveryBoy(22nd march)'!$A$1:$AL$90,13,0)</f>
        <v>90</v>
      </c>
      <c r="P46">
        <f>VLOOKUP($A46,'DeliveryBoy(22nd march)'!$A$1:$AL$90,14,0)</f>
        <v>88</v>
      </c>
      <c r="Q46">
        <f>VLOOKUP($A46,'DeliveryBoy(22nd march)'!$A$1:$AL$90,15,0)</f>
        <v>87</v>
      </c>
      <c r="R46">
        <f>VLOOKUP($A46,'DeliveryBoy(22nd march)'!$A$1:$AL$90,16,0)</f>
        <v>88</v>
      </c>
      <c r="S46">
        <f>VLOOKUP($A46,'DeliveryBoy(22nd march)'!$A$1:$AL$90,17,0)</f>
        <v>85</v>
      </c>
      <c r="T46">
        <f>VLOOKUP($A46,'DeliveryBoy(22nd march)'!$A$1:$AL$90,18,0)</f>
        <v>88</v>
      </c>
      <c r="U46">
        <f>VLOOKUP($A46,'DeliveryBoy(22nd march)'!$A$1:$AL$90,19,0)</f>
        <v>97</v>
      </c>
      <c r="V46">
        <f>VLOOKUP($A46,'DeliveryBoy(22nd march)'!$A$1:$AL$90,20,0)</f>
        <v>98</v>
      </c>
      <c r="W46">
        <f>VLOOKUP($A46,'DeliveryBoy(22nd march)'!$A$1:$AL$90,21,0)</f>
        <v>95</v>
      </c>
      <c r="X46">
        <f>VLOOKUP($A46,'DeliveryBoy(22nd march)'!$A$1:$AL$90,22,0)</f>
        <v>101</v>
      </c>
      <c r="Y46">
        <f>VLOOKUP($A46,'DeliveryBoy(22nd march)'!$A$1:$AL$90,23,0)</f>
        <v>99</v>
      </c>
    </row>
    <row r="47" spans="1:25" ht="15.75" thickBot="1" x14ac:dyDescent="0.3">
      <c r="A47" s="24" t="s">
        <v>174</v>
      </c>
      <c r="B47" s="27" t="s">
        <v>229</v>
      </c>
      <c r="D47">
        <f>VLOOKUP($A47,'DeliveryBoy(22nd march)'!$A$1:$AL$90,2,0)</f>
        <v>99</v>
      </c>
      <c r="E47">
        <f>VLOOKUP($A47,'DeliveryBoy(22nd march)'!$A$1:$AL$90,3,0)</f>
        <v>121</v>
      </c>
      <c r="F47">
        <f>VLOOKUP($A47,'DeliveryBoy(22nd march)'!$A$1:$AL$90,4,0)</f>
        <v>100</v>
      </c>
      <c r="G47">
        <f>VLOOKUP($A47,'DeliveryBoy(22nd march)'!$A$1:$AL$90,5,0)</f>
        <v>98</v>
      </c>
      <c r="H47">
        <f>VLOOKUP($A47,'DeliveryBoy(22nd march)'!$A$1:$AL$90,6,0)</f>
        <v>95</v>
      </c>
      <c r="I47">
        <f>VLOOKUP($A47,'DeliveryBoy(22nd march)'!$A$1:$AL$90,7,0)</f>
        <v>100</v>
      </c>
      <c r="J47">
        <f>VLOOKUP($A47,'DeliveryBoy(22nd march)'!$A$1:$AL$90,8,0)</f>
        <v>125</v>
      </c>
      <c r="K47">
        <f>VLOOKUP($A47,'DeliveryBoy(22nd march)'!$A$1:$AL$90,9,0)</f>
        <v>90</v>
      </c>
      <c r="L47">
        <f>VLOOKUP($A47,'DeliveryBoy(22nd march)'!$A$1:$AL$90,10,0)</f>
        <v>95</v>
      </c>
      <c r="M47">
        <f>VLOOKUP($A47,'DeliveryBoy(22nd march)'!$A$1:$AL$90,11,0)</f>
        <v>96</v>
      </c>
      <c r="N47">
        <f>VLOOKUP($A47,'DeliveryBoy(22nd march)'!$A$1:$AL$90,12,0)</f>
        <v>105</v>
      </c>
      <c r="O47" s="23">
        <f>VLOOKUP($A47,'DeliveryBoy(22nd march)'!$A$1:$AL$90,13,0)</f>
        <v>104</v>
      </c>
      <c r="P47">
        <f>VLOOKUP($A47,'DeliveryBoy(22nd march)'!$A$1:$AL$90,14,0)</f>
        <v>112</v>
      </c>
      <c r="Q47">
        <f>VLOOKUP($A47,'DeliveryBoy(22nd march)'!$A$1:$AL$90,15,0)</f>
        <v>128</v>
      </c>
      <c r="R47">
        <f>VLOOKUP($A47,'DeliveryBoy(22nd march)'!$A$1:$AL$90,16,0)</f>
        <v>115</v>
      </c>
      <c r="S47">
        <f>VLOOKUP($A47,'DeliveryBoy(22nd march)'!$A$1:$AL$90,17,0)</f>
        <v>103</v>
      </c>
      <c r="T47">
        <f>VLOOKUP($A47,'DeliveryBoy(22nd march)'!$A$1:$AL$90,18,0)</f>
        <v>109</v>
      </c>
      <c r="U47">
        <f>VLOOKUP($A47,'DeliveryBoy(22nd march)'!$A$1:$AL$90,19,0)</f>
        <v>102</v>
      </c>
      <c r="V47">
        <f>VLOOKUP($A47,'DeliveryBoy(22nd march)'!$A$1:$AL$90,20,0)</f>
        <v>130</v>
      </c>
      <c r="W47">
        <f>VLOOKUP($A47,'DeliveryBoy(22nd march)'!$A$1:$AL$90,21,0)</f>
        <v>111</v>
      </c>
      <c r="X47">
        <f>VLOOKUP($A47,'DeliveryBoy(22nd march)'!$A$1:$AL$90,22,0)</f>
        <v>101</v>
      </c>
      <c r="Y47">
        <f>VLOOKUP($A47,'DeliveryBoy(22nd march)'!$A$1:$AL$90,23,0)</f>
        <v>100</v>
      </c>
    </row>
    <row r="48" spans="1:25" ht="15.75" thickBot="1" x14ac:dyDescent="0.3">
      <c r="A48" s="24" t="s">
        <v>196</v>
      </c>
      <c r="B48" s="27" t="s">
        <v>229</v>
      </c>
      <c r="D48">
        <f>VLOOKUP($A48,'DeliveryBoy(22nd march)'!$A$1:$AL$90,2,0)</f>
        <v>66</v>
      </c>
      <c r="E48">
        <f>VLOOKUP($A48,'DeliveryBoy(22nd march)'!$A$1:$AL$90,3,0)</f>
        <v>66</v>
      </c>
      <c r="F48">
        <f>VLOOKUP($A48,'DeliveryBoy(22nd march)'!$A$1:$AL$90,4,0)</f>
        <v>62</v>
      </c>
      <c r="G48">
        <f>VLOOKUP($A48,'DeliveryBoy(22nd march)'!$A$1:$AL$90,5,0)</f>
        <v>58</v>
      </c>
      <c r="H48">
        <f>VLOOKUP($A48,'DeliveryBoy(22nd march)'!$A$1:$AL$90,6,0)</f>
        <v>62</v>
      </c>
      <c r="I48">
        <f>VLOOKUP($A48,'DeliveryBoy(22nd march)'!$A$1:$AL$90,7,0)</f>
        <v>65</v>
      </c>
      <c r="J48">
        <f>VLOOKUP($A48,'DeliveryBoy(22nd march)'!$A$1:$AL$90,8,0)</f>
        <v>61</v>
      </c>
      <c r="K48">
        <f>VLOOKUP($A48,'DeliveryBoy(22nd march)'!$A$1:$AL$90,9,0)</f>
        <v>66</v>
      </c>
      <c r="L48">
        <f>VLOOKUP($A48,'DeliveryBoy(22nd march)'!$A$1:$AL$90,10,0)</f>
        <v>62</v>
      </c>
      <c r="M48">
        <f>VLOOKUP($A48,'DeliveryBoy(22nd march)'!$A$1:$AL$90,11,0)</f>
        <v>60</v>
      </c>
      <c r="N48">
        <f>VLOOKUP($A48,'DeliveryBoy(22nd march)'!$A$1:$AL$90,12,0)</f>
        <v>69</v>
      </c>
      <c r="O48" s="23">
        <f>VLOOKUP($A48,'DeliveryBoy(22nd march)'!$A$1:$AL$90,13,0)</f>
        <v>68</v>
      </c>
      <c r="P48">
        <f>VLOOKUP($A48,'DeliveryBoy(22nd march)'!$A$1:$AL$90,14,0)</f>
        <v>68</v>
      </c>
      <c r="Q48">
        <f>VLOOKUP($A48,'DeliveryBoy(22nd march)'!$A$1:$AL$90,15,0)</f>
        <v>62</v>
      </c>
      <c r="R48">
        <f>VLOOKUP($A48,'DeliveryBoy(22nd march)'!$A$1:$AL$90,16,0)</f>
        <v>63</v>
      </c>
      <c r="S48">
        <f>VLOOKUP($A48,'DeliveryBoy(22nd march)'!$A$1:$AL$90,17,0)</f>
        <v>70</v>
      </c>
      <c r="T48">
        <f>VLOOKUP($A48,'DeliveryBoy(22nd march)'!$A$1:$AL$90,18,0)</f>
        <v>57</v>
      </c>
      <c r="U48">
        <f>VLOOKUP($A48,'DeliveryBoy(22nd march)'!$A$1:$AL$90,19,0)</f>
        <v>60</v>
      </c>
      <c r="V48">
        <f>VLOOKUP($A48,'DeliveryBoy(22nd march)'!$A$1:$AL$90,20,0)</f>
        <v>67</v>
      </c>
      <c r="W48">
        <f>VLOOKUP($A48,'DeliveryBoy(22nd march)'!$A$1:$AL$90,21,0)</f>
        <v>68</v>
      </c>
      <c r="X48">
        <f>VLOOKUP($A48,'DeliveryBoy(22nd march)'!$A$1:$AL$90,22,0)</f>
        <v>70</v>
      </c>
      <c r="Y48">
        <f>VLOOKUP($A48,'DeliveryBoy(22nd march)'!$A$1:$AL$90,23,0)</f>
        <v>60</v>
      </c>
    </row>
    <row r="49" spans="1:25" ht="15.75" thickBot="1" x14ac:dyDescent="0.3">
      <c r="A49" s="24" t="s">
        <v>158</v>
      </c>
      <c r="B49" s="27" t="s">
        <v>229</v>
      </c>
      <c r="D49">
        <f>VLOOKUP($A49,'DeliveryBoy(22nd march)'!$A$1:$AL$90,2,0)</f>
        <v>79</v>
      </c>
      <c r="E49">
        <f>VLOOKUP($A49,'DeliveryBoy(22nd march)'!$A$1:$AL$90,3,0)</f>
        <v>68</v>
      </c>
      <c r="F49">
        <f>VLOOKUP($A49,'DeliveryBoy(22nd march)'!$A$1:$AL$90,4,0)</f>
        <v>87</v>
      </c>
      <c r="G49">
        <f>VLOOKUP($A49,'DeliveryBoy(22nd march)'!$A$1:$AL$90,5,0)</f>
        <v>74</v>
      </c>
      <c r="H49">
        <f>VLOOKUP($A49,'DeliveryBoy(22nd march)'!$A$1:$AL$90,6,0)</f>
        <v>83</v>
      </c>
      <c r="I49">
        <f>VLOOKUP($A49,'DeliveryBoy(22nd march)'!$A$1:$AL$90,7,0)</f>
        <v>68</v>
      </c>
      <c r="J49">
        <f>VLOOKUP($A49,'DeliveryBoy(22nd march)'!$A$1:$AL$90,8,0)</f>
        <v>85</v>
      </c>
      <c r="K49">
        <f>VLOOKUP($A49,'DeliveryBoy(22nd march)'!$A$1:$AL$90,9,0)</f>
        <v>69</v>
      </c>
      <c r="L49">
        <f>VLOOKUP($A49,'DeliveryBoy(22nd march)'!$A$1:$AL$90,10,0)</f>
        <v>78</v>
      </c>
      <c r="M49">
        <f>VLOOKUP($A49,'DeliveryBoy(22nd march)'!$A$1:$AL$90,11,0)</f>
        <v>66</v>
      </c>
      <c r="N49">
        <f>VLOOKUP($A49,'DeliveryBoy(22nd march)'!$A$1:$AL$90,12,0)</f>
        <v>87</v>
      </c>
      <c r="O49" s="23">
        <f>VLOOKUP($A49,'DeliveryBoy(22nd march)'!$A$1:$AL$90,13,0)</f>
        <v>67</v>
      </c>
      <c r="P49">
        <f>VLOOKUP($A49,'DeliveryBoy(22nd march)'!$A$1:$AL$90,14,0)</f>
        <v>84</v>
      </c>
      <c r="Q49">
        <f>VLOOKUP($A49,'DeliveryBoy(22nd march)'!$A$1:$AL$90,15,0)</f>
        <v>64</v>
      </c>
      <c r="R49">
        <f>VLOOKUP($A49,'DeliveryBoy(22nd march)'!$A$1:$AL$90,16,0)</f>
        <v>80</v>
      </c>
      <c r="S49">
        <f>VLOOKUP($A49,'DeliveryBoy(22nd march)'!$A$1:$AL$90,17,0)</f>
        <v>63</v>
      </c>
      <c r="T49">
        <f>VLOOKUP($A49,'DeliveryBoy(22nd march)'!$A$1:$AL$90,18,0)</f>
        <v>83</v>
      </c>
      <c r="U49">
        <f>VLOOKUP($A49,'DeliveryBoy(22nd march)'!$A$1:$AL$90,19,0)</f>
        <v>76</v>
      </c>
      <c r="V49">
        <f>VLOOKUP($A49,'DeliveryBoy(22nd march)'!$A$1:$AL$90,20,0)</f>
        <v>90</v>
      </c>
      <c r="W49">
        <f>VLOOKUP($A49,'DeliveryBoy(22nd march)'!$A$1:$AL$90,21,0)</f>
        <v>73</v>
      </c>
      <c r="X49">
        <f>VLOOKUP($A49,'DeliveryBoy(22nd march)'!$A$1:$AL$90,22,0)</f>
        <v>86</v>
      </c>
      <c r="Y49">
        <f>VLOOKUP($A49,'DeliveryBoy(22nd march)'!$A$1:$AL$90,23,0)</f>
        <v>68</v>
      </c>
    </row>
    <row r="50" spans="1:25" ht="15.75" thickBot="1" x14ac:dyDescent="0.3">
      <c r="A50" s="24" t="s">
        <v>220</v>
      </c>
      <c r="B50" s="27" t="s">
        <v>229</v>
      </c>
      <c r="D50">
        <f>VLOOKUP($A50,'DeliveryBoy(22nd march)'!$A$1:$AL$90,2,0)</f>
        <v>63</v>
      </c>
      <c r="E50">
        <f>VLOOKUP($A50,'DeliveryBoy(22nd march)'!$A$1:$AL$90,3,0)</f>
        <v>61</v>
      </c>
      <c r="F50">
        <f>VLOOKUP($A50,'DeliveryBoy(22nd march)'!$A$1:$AL$90,4,0)</f>
        <v>55</v>
      </c>
      <c r="G50">
        <f>VLOOKUP($A50,'DeliveryBoy(22nd march)'!$A$1:$AL$90,5,0)</f>
        <v>49</v>
      </c>
      <c r="H50">
        <f>VLOOKUP($A50,'DeliveryBoy(22nd march)'!$A$1:$AL$90,6,0)</f>
        <v>57</v>
      </c>
      <c r="I50">
        <f>VLOOKUP($A50,'DeliveryBoy(22nd march)'!$A$1:$AL$90,7,0)</f>
        <v>67</v>
      </c>
      <c r="J50">
        <f>VLOOKUP($A50,'DeliveryBoy(22nd march)'!$A$1:$AL$90,8,0)</f>
        <v>55</v>
      </c>
      <c r="K50">
        <f>VLOOKUP($A50,'DeliveryBoy(22nd march)'!$A$1:$AL$90,9,0)</f>
        <v>54</v>
      </c>
      <c r="L50">
        <f>VLOOKUP($A50,'DeliveryBoy(22nd march)'!$A$1:$AL$90,10,0)</f>
        <v>59</v>
      </c>
      <c r="M50">
        <f>VLOOKUP($A50,'DeliveryBoy(22nd march)'!$A$1:$AL$90,11,0)</f>
        <v>57</v>
      </c>
      <c r="N50">
        <f>VLOOKUP($A50,'DeliveryBoy(22nd march)'!$A$1:$AL$90,12,0)</f>
        <v>59</v>
      </c>
      <c r="O50" s="23">
        <f>VLOOKUP($A50,'DeliveryBoy(22nd march)'!$A$1:$AL$90,13,0)</f>
        <v>61</v>
      </c>
      <c r="P50">
        <f>VLOOKUP($A50,'DeliveryBoy(22nd march)'!$A$1:$AL$90,14,0)</f>
        <v>65</v>
      </c>
      <c r="Q50">
        <f>VLOOKUP($A50,'DeliveryBoy(22nd march)'!$A$1:$AL$90,15,0)</f>
        <v>70</v>
      </c>
      <c r="R50">
        <f>VLOOKUP($A50,'DeliveryBoy(22nd march)'!$A$1:$AL$90,16,0)</f>
        <v>68</v>
      </c>
      <c r="S50">
        <f>VLOOKUP($A50,'DeliveryBoy(22nd march)'!$A$1:$AL$90,17,0)</f>
        <v>74</v>
      </c>
      <c r="T50">
        <f>VLOOKUP($A50,'DeliveryBoy(22nd march)'!$A$1:$AL$90,18,0)</f>
        <v>71</v>
      </c>
      <c r="U50">
        <f>VLOOKUP($A50,'DeliveryBoy(22nd march)'!$A$1:$AL$90,19,0)</f>
        <v>62</v>
      </c>
      <c r="V50">
        <f>VLOOKUP($A50,'DeliveryBoy(22nd march)'!$A$1:$AL$90,20,0)</f>
        <v>70</v>
      </c>
      <c r="W50">
        <f>VLOOKUP($A50,'DeliveryBoy(22nd march)'!$A$1:$AL$90,21,0)</f>
        <v>68</v>
      </c>
      <c r="X50">
        <f>VLOOKUP($A50,'DeliveryBoy(22nd march)'!$A$1:$AL$90,22,0)</f>
        <v>65</v>
      </c>
      <c r="Y50">
        <f>VLOOKUP($A50,'DeliveryBoy(22nd march)'!$A$1:$AL$90,23,0)</f>
        <v>66</v>
      </c>
    </row>
    <row r="51" spans="1:25" ht="15.75" thickBot="1" x14ac:dyDescent="0.3">
      <c r="A51" s="24" t="s">
        <v>177</v>
      </c>
      <c r="B51" s="27" t="s">
        <v>229</v>
      </c>
      <c r="D51">
        <f>VLOOKUP($A51,'DeliveryBoy(22nd march)'!$A$1:$AL$90,2,0)</f>
        <v>71</v>
      </c>
      <c r="E51">
        <f>VLOOKUP($A51,'DeliveryBoy(22nd march)'!$A$1:$AL$90,3,0)</f>
        <v>69</v>
      </c>
      <c r="F51">
        <f>VLOOKUP($A51,'DeliveryBoy(22nd march)'!$A$1:$AL$90,4,0)</f>
        <v>71</v>
      </c>
      <c r="G51">
        <f>VLOOKUP($A51,'DeliveryBoy(22nd march)'!$A$1:$AL$90,5,0)</f>
        <v>74</v>
      </c>
      <c r="H51">
        <f>VLOOKUP($A51,'DeliveryBoy(22nd march)'!$A$1:$AL$90,6,0)</f>
        <v>70</v>
      </c>
      <c r="I51">
        <f>VLOOKUP($A51,'DeliveryBoy(22nd march)'!$A$1:$AL$90,7,0)</f>
        <v>72</v>
      </c>
      <c r="J51">
        <f>VLOOKUP($A51,'DeliveryBoy(22nd march)'!$A$1:$AL$90,8,0)</f>
        <v>74</v>
      </c>
      <c r="K51">
        <f>VLOOKUP($A51,'DeliveryBoy(22nd march)'!$A$1:$AL$90,9,0)</f>
        <v>76</v>
      </c>
      <c r="L51">
        <f>VLOOKUP($A51,'DeliveryBoy(22nd march)'!$A$1:$AL$90,10,0)</f>
        <v>69</v>
      </c>
      <c r="M51">
        <f>VLOOKUP($A51,'DeliveryBoy(22nd march)'!$A$1:$AL$90,11,0)</f>
        <v>72</v>
      </c>
      <c r="N51">
        <f>VLOOKUP($A51,'DeliveryBoy(22nd march)'!$A$1:$AL$90,12,0)</f>
        <v>76</v>
      </c>
      <c r="O51" s="23">
        <f>VLOOKUP($A51,'DeliveryBoy(22nd march)'!$A$1:$AL$90,13,0)</f>
        <v>72</v>
      </c>
      <c r="P51">
        <f>VLOOKUP($A51,'DeliveryBoy(22nd march)'!$A$1:$AL$90,14,0)</f>
        <v>81</v>
      </c>
      <c r="Q51">
        <f>VLOOKUP($A51,'DeliveryBoy(22nd march)'!$A$1:$AL$90,15,0)</f>
        <v>77</v>
      </c>
      <c r="R51">
        <f>VLOOKUP($A51,'DeliveryBoy(22nd march)'!$A$1:$AL$90,16,0)</f>
        <v>80</v>
      </c>
      <c r="S51">
        <f>VLOOKUP($A51,'DeliveryBoy(22nd march)'!$A$1:$AL$90,17,0)</f>
        <v>80</v>
      </c>
      <c r="T51">
        <f>VLOOKUP($A51,'DeliveryBoy(22nd march)'!$A$1:$AL$90,18,0)</f>
        <v>79</v>
      </c>
      <c r="U51">
        <f>VLOOKUP($A51,'DeliveryBoy(22nd march)'!$A$1:$AL$90,19,0)</f>
        <v>78</v>
      </c>
      <c r="V51">
        <f>VLOOKUP($A51,'DeliveryBoy(22nd march)'!$A$1:$AL$90,20,0)</f>
        <v>77</v>
      </c>
      <c r="W51">
        <f>VLOOKUP($A51,'DeliveryBoy(22nd march)'!$A$1:$AL$90,21,0)</f>
        <v>76</v>
      </c>
      <c r="X51">
        <f>VLOOKUP($A51,'DeliveryBoy(22nd march)'!$A$1:$AL$90,22,0)</f>
        <v>75</v>
      </c>
      <c r="Y51">
        <f>VLOOKUP($A51,'DeliveryBoy(22nd march)'!$A$1:$AL$90,23,0)</f>
        <v>80</v>
      </c>
    </row>
    <row r="52" spans="1:25" ht="15.75" thickBot="1" x14ac:dyDescent="0.3">
      <c r="A52" s="24" t="s">
        <v>202</v>
      </c>
      <c r="B52" s="27" t="s">
        <v>229</v>
      </c>
      <c r="D52">
        <f>VLOOKUP($A52,'DeliveryBoy(22nd march)'!$A$1:$AL$90,2,0)</f>
        <v>163</v>
      </c>
      <c r="E52">
        <f>VLOOKUP($A52,'DeliveryBoy(22nd march)'!$A$1:$AL$90,3,0)</f>
        <v>162</v>
      </c>
      <c r="F52">
        <f>VLOOKUP($A52,'DeliveryBoy(22nd march)'!$A$1:$AL$90,4,0)</f>
        <v>162</v>
      </c>
      <c r="G52">
        <f>VLOOKUP($A52,'DeliveryBoy(22nd march)'!$A$1:$AL$90,5,0)</f>
        <v>173</v>
      </c>
      <c r="H52">
        <f>VLOOKUP($A52,'DeliveryBoy(22nd march)'!$A$1:$AL$90,6,0)</f>
        <v>167</v>
      </c>
      <c r="I52">
        <f>VLOOKUP($A52,'DeliveryBoy(22nd march)'!$A$1:$AL$90,7,0)</f>
        <v>163</v>
      </c>
      <c r="J52">
        <f>VLOOKUP($A52,'DeliveryBoy(22nd march)'!$A$1:$AL$90,8,0)</f>
        <v>171</v>
      </c>
      <c r="K52">
        <f>VLOOKUP($A52,'DeliveryBoy(22nd march)'!$A$1:$AL$90,9,0)</f>
        <v>153</v>
      </c>
      <c r="L52">
        <f>VLOOKUP($A52,'DeliveryBoy(22nd march)'!$A$1:$AL$90,10,0)</f>
        <v>158</v>
      </c>
      <c r="M52">
        <f>VLOOKUP($A52,'DeliveryBoy(22nd march)'!$A$1:$AL$90,11,0)</f>
        <v>165</v>
      </c>
      <c r="N52">
        <f>VLOOKUP($A52,'DeliveryBoy(22nd march)'!$A$1:$AL$90,12,0)</f>
        <v>161</v>
      </c>
      <c r="O52" s="23">
        <f>VLOOKUP($A52,'DeliveryBoy(22nd march)'!$A$1:$AL$90,13,0)</f>
        <v>165</v>
      </c>
      <c r="P52">
        <f>VLOOKUP($A52,'DeliveryBoy(22nd march)'!$A$1:$AL$90,14,0)</f>
        <v>178</v>
      </c>
      <c r="Q52">
        <f>VLOOKUP($A52,'DeliveryBoy(22nd march)'!$A$1:$AL$90,15,0)</f>
        <v>175</v>
      </c>
      <c r="R52">
        <f>VLOOKUP($A52,'DeliveryBoy(22nd march)'!$A$1:$AL$90,16,0)</f>
        <v>169</v>
      </c>
      <c r="S52">
        <f>VLOOKUP($A52,'DeliveryBoy(22nd march)'!$A$1:$AL$90,17,0)</f>
        <v>175</v>
      </c>
      <c r="T52">
        <f>VLOOKUP($A52,'DeliveryBoy(22nd march)'!$A$1:$AL$90,18,0)</f>
        <v>171</v>
      </c>
      <c r="U52">
        <f>VLOOKUP($A52,'DeliveryBoy(22nd march)'!$A$1:$AL$90,19,0)</f>
        <v>172</v>
      </c>
      <c r="V52">
        <f>VLOOKUP($A52,'DeliveryBoy(22nd march)'!$A$1:$AL$90,20,0)</f>
        <v>173</v>
      </c>
      <c r="W52">
        <f>VLOOKUP($A52,'DeliveryBoy(22nd march)'!$A$1:$AL$90,21,0)</f>
        <v>177</v>
      </c>
      <c r="X52">
        <f>VLOOKUP($A52,'DeliveryBoy(22nd march)'!$A$1:$AL$90,22,0)</f>
        <v>177</v>
      </c>
      <c r="Y52">
        <f>VLOOKUP($A52,'DeliveryBoy(22nd march)'!$A$1:$AL$90,23,0)</f>
        <v>183</v>
      </c>
    </row>
    <row r="53" spans="1:25" ht="15.75" thickBot="1" x14ac:dyDescent="0.3">
      <c r="A53" s="24" t="s">
        <v>203</v>
      </c>
      <c r="B53" s="27" t="s">
        <v>229</v>
      </c>
      <c r="D53">
        <f>VLOOKUP($A53,'DeliveryBoy(22nd march)'!$A$1:$AL$90,2,0)</f>
        <v>142</v>
      </c>
      <c r="E53">
        <f>VLOOKUP($A53,'DeliveryBoy(22nd march)'!$A$1:$AL$90,3,0)</f>
        <v>136</v>
      </c>
      <c r="F53">
        <f>VLOOKUP($A53,'DeliveryBoy(22nd march)'!$A$1:$AL$90,4,0)</f>
        <v>141</v>
      </c>
      <c r="G53">
        <f>VLOOKUP($A53,'DeliveryBoy(22nd march)'!$A$1:$AL$90,5,0)</f>
        <v>131</v>
      </c>
      <c r="H53">
        <f>VLOOKUP($A53,'DeliveryBoy(22nd march)'!$A$1:$AL$90,6,0)</f>
        <v>129</v>
      </c>
      <c r="I53">
        <f>VLOOKUP($A53,'DeliveryBoy(22nd march)'!$A$1:$AL$90,7,0)</f>
        <v>139</v>
      </c>
      <c r="J53">
        <f>VLOOKUP($A53,'DeliveryBoy(22nd march)'!$A$1:$AL$90,8,0)</f>
        <v>141</v>
      </c>
      <c r="K53">
        <f>VLOOKUP($A53,'DeliveryBoy(22nd march)'!$A$1:$AL$90,9,0)</f>
        <v>139</v>
      </c>
      <c r="L53">
        <f>VLOOKUP($A53,'DeliveryBoy(22nd march)'!$A$1:$AL$90,10,0)</f>
        <v>140</v>
      </c>
      <c r="M53">
        <f>VLOOKUP($A53,'DeliveryBoy(22nd march)'!$A$1:$AL$90,11,0)</f>
        <v>146</v>
      </c>
      <c r="N53">
        <f>VLOOKUP($A53,'DeliveryBoy(22nd march)'!$A$1:$AL$90,12,0)</f>
        <v>129</v>
      </c>
      <c r="O53" s="23">
        <f>VLOOKUP($A53,'DeliveryBoy(22nd march)'!$A$1:$AL$90,13,0)</f>
        <v>137</v>
      </c>
      <c r="P53">
        <f>VLOOKUP($A53,'DeliveryBoy(22nd march)'!$A$1:$AL$90,14,0)</f>
        <v>135</v>
      </c>
      <c r="Q53">
        <f>VLOOKUP($A53,'DeliveryBoy(22nd march)'!$A$1:$AL$90,15,0)</f>
        <v>138</v>
      </c>
      <c r="R53">
        <f>VLOOKUP($A53,'DeliveryBoy(22nd march)'!$A$1:$AL$90,16,0)</f>
        <v>140</v>
      </c>
      <c r="S53">
        <f>VLOOKUP($A53,'DeliveryBoy(22nd march)'!$A$1:$AL$90,17,0)</f>
        <v>145</v>
      </c>
      <c r="T53">
        <f>VLOOKUP($A53,'DeliveryBoy(22nd march)'!$A$1:$AL$90,18,0)</f>
        <v>148</v>
      </c>
      <c r="U53">
        <f>VLOOKUP($A53,'DeliveryBoy(22nd march)'!$A$1:$AL$90,19,0)</f>
        <v>146</v>
      </c>
      <c r="V53">
        <f>VLOOKUP($A53,'DeliveryBoy(22nd march)'!$A$1:$AL$90,20,0)</f>
        <v>148</v>
      </c>
      <c r="W53">
        <f>VLOOKUP($A53,'DeliveryBoy(22nd march)'!$A$1:$AL$90,21,0)</f>
        <v>151</v>
      </c>
      <c r="X53">
        <f>VLOOKUP($A53,'DeliveryBoy(22nd march)'!$A$1:$AL$90,22,0)</f>
        <v>141</v>
      </c>
      <c r="Y53">
        <f>VLOOKUP($A53,'DeliveryBoy(22nd march)'!$A$1:$AL$90,23,0)</f>
        <v>138</v>
      </c>
    </row>
    <row r="54" spans="1:25" ht="15.75" thickBot="1" x14ac:dyDescent="0.3">
      <c r="A54" s="24" t="s">
        <v>204</v>
      </c>
      <c r="B54" s="27" t="s">
        <v>229</v>
      </c>
      <c r="D54">
        <f>VLOOKUP($A54,'DeliveryBoy(22nd march)'!$A$1:$AL$90,2,0)</f>
        <v>138</v>
      </c>
      <c r="E54">
        <f>VLOOKUP($A54,'DeliveryBoy(22nd march)'!$A$1:$AL$90,3,0)</f>
        <v>139</v>
      </c>
      <c r="F54">
        <f>VLOOKUP($A54,'DeliveryBoy(22nd march)'!$A$1:$AL$90,4,0)</f>
        <v>144</v>
      </c>
      <c r="G54">
        <f>VLOOKUP($A54,'DeliveryBoy(22nd march)'!$A$1:$AL$90,5,0)</f>
        <v>151</v>
      </c>
      <c r="H54">
        <f>VLOOKUP($A54,'DeliveryBoy(22nd march)'!$A$1:$AL$90,6,0)</f>
        <v>153</v>
      </c>
      <c r="I54">
        <f>VLOOKUP($A54,'DeliveryBoy(22nd march)'!$A$1:$AL$90,7,0)</f>
        <v>151</v>
      </c>
      <c r="J54">
        <f>VLOOKUP($A54,'DeliveryBoy(22nd march)'!$A$1:$AL$90,8,0)</f>
        <v>145</v>
      </c>
      <c r="K54">
        <f>VLOOKUP($A54,'DeliveryBoy(22nd march)'!$A$1:$AL$90,9,0)</f>
        <v>153</v>
      </c>
      <c r="L54">
        <f>VLOOKUP($A54,'DeliveryBoy(22nd march)'!$A$1:$AL$90,10,0)</f>
        <v>159</v>
      </c>
      <c r="M54">
        <f>VLOOKUP($A54,'DeliveryBoy(22nd march)'!$A$1:$AL$90,11,0)</f>
        <v>151</v>
      </c>
      <c r="N54">
        <f>VLOOKUP($A54,'DeliveryBoy(22nd march)'!$A$1:$AL$90,12,0)</f>
        <v>161</v>
      </c>
      <c r="O54" s="23">
        <f>VLOOKUP($A54,'DeliveryBoy(22nd march)'!$A$1:$AL$90,13,0)</f>
        <v>156</v>
      </c>
      <c r="P54">
        <f>VLOOKUP($A54,'DeliveryBoy(22nd march)'!$A$1:$AL$90,14,0)</f>
        <v>154</v>
      </c>
      <c r="Q54">
        <f>VLOOKUP($A54,'DeliveryBoy(22nd march)'!$A$1:$AL$90,15,0)</f>
        <v>140</v>
      </c>
      <c r="R54">
        <f>VLOOKUP($A54,'DeliveryBoy(22nd march)'!$A$1:$AL$90,16,0)</f>
        <v>155</v>
      </c>
      <c r="S54">
        <f>VLOOKUP($A54,'DeliveryBoy(22nd march)'!$A$1:$AL$90,17,0)</f>
        <v>192</v>
      </c>
      <c r="T54">
        <f>VLOOKUP($A54,'DeliveryBoy(22nd march)'!$A$1:$AL$90,18,0)</f>
        <v>159</v>
      </c>
      <c r="U54">
        <f>VLOOKUP($A54,'DeliveryBoy(22nd march)'!$A$1:$AL$90,19,0)</f>
        <v>152</v>
      </c>
      <c r="V54">
        <f>VLOOKUP($A54,'DeliveryBoy(22nd march)'!$A$1:$AL$90,20,0)</f>
        <v>157</v>
      </c>
      <c r="W54">
        <f>VLOOKUP($A54,'DeliveryBoy(22nd march)'!$A$1:$AL$90,21,0)</f>
        <v>156</v>
      </c>
      <c r="X54">
        <f>VLOOKUP($A54,'DeliveryBoy(22nd march)'!$A$1:$AL$90,22,0)</f>
        <v>164</v>
      </c>
      <c r="Y54">
        <f>VLOOKUP($A54,'DeliveryBoy(22nd march)'!$A$1:$AL$90,23,0)</f>
        <v>151</v>
      </c>
    </row>
    <row r="55" spans="1:25" x14ac:dyDescent="0.25">
      <c r="A55" s="32" t="s">
        <v>145</v>
      </c>
      <c r="B55" s="27" t="s">
        <v>229</v>
      </c>
      <c r="D55">
        <f>VLOOKUP($A55,'DeliveryBoy(22nd march)'!$A$1:$AL$90,2,0)</f>
        <v>54</v>
      </c>
      <c r="E55">
        <f>VLOOKUP($A55,'DeliveryBoy(22nd march)'!$A$1:$AL$90,3,0)</f>
        <v>50</v>
      </c>
      <c r="F55">
        <f>VLOOKUP($A55,'DeliveryBoy(22nd march)'!$A$1:$AL$90,4,0)</f>
        <v>47</v>
      </c>
      <c r="G55">
        <f>VLOOKUP($A55,'DeliveryBoy(22nd march)'!$A$1:$AL$90,5,0)</f>
        <v>55</v>
      </c>
      <c r="H55">
        <f>VLOOKUP($A55,'DeliveryBoy(22nd march)'!$A$1:$AL$90,6,0)</f>
        <v>54</v>
      </c>
      <c r="I55">
        <f>VLOOKUP($A55,'DeliveryBoy(22nd march)'!$A$1:$AL$90,7,0)</f>
        <v>55</v>
      </c>
      <c r="J55">
        <f>VLOOKUP($A55,'DeliveryBoy(22nd march)'!$A$1:$AL$90,8,0)</f>
        <v>52</v>
      </c>
      <c r="K55">
        <f>VLOOKUP($A55,'DeliveryBoy(22nd march)'!$A$1:$AL$90,9,0)</f>
        <v>55</v>
      </c>
      <c r="L55">
        <f>VLOOKUP($A55,'DeliveryBoy(22nd march)'!$A$1:$AL$90,10,0)</f>
        <v>48</v>
      </c>
      <c r="M55">
        <f>VLOOKUP($A55,'DeliveryBoy(22nd march)'!$A$1:$AL$90,11,0)</f>
        <v>50</v>
      </c>
      <c r="N55">
        <f>VLOOKUP($A55,'DeliveryBoy(22nd march)'!$A$1:$AL$90,12,0)</f>
        <v>53</v>
      </c>
      <c r="O55" s="23">
        <f>VLOOKUP($A55,'DeliveryBoy(22nd march)'!$A$1:$AL$90,13,0)</f>
        <v>46</v>
      </c>
      <c r="P55">
        <f>VLOOKUP($A55,'DeliveryBoy(22nd march)'!$A$1:$AL$90,14,0)</f>
        <v>51</v>
      </c>
      <c r="Q55">
        <f>VLOOKUP($A55,'DeliveryBoy(22nd march)'!$A$1:$AL$90,15,0)</f>
        <v>58</v>
      </c>
      <c r="R55">
        <f>VLOOKUP($A55,'DeliveryBoy(22nd march)'!$A$1:$AL$90,16,0)</f>
        <v>51</v>
      </c>
      <c r="S55">
        <f>VLOOKUP($A55,'DeliveryBoy(22nd march)'!$A$1:$AL$90,17,0)</f>
        <v>57</v>
      </c>
      <c r="T55">
        <f>VLOOKUP($A55,'DeliveryBoy(22nd march)'!$A$1:$AL$90,18,0)</f>
        <v>42</v>
      </c>
      <c r="U55">
        <f>VLOOKUP($A55,'DeliveryBoy(22nd march)'!$A$1:$AL$90,19,0)</f>
        <v>41</v>
      </c>
      <c r="V55">
        <f>VLOOKUP($A55,'DeliveryBoy(22nd march)'!$A$1:$AL$90,20,0)</f>
        <v>47</v>
      </c>
      <c r="W55">
        <f>VLOOKUP($A55,'DeliveryBoy(22nd march)'!$A$1:$AL$90,21,0)</f>
        <v>51</v>
      </c>
      <c r="X55">
        <f>VLOOKUP($A55,'DeliveryBoy(22nd march)'!$A$1:$AL$90,22,0)</f>
        <v>53</v>
      </c>
      <c r="Y55">
        <f>VLOOKUP($A55,'DeliveryBoy(22nd march)'!$A$1:$AL$90,23,0)</f>
        <v>52</v>
      </c>
    </row>
    <row r="56" spans="1:25" x14ac:dyDescent="0.25">
      <c r="A56" s="32" t="s">
        <v>285</v>
      </c>
      <c r="B56" s="27" t="s">
        <v>229</v>
      </c>
      <c r="D56">
        <f>VLOOKUP($A56,'DeliveryBoy(22nd march)'!$A$1:$AL$90,2,0)</f>
        <v>46</v>
      </c>
      <c r="E56">
        <f>VLOOKUP($A56,'DeliveryBoy(22nd march)'!$A$1:$AL$90,3,0)</f>
        <v>55</v>
      </c>
      <c r="F56">
        <f>VLOOKUP($A56,'DeliveryBoy(22nd march)'!$A$1:$AL$90,4,0)</f>
        <v>45</v>
      </c>
      <c r="G56">
        <f>VLOOKUP($A56,'DeliveryBoy(22nd march)'!$A$1:$AL$90,5,0)</f>
        <v>57</v>
      </c>
      <c r="H56">
        <f>VLOOKUP($A56,'DeliveryBoy(22nd march)'!$A$1:$AL$90,6,0)</f>
        <v>46</v>
      </c>
      <c r="I56">
        <f>VLOOKUP($A56,'DeliveryBoy(22nd march)'!$A$1:$AL$90,7,0)</f>
        <v>51</v>
      </c>
      <c r="J56">
        <f>VLOOKUP($A56,'DeliveryBoy(22nd march)'!$A$1:$AL$90,8,0)</f>
        <v>48</v>
      </c>
      <c r="K56">
        <f>VLOOKUP($A56,'DeliveryBoy(22nd march)'!$A$1:$AL$90,9,0)</f>
        <v>48</v>
      </c>
      <c r="L56">
        <f>VLOOKUP($A56,'DeliveryBoy(22nd march)'!$A$1:$AL$90,10,0)</f>
        <v>44</v>
      </c>
      <c r="M56">
        <f>VLOOKUP($A56,'DeliveryBoy(22nd march)'!$A$1:$AL$90,11,0)</f>
        <v>47</v>
      </c>
      <c r="N56">
        <f>VLOOKUP($A56,'DeliveryBoy(22nd march)'!$A$1:$AL$90,12,0)</f>
        <v>48</v>
      </c>
      <c r="O56" s="23">
        <f>VLOOKUP($A56,'DeliveryBoy(22nd march)'!$A$1:$AL$90,13,0)</f>
        <v>45</v>
      </c>
      <c r="P56">
        <f>VLOOKUP($A56,'DeliveryBoy(22nd march)'!$A$1:$AL$90,14,0)</f>
        <v>57</v>
      </c>
      <c r="Q56">
        <f>VLOOKUP($A56,'DeliveryBoy(22nd march)'!$A$1:$AL$90,15,0)</f>
        <v>54</v>
      </c>
      <c r="R56">
        <f>VLOOKUP($A56,'DeliveryBoy(22nd march)'!$A$1:$AL$90,16,0)</f>
        <v>44</v>
      </c>
      <c r="S56">
        <f>VLOOKUP($A56,'DeliveryBoy(22nd march)'!$A$1:$AL$90,17,0)</f>
        <v>47</v>
      </c>
      <c r="T56">
        <f>VLOOKUP($A56,'DeliveryBoy(22nd march)'!$A$1:$AL$90,18,0)</f>
        <v>44</v>
      </c>
      <c r="U56">
        <f>VLOOKUP($A56,'DeliveryBoy(22nd march)'!$A$1:$AL$90,19,0)</f>
        <v>75</v>
      </c>
      <c r="V56">
        <f>VLOOKUP($A56,'DeliveryBoy(22nd march)'!$A$1:$AL$90,20,0)</f>
        <v>44</v>
      </c>
      <c r="W56">
        <f>VLOOKUP($A56,'DeliveryBoy(22nd march)'!$A$1:$AL$90,21,0)</f>
        <v>54</v>
      </c>
      <c r="X56">
        <f>VLOOKUP($A56,'DeliveryBoy(22nd march)'!$A$1:$AL$90,22,0)</f>
        <v>46</v>
      </c>
      <c r="Y56">
        <f>VLOOKUP($A56,'DeliveryBoy(22nd march)'!$A$1:$AL$90,23,0)</f>
        <v>46</v>
      </c>
    </row>
    <row r="57" spans="1:25" x14ac:dyDescent="0.25">
      <c r="A57" t="s">
        <v>141</v>
      </c>
      <c r="B57" s="27" t="s">
        <v>229</v>
      </c>
      <c r="D57">
        <f>VLOOKUP($A57,'DeliveryBoy(22nd march)'!$A$1:$AL$90,2,0)</f>
        <v>157</v>
      </c>
      <c r="E57">
        <f>VLOOKUP($A57,'DeliveryBoy(22nd march)'!$A$1:$AL$90,3,0)</f>
        <v>164</v>
      </c>
      <c r="F57">
        <f>VLOOKUP($A57,'DeliveryBoy(22nd march)'!$A$1:$AL$90,4,0)</f>
        <v>170</v>
      </c>
      <c r="G57">
        <f>VLOOKUP($A57,'DeliveryBoy(22nd march)'!$A$1:$AL$90,5,0)</f>
        <v>166</v>
      </c>
      <c r="H57">
        <f>VLOOKUP($A57,'DeliveryBoy(22nd march)'!$A$1:$AL$90,6,0)</f>
        <v>178</v>
      </c>
      <c r="I57">
        <f>VLOOKUP($A57,'DeliveryBoy(22nd march)'!$A$1:$AL$90,7,0)</f>
        <v>171</v>
      </c>
      <c r="J57">
        <f>VLOOKUP($A57,'DeliveryBoy(22nd march)'!$A$1:$AL$90,8,0)</f>
        <v>159</v>
      </c>
      <c r="K57">
        <f>VLOOKUP($A57,'DeliveryBoy(22nd march)'!$A$1:$AL$90,9,0)</f>
        <v>156</v>
      </c>
      <c r="L57">
        <f>VLOOKUP($A57,'DeliveryBoy(22nd march)'!$A$1:$AL$90,10,0)</f>
        <v>171</v>
      </c>
      <c r="M57">
        <f>VLOOKUP($A57,'DeliveryBoy(22nd march)'!$A$1:$AL$90,11,0)</f>
        <v>155</v>
      </c>
      <c r="N57">
        <f>VLOOKUP($A57,'DeliveryBoy(22nd march)'!$A$1:$AL$90,12,0)</f>
        <v>172</v>
      </c>
      <c r="O57" s="23">
        <f>VLOOKUP($A57,'DeliveryBoy(22nd march)'!$A$1:$AL$90,13,0)</f>
        <v>176</v>
      </c>
      <c r="P57">
        <f>VLOOKUP($A57,'DeliveryBoy(22nd march)'!$A$1:$AL$90,14,0)</f>
        <v>185</v>
      </c>
      <c r="Q57">
        <f>VLOOKUP($A57,'DeliveryBoy(22nd march)'!$A$1:$AL$90,15,0)</f>
        <v>191</v>
      </c>
      <c r="R57">
        <f>VLOOKUP($A57,'DeliveryBoy(22nd march)'!$A$1:$AL$90,16,0)</f>
        <v>190</v>
      </c>
      <c r="S57">
        <f>VLOOKUP($A57,'DeliveryBoy(22nd march)'!$A$1:$AL$90,17,0)</f>
        <v>181</v>
      </c>
      <c r="T57">
        <f>VLOOKUP($A57,'DeliveryBoy(22nd march)'!$A$1:$AL$90,18,0)</f>
        <v>186</v>
      </c>
      <c r="U57">
        <f>VLOOKUP($A57,'DeliveryBoy(22nd march)'!$A$1:$AL$90,19,0)</f>
        <v>177</v>
      </c>
      <c r="V57">
        <f>VLOOKUP($A57,'DeliveryBoy(22nd march)'!$A$1:$AL$90,20,0)</f>
        <v>183</v>
      </c>
      <c r="W57">
        <f>VLOOKUP($A57,'DeliveryBoy(22nd march)'!$A$1:$AL$90,21,0)</f>
        <v>188</v>
      </c>
      <c r="X57">
        <f>VLOOKUP($A57,'DeliveryBoy(22nd march)'!$A$1:$AL$90,22,0)</f>
        <v>178</v>
      </c>
      <c r="Y57">
        <f>VLOOKUP($A57,'DeliveryBoy(22nd march)'!$A$1:$AL$90,23,0)</f>
        <v>186</v>
      </c>
    </row>
    <row r="58" spans="1:25" x14ac:dyDescent="0.25">
      <c r="A58" t="s">
        <v>143</v>
      </c>
      <c r="B58" s="27" t="s">
        <v>229</v>
      </c>
      <c r="D58">
        <f>VLOOKUP($A58,'DeliveryBoy(22nd march)'!$A$1:$AL$90,2,0)</f>
        <v>26</v>
      </c>
      <c r="E58">
        <f>VLOOKUP($A58,'DeliveryBoy(22nd march)'!$A$1:$AL$90,3,0)</f>
        <v>29</v>
      </c>
      <c r="F58">
        <f>VLOOKUP($A58,'DeliveryBoy(22nd march)'!$A$1:$AL$90,4,0)</f>
        <v>28</v>
      </c>
      <c r="G58">
        <f>VLOOKUP($A58,'DeliveryBoy(22nd march)'!$A$1:$AL$90,5,0)</f>
        <v>27</v>
      </c>
      <c r="H58">
        <f>VLOOKUP($A58,'DeliveryBoy(22nd march)'!$A$1:$AL$90,6,0)</f>
        <v>26</v>
      </c>
      <c r="I58">
        <f>VLOOKUP($A58,'DeliveryBoy(22nd march)'!$A$1:$AL$90,7,0)</f>
        <v>29</v>
      </c>
      <c r="J58">
        <f>VLOOKUP($A58,'DeliveryBoy(22nd march)'!$A$1:$AL$90,8,0)</f>
        <v>26</v>
      </c>
      <c r="K58">
        <f>VLOOKUP($A58,'DeliveryBoy(22nd march)'!$A$1:$AL$90,9,0)</f>
        <v>32</v>
      </c>
      <c r="L58">
        <f>VLOOKUP($A58,'DeliveryBoy(22nd march)'!$A$1:$AL$90,10,0)</f>
        <v>27</v>
      </c>
      <c r="M58">
        <f>VLOOKUP($A58,'DeliveryBoy(22nd march)'!$A$1:$AL$90,11,0)</f>
        <v>28</v>
      </c>
      <c r="N58">
        <f>VLOOKUP($A58,'DeliveryBoy(22nd march)'!$A$1:$AL$90,12,0)</f>
        <v>28</v>
      </c>
      <c r="O58" s="23">
        <f>VLOOKUP($A58,'DeliveryBoy(22nd march)'!$A$1:$AL$90,13,0)</f>
        <v>27</v>
      </c>
      <c r="P58">
        <f>VLOOKUP($A58,'DeliveryBoy(22nd march)'!$A$1:$AL$90,14,0)</f>
        <v>32</v>
      </c>
      <c r="Q58">
        <f>VLOOKUP($A58,'DeliveryBoy(22nd march)'!$A$1:$AL$90,15,0)</f>
        <v>31</v>
      </c>
      <c r="R58">
        <f>VLOOKUP($A58,'DeliveryBoy(22nd march)'!$A$1:$AL$90,16,0)</f>
        <v>34</v>
      </c>
      <c r="S58">
        <f>VLOOKUP($A58,'DeliveryBoy(22nd march)'!$A$1:$AL$90,17,0)</f>
        <v>32</v>
      </c>
      <c r="T58">
        <f>VLOOKUP($A58,'DeliveryBoy(22nd march)'!$A$1:$AL$90,18,0)</f>
        <v>29</v>
      </c>
      <c r="U58">
        <f>VLOOKUP($A58,'DeliveryBoy(22nd march)'!$A$1:$AL$90,19,0)</f>
        <v>36</v>
      </c>
      <c r="V58">
        <f>VLOOKUP($A58,'DeliveryBoy(22nd march)'!$A$1:$AL$90,20,0)</f>
        <v>36</v>
      </c>
      <c r="W58">
        <f>VLOOKUP($A58,'DeliveryBoy(22nd march)'!$A$1:$AL$90,21,0)</f>
        <v>37</v>
      </c>
      <c r="X58">
        <f>VLOOKUP($A58,'DeliveryBoy(22nd march)'!$A$1:$AL$90,22,0)</f>
        <v>35</v>
      </c>
      <c r="Y58">
        <f>VLOOKUP($A58,'DeliveryBoy(22nd march)'!$A$1:$AL$90,23,0)</f>
        <v>36</v>
      </c>
    </row>
    <row r="59" spans="1:25" x14ac:dyDescent="0.25">
      <c r="A59" s="56" t="s">
        <v>33</v>
      </c>
      <c r="B59" s="57"/>
      <c r="C59" s="57"/>
      <c r="D59">
        <f>SUM(D36:D58)</f>
        <v>1911</v>
      </c>
      <c r="E59">
        <f t="shared" ref="E59:Y59" si="3">SUM(E36:E58)</f>
        <v>1847</v>
      </c>
      <c r="F59">
        <f t="shared" si="3"/>
        <v>1843</v>
      </c>
      <c r="G59">
        <f t="shared" si="3"/>
        <v>1857</v>
      </c>
      <c r="H59">
        <f t="shared" si="3"/>
        <v>1856</v>
      </c>
      <c r="I59">
        <f t="shared" si="3"/>
        <v>1887</v>
      </c>
      <c r="J59">
        <f t="shared" si="3"/>
        <v>1878</v>
      </c>
      <c r="K59">
        <f t="shared" si="3"/>
        <v>1844</v>
      </c>
      <c r="L59">
        <f t="shared" si="3"/>
        <v>1829</v>
      </c>
      <c r="M59">
        <f t="shared" si="3"/>
        <v>1866</v>
      </c>
      <c r="N59">
        <f t="shared" si="3"/>
        <v>1901</v>
      </c>
      <c r="O59" s="23">
        <f t="shared" si="3"/>
        <v>1892</v>
      </c>
      <c r="P59">
        <f t="shared" si="3"/>
        <v>1980</v>
      </c>
      <c r="Q59">
        <f t="shared" si="3"/>
        <v>1974</v>
      </c>
      <c r="R59">
        <f t="shared" si="3"/>
        <v>1943</v>
      </c>
      <c r="S59">
        <f t="shared" si="3"/>
        <v>1979</v>
      </c>
      <c r="T59">
        <f t="shared" si="3"/>
        <v>1893</v>
      </c>
      <c r="U59">
        <f t="shared" si="3"/>
        <v>1924</v>
      </c>
      <c r="V59">
        <f t="shared" si="3"/>
        <v>1968</v>
      </c>
      <c r="W59">
        <f t="shared" si="3"/>
        <v>1976</v>
      </c>
      <c r="X59">
        <f t="shared" si="3"/>
        <v>1966</v>
      </c>
      <c r="Y59">
        <f t="shared" si="3"/>
        <v>1954</v>
      </c>
    </row>
    <row r="60" spans="1:25" x14ac:dyDescent="0.25">
      <c r="A60" s="53" t="s">
        <v>239</v>
      </c>
      <c r="B60" s="53"/>
      <c r="C60" s="53"/>
      <c r="G60" s="54">
        <f>SUM(G59:M59)/7</f>
        <v>1859.5714285714287</v>
      </c>
      <c r="H60" s="54"/>
      <c r="I60" s="54"/>
      <c r="J60" s="54"/>
      <c r="K60" s="54"/>
      <c r="L60" s="54"/>
      <c r="M60" s="54"/>
      <c r="N60" s="54">
        <f>SUM(N59:T59)/7</f>
        <v>1937.4285714285713</v>
      </c>
      <c r="O60" s="54"/>
      <c r="P60" s="54"/>
      <c r="Q60" s="54"/>
      <c r="R60" s="54"/>
      <c r="S60" s="54"/>
      <c r="T60" s="54"/>
    </row>
  </sheetData>
  <mergeCells count="12">
    <mergeCell ref="N13:T13"/>
    <mergeCell ref="N33:T33"/>
    <mergeCell ref="N60:T60"/>
    <mergeCell ref="A32:C32"/>
    <mergeCell ref="A12:C12"/>
    <mergeCell ref="G60:M60"/>
    <mergeCell ref="G13:M13"/>
    <mergeCell ref="G33:M33"/>
    <mergeCell ref="A33:C33"/>
    <mergeCell ref="A13:C13"/>
    <mergeCell ref="A60:C60"/>
    <mergeCell ref="A59:C59"/>
  </mergeCells>
  <conditionalFormatting sqref="O34:O59 O2:O12 O14:O32">
    <cfRule type="cellIs" dxfId="102" priority="43" operator="greaterThan">
      <formula>$N2</formula>
    </cfRule>
    <cfRule type="cellIs" dxfId="101" priority="46" operator="lessThan">
      <formula>$N2</formula>
    </cfRule>
    <cfRule type="cellIs" dxfId="100" priority="47" operator="greaterThan">
      <formula>$N2</formula>
    </cfRule>
  </conditionalFormatting>
  <conditionalFormatting sqref="O34:O58">
    <cfRule type="cellIs" dxfId="99" priority="44" operator="lessThan">
      <formula>$N34</formula>
    </cfRule>
    <cfRule type="cellIs" dxfId="98" priority="45" operator="greaterThan">
      <formula>$N34</formula>
    </cfRule>
  </conditionalFormatting>
  <conditionalFormatting sqref="P34:P59 P2:P12 P14:P32">
    <cfRule type="cellIs" dxfId="97" priority="41" operator="lessThan">
      <formula>$O2</formula>
    </cfRule>
    <cfRule type="cellIs" dxfId="96" priority="42" operator="greaterThan">
      <formula>$O2</formula>
    </cfRule>
  </conditionalFormatting>
  <conditionalFormatting sqref="Q34:Q59 Q2:Q12 Q14:Q32">
    <cfRule type="cellIs" dxfId="95" priority="39" operator="lessThan">
      <formula>$P2</formula>
    </cfRule>
    <cfRule type="cellIs" dxfId="94" priority="40" operator="greaterThan">
      <formula>$P2</formula>
    </cfRule>
  </conditionalFormatting>
  <conditionalFormatting sqref="O56:Q56 S32:Y32 S59:Y59 R34:R59 R2:R12 R14:R32">
    <cfRule type="cellIs" dxfId="93" priority="37" operator="lessThan">
      <formula>$Q2</formula>
    </cfRule>
    <cfRule type="cellIs" dxfId="92" priority="38" operator="greaterThan">
      <formula>$Q2</formula>
    </cfRule>
  </conditionalFormatting>
  <conditionalFormatting sqref="T32:Y32 T12:Y12 T59:Y59 S34:S59 S2:S12 S16:S32">
    <cfRule type="cellIs" dxfId="91" priority="13" operator="lessThan">
      <formula>$R2</formula>
    </cfRule>
    <cfRule type="cellIs" dxfId="90" priority="14" operator="greaterThan">
      <formula>$R2</formula>
    </cfRule>
  </conditionalFormatting>
  <conditionalFormatting sqref="T61:T582 U32:Y32 U12:Y12 U59:Y59 T34:T59 T2:T12 T14:T32">
    <cfRule type="cellIs" dxfId="89" priority="11" operator="lessThan">
      <formula>$S2</formula>
    </cfRule>
    <cfRule type="cellIs" dxfId="88" priority="12" operator="greaterThan">
      <formula>$S2</formula>
    </cfRule>
  </conditionalFormatting>
  <conditionalFormatting sqref="V32:Y32 V12:Y12 V59:Y59 U2:U104">
    <cfRule type="cellIs" dxfId="87" priority="9" operator="lessThan">
      <formula>$T2</formula>
    </cfRule>
    <cfRule type="cellIs" dxfId="86" priority="10" operator="greaterThan">
      <formula>$T2</formula>
    </cfRule>
  </conditionalFormatting>
  <conditionalFormatting sqref="X32:Y32 X12:Y12 X59:Y59 W2:W344">
    <cfRule type="cellIs" dxfId="85" priority="7" operator="lessThan">
      <formula>$V2</formula>
    </cfRule>
    <cfRule type="cellIs" dxfId="84" priority="8" operator="greaterThan">
      <formula>$V2</formula>
    </cfRule>
  </conditionalFormatting>
  <conditionalFormatting sqref="V2:V59">
    <cfRule type="cellIs" dxfId="83" priority="5" operator="lessThan">
      <formula>$U2</formula>
    </cfRule>
    <cfRule type="cellIs" dxfId="82" priority="6" operator="greaterThan">
      <formula>$U2</formula>
    </cfRule>
  </conditionalFormatting>
  <conditionalFormatting sqref="Y32 Y12 Y59 X2:X62">
    <cfRule type="cellIs" dxfId="81" priority="4" operator="greaterThan">
      <formula>$W2</formula>
    </cfRule>
    <cfRule type="cellIs" dxfId="80" priority="3" operator="lessThan">
      <formula>$W2</formula>
    </cfRule>
  </conditionalFormatting>
  <conditionalFormatting sqref="Y2:Y100">
    <cfRule type="cellIs" dxfId="79" priority="2" operator="greaterThan">
      <formula>$X2</formula>
    </cfRule>
    <cfRule type="cellIs" dxfId="78" priority="1" operator="lessThan">
      <formula>$X2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topLeftCell="N1" workbookViewId="0">
      <selection activeCell="X6" sqref="X6"/>
    </sheetView>
  </sheetViews>
  <sheetFormatPr defaultRowHeight="15" x14ac:dyDescent="0.25"/>
  <cols>
    <col min="1" max="1" width="50.5703125" customWidth="1"/>
    <col min="2" max="2" width="7" bestFit="1" customWidth="1"/>
    <col min="3" max="11" width="6.140625" bestFit="1" customWidth="1"/>
    <col min="12" max="12" width="7.140625" bestFit="1" customWidth="1"/>
  </cols>
  <sheetData>
    <row r="1" spans="1:33" x14ac:dyDescent="0.25">
      <c r="A1" s="2" t="s">
        <v>112</v>
      </c>
      <c r="B1" s="3" t="s">
        <v>1</v>
      </c>
      <c r="C1" s="4">
        <v>43525</v>
      </c>
      <c r="D1" s="4">
        <v>43526</v>
      </c>
      <c r="E1" s="4">
        <v>43527</v>
      </c>
      <c r="F1" s="4">
        <v>43528</v>
      </c>
      <c r="G1" s="4">
        <v>43529</v>
      </c>
      <c r="H1" s="4">
        <v>43530</v>
      </c>
      <c r="I1" s="4">
        <v>43531</v>
      </c>
      <c r="J1" s="4">
        <v>43532</v>
      </c>
      <c r="K1" s="4">
        <v>43533</v>
      </c>
      <c r="L1" s="4">
        <v>43534</v>
      </c>
      <c r="M1" s="4">
        <v>43535</v>
      </c>
      <c r="N1" s="4">
        <v>43536</v>
      </c>
      <c r="O1" s="4">
        <v>43537</v>
      </c>
      <c r="P1" s="4">
        <v>43538</v>
      </c>
      <c r="Q1" s="4">
        <v>43539</v>
      </c>
      <c r="R1" s="4">
        <v>43540</v>
      </c>
      <c r="S1" s="4">
        <v>43541</v>
      </c>
      <c r="T1" s="4">
        <v>43542</v>
      </c>
      <c r="U1" s="4">
        <v>43543</v>
      </c>
      <c r="V1" s="4">
        <v>43544</v>
      </c>
      <c r="W1" s="4">
        <v>43545</v>
      </c>
      <c r="X1" s="4">
        <v>43546</v>
      </c>
      <c r="Y1" s="4">
        <v>43547</v>
      </c>
      <c r="Z1" s="4">
        <v>43548</v>
      </c>
      <c r="AA1" s="4">
        <v>43549</v>
      </c>
      <c r="AB1" s="4">
        <v>43550</v>
      </c>
      <c r="AC1" s="4">
        <v>43551</v>
      </c>
      <c r="AD1" s="4">
        <v>43552</v>
      </c>
      <c r="AE1" s="4">
        <v>43553</v>
      </c>
      <c r="AF1" s="4">
        <v>43554</v>
      </c>
      <c r="AG1" s="4">
        <v>43555</v>
      </c>
    </row>
    <row r="2" spans="1:33" x14ac:dyDescent="0.25">
      <c r="A2" t="s">
        <v>113</v>
      </c>
      <c r="B2">
        <v>142127</v>
      </c>
      <c r="C2">
        <f>VLOOKUP($B2,'22nd march'!$A$1:$AF$214,2,0)</f>
        <v>2</v>
      </c>
      <c r="D2">
        <f>VLOOKUP($B2,'22nd march'!$A$1:$AF$214,3,0)</f>
        <v>2</v>
      </c>
      <c r="E2">
        <f>VLOOKUP($B2,'22nd march'!$A$1:$AF$214,4,0)</f>
        <v>2</v>
      </c>
      <c r="F2">
        <f>VLOOKUP($B2,'22nd march'!$A$1:$AF$214,5,0)</f>
        <v>2</v>
      </c>
      <c r="G2">
        <f>VLOOKUP($B2,'22nd march'!$A$1:$AF$214,6,0)</f>
        <v>4</v>
      </c>
      <c r="H2">
        <f>VLOOKUP($B2,'22nd march'!$A$1:$AF$214,7,0)</f>
        <v>4</v>
      </c>
      <c r="I2">
        <f>VLOOKUP($B2,'22nd march'!$A$1:$AF$214,8,0)</f>
        <v>0</v>
      </c>
      <c r="J2">
        <f>VLOOKUP($B2,'22nd march'!$A$1:$AF$214,9,0)</f>
        <v>3</v>
      </c>
      <c r="K2">
        <f>VLOOKUP($B2,'22nd march'!$A$1:$AF$214,10,0)</f>
        <v>2</v>
      </c>
      <c r="L2">
        <f>VLOOKUP($B2,'22nd march'!$A$1:$AF$214,11,0)</f>
        <v>2</v>
      </c>
      <c r="M2">
        <f>VLOOKUP($B2,'22nd march'!$A$1:$AF$214,12,0)</f>
        <v>2</v>
      </c>
      <c r="N2">
        <f>VLOOKUP($B2,'22nd march'!$A$1:$AF$214,13,0)</f>
        <v>2</v>
      </c>
      <c r="O2">
        <f>VLOOKUP($B2,'22nd march'!$A$1:$AF$214,14,0)</f>
        <v>2</v>
      </c>
      <c r="P2">
        <f>VLOOKUP($B2,'22nd march'!$A$1:$AF$214,15,0)</f>
        <v>0</v>
      </c>
      <c r="Q2">
        <f>VLOOKUP($B2,'22nd march'!$A$1:$AF$214,16,0)</f>
        <v>0</v>
      </c>
      <c r="R2">
        <f>VLOOKUP($B2,'22nd march'!$A$1:$AF$214,17,0)</f>
        <v>0</v>
      </c>
      <c r="S2">
        <f>VLOOKUP($B2,'22nd march'!$A$1:$AF$214,18,0)</f>
        <v>0</v>
      </c>
      <c r="T2">
        <f>VLOOKUP($B2,'22nd march'!$A$1:$AF$214,19,0)</f>
        <v>0</v>
      </c>
      <c r="U2">
        <f>VLOOKUP($B2,'22nd march'!$A$1:$AF$214,20,0)</f>
        <v>0</v>
      </c>
      <c r="V2">
        <f>VLOOKUP($B2,'22nd march'!$A$1:$AF$214,21,0)</f>
        <v>0</v>
      </c>
      <c r="W2">
        <f>VLOOKUP($B2,'22nd march'!$A$1:$AF$214,22,0)</f>
        <v>0</v>
      </c>
      <c r="X2">
        <f>VLOOKUP($B2,'22nd march'!$A$1:$AF$214,23,0)</f>
        <v>0</v>
      </c>
    </row>
    <row r="3" spans="1:33" x14ac:dyDescent="0.25">
      <c r="A3" t="s">
        <v>115</v>
      </c>
      <c r="B3">
        <v>142929</v>
      </c>
      <c r="C3">
        <f>VLOOKUP($B3,'22nd march'!$A$1:$AF$214,2,0)</f>
        <v>0</v>
      </c>
      <c r="D3">
        <f>VLOOKUP($B3,'22nd march'!$A$1:$AF$214,3,0)</f>
        <v>0</v>
      </c>
      <c r="E3">
        <f>VLOOKUP($B3,'22nd march'!$A$1:$AF$214,4,0)</f>
        <v>0</v>
      </c>
      <c r="F3">
        <f>VLOOKUP($B3,'22nd march'!$A$1:$AF$214,5,0)</f>
        <v>2</v>
      </c>
      <c r="G3">
        <f>VLOOKUP($B3,'22nd march'!$A$1:$AF$214,6,0)</f>
        <v>0</v>
      </c>
      <c r="H3">
        <f>VLOOKUP($B3,'22nd march'!$A$1:$AF$214,7,0)</f>
        <v>0</v>
      </c>
      <c r="I3">
        <f>VLOOKUP($B3,'22nd march'!$A$1:$AF$214,8,0)</f>
        <v>0</v>
      </c>
      <c r="J3">
        <f>VLOOKUP($B3,'22nd march'!$A$1:$AF$214,9,0)</f>
        <v>0</v>
      </c>
      <c r="K3">
        <f>VLOOKUP($B3,'22nd march'!$A$1:$AF$214,10,0)</f>
        <v>0</v>
      </c>
      <c r="L3">
        <f>VLOOKUP($B3,'22nd march'!$A$1:$AF$214,11,0)</f>
        <v>0</v>
      </c>
      <c r="M3">
        <f>VLOOKUP($B3,'22nd march'!$A$1:$AF$214,12,0)</f>
        <v>0</v>
      </c>
      <c r="N3">
        <f>VLOOKUP($B3,'22nd march'!$A$1:$AF$214,13,0)</f>
        <v>0</v>
      </c>
      <c r="O3">
        <f>VLOOKUP($B3,'22nd march'!$A$1:$AF$214,14,0)</f>
        <v>0</v>
      </c>
      <c r="P3">
        <f>VLOOKUP($B3,'22nd march'!$A$1:$AF$214,15,0)</f>
        <v>0</v>
      </c>
      <c r="Q3">
        <f>VLOOKUP($B3,'22nd march'!$A$1:$AF$214,16,0)</f>
        <v>0</v>
      </c>
      <c r="R3">
        <f>VLOOKUP($B3,'22nd march'!$A$1:$AF$214,17,0)</f>
        <v>0</v>
      </c>
      <c r="S3">
        <f>VLOOKUP($B3,'22nd march'!$A$1:$AF$214,18,0)</f>
        <v>0</v>
      </c>
      <c r="T3">
        <f>VLOOKUP($B3,'22nd march'!$A$1:$AF$214,19,0)</f>
        <v>0</v>
      </c>
      <c r="U3">
        <f>VLOOKUP($B3,'22nd march'!$A$1:$AF$214,20,0)</f>
        <v>0</v>
      </c>
      <c r="V3">
        <f>VLOOKUP($B3,'22nd march'!$A$1:$AF$214,21,0)</f>
        <v>0</v>
      </c>
      <c r="W3">
        <f>VLOOKUP($B3,'22nd march'!$A$1:$AF$214,22,0)</f>
        <v>0</v>
      </c>
      <c r="X3">
        <f>VLOOKUP($B3,'22nd march'!$A$1:$AF$214,23,0)</f>
        <v>0</v>
      </c>
    </row>
    <row r="4" spans="1:33" x14ac:dyDescent="0.25">
      <c r="A4" t="s">
        <v>116</v>
      </c>
      <c r="B4">
        <v>142130</v>
      </c>
      <c r="C4">
        <f>VLOOKUP($B4,'22nd march'!$A$1:$AF$214,2,0)</f>
        <v>33</v>
      </c>
      <c r="D4">
        <f>VLOOKUP($B4,'22nd march'!$A$1:$AF$214,3,0)</f>
        <v>26</v>
      </c>
      <c r="E4">
        <f>VLOOKUP($B4,'22nd march'!$A$1:$AF$214,4,0)</f>
        <v>28</v>
      </c>
      <c r="F4">
        <f>VLOOKUP($B4,'22nd march'!$A$1:$AF$214,5,0)</f>
        <v>38</v>
      </c>
      <c r="G4">
        <f>VLOOKUP($B4,'22nd march'!$A$1:$AF$214,6,0)</f>
        <v>40</v>
      </c>
      <c r="H4">
        <f>VLOOKUP($B4,'22nd march'!$A$1:$AF$214,7,0)</f>
        <v>41</v>
      </c>
      <c r="I4">
        <f>VLOOKUP($B4,'22nd march'!$A$1:$AF$214,8,0)</f>
        <v>40</v>
      </c>
      <c r="J4">
        <f>VLOOKUP($B4,'22nd march'!$A$1:$AF$214,9,0)</f>
        <v>36</v>
      </c>
      <c r="K4">
        <f>VLOOKUP($B4,'22nd march'!$A$1:$AF$214,10,0)</f>
        <v>44</v>
      </c>
      <c r="L4">
        <f>VLOOKUP($B4,'22nd march'!$A$1:$AF$214,11,0)</f>
        <v>58</v>
      </c>
      <c r="M4">
        <f>VLOOKUP($B4,'22nd march'!$A$1:$AF$214,12,0)</f>
        <v>64</v>
      </c>
      <c r="N4">
        <f>VLOOKUP($B4,'22nd march'!$A$1:$AF$214,13,0)</f>
        <v>78</v>
      </c>
      <c r="O4">
        <f>VLOOKUP($B4,'22nd march'!$A$1:$AF$214,14,0)</f>
        <v>74</v>
      </c>
      <c r="P4">
        <f>VLOOKUP($B4,'22nd march'!$A$1:$AF$214,15,0)</f>
        <v>88</v>
      </c>
      <c r="Q4">
        <f>VLOOKUP($B4,'22nd march'!$A$1:$AF$214,16,0)</f>
        <v>82</v>
      </c>
      <c r="R4">
        <f>VLOOKUP($B4,'22nd march'!$A$1:$AF$214,17,0)</f>
        <v>86</v>
      </c>
      <c r="S4">
        <f>VLOOKUP($B4,'22nd march'!$A$1:$AF$214,18,0)</f>
        <v>98</v>
      </c>
      <c r="T4">
        <f>VLOOKUP($B4,'22nd march'!$A$1:$AF$214,19,0)</f>
        <v>115</v>
      </c>
      <c r="U4">
        <f>VLOOKUP($B4,'22nd march'!$A$1:$AF$214,20,0)</f>
        <v>116</v>
      </c>
      <c r="V4">
        <f>VLOOKUP($B4,'22nd march'!$A$1:$AF$214,21,0)</f>
        <v>118</v>
      </c>
      <c r="W4">
        <f>VLOOKUP($B4,'22nd march'!$A$1:$AF$214,22,0)</f>
        <v>124</v>
      </c>
      <c r="X4">
        <f>VLOOKUP($B4,'22nd march'!$A$1:$AF$214,23,0)</f>
        <v>122</v>
      </c>
    </row>
    <row r="5" spans="1:33" x14ac:dyDescent="0.25">
      <c r="A5" t="s">
        <v>117</v>
      </c>
      <c r="B5">
        <v>142175</v>
      </c>
      <c r="C5">
        <f>VLOOKUP($B5,'22nd march'!$A$1:$AF$214,2,0)</f>
        <v>10</v>
      </c>
      <c r="D5">
        <f>VLOOKUP($B5,'22nd march'!$A$1:$AF$214,3,0)</f>
        <v>6</v>
      </c>
      <c r="E5">
        <f>VLOOKUP($B5,'22nd march'!$A$1:$AF$214,4,0)</f>
        <v>10</v>
      </c>
      <c r="F5">
        <f>VLOOKUP($B5,'22nd march'!$A$1:$AF$214,5,0)</f>
        <v>12</v>
      </c>
      <c r="G5">
        <f>VLOOKUP($B5,'22nd march'!$A$1:$AF$214,6,0)</f>
        <v>18</v>
      </c>
      <c r="H5">
        <f>VLOOKUP($B5,'22nd march'!$A$1:$AF$214,7,0)</f>
        <v>16</v>
      </c>
      <c r="I5">
        <f>VLOOKUP($B5,'22nd march'!$A$1:$AF$214,8,0)</f>
        <v>16</v>
      </c>
      <c r="J5">
        <f>VLOOKUP($B5,'22nd march'!$A$1:$AF$214,9,0)</f>
        <v>12</v>
      </c>
      <c r="K5">
        <f>VLOOKUP($B5,'22nd march'!$A$1:$AF$214,10,0)</f>
        <v>12</v>
      </c>
      <c r="L5">
        <f>VLOOKUP($B5,'22nd march'!$A$1:$AF$214,11,0)</f>
        <v>16</v>
      </c>
      <c r="M5">
        <f>VLOOKUP($B5,'22nd march'!$A$1:$AF$214,12,0)</f>
        <v>16</v>
      </c>
      <c r="N5">
        <f>VLOOKUP($B5,'22nd march'!$A$1:$AF$214,13,0)</f>
        <v>12</v>
      </c>
      <c r="O5">
        <f>VLOOKUP($B5,'22nd march'!$A$1:$AF$214,14,0)</f>
        <v>10</v>
      </c>
      <c r="P5">
        <f>VLOOKUP($B5,'22nd march'!$A$1:$AF$214,15,0)</f>
        <v>14</v>
      </c>
      <c r="Q5">
        <f>VLOOKUP($B5,'22nd march'!$A$1:$AF$214,16,0)</f>
        <v>6</v>
      </c>
      <c r="R5">
        <f>VLOOKUP($B5,'22nd march'!$A$1:$AF$214,17,0)</f>
        <v>18</v>
      </c>
      <c r="S5">
        <f>VLOOKUP($B5,'22nd march'!$A$1:$AF$214,18,0)</f>
        <v>12</v>
      </c>
      <c r="T5">
        <f>VLOOKUP($B5,'22nd march'!$A$1:$AF$214,19,0)</f>
        <v>12</v>
      </c>
      <c r="U5">
        <f>VLOOKUP($B5,'22nd march'!$A$1:$AF$214,20,0)</f>
        <v>12</v>
      </c>
      <c r="V5">
        <f>VLOOKUP($B5,'22nd march'!$A$1:$AF$214,21,0)</f>
        <v>12</v>
      </c>
      <c r="W5">
        <f>VLOOKUP($B5,'22nd march'!$A$1:$AF$214,22,0)</f>
        <v>12</v>
      </c>
      <c r="X5">
        <f>VLOOKUP($B5,'22nd march'!$A$1:$AF$214,23,0)</f>
        <v>12</v>
      </c>
    </row>
    <row r="6" spans="1:33" x14ac:dyDescent="0.25">
      <c r="A6" t="s">
        <v>118</v>
      </c>
      <c r="B6">
        <v>143071</v>
      </c>
      <c r="C6">
        <f>VLOOKUP($B6,'22nd march'!$A$1:$AF$214,2,0)</f>
        <v>0</v>
      </c>
      <c r="D6">
        <f>VLOOKUP($B6,'22nd march'!$A$1:$AF$214,3,0)</f>
        <v>0</v>
      </c>
      <c r="E6">
        <f>VLOOKUP($B6,'22nd march'!$A$1:$AF$214,4,0)</f>
        <v>0</v>
      </c>
      <c r="F6">
        <f>VLOOKUP($B6,'22nd march'!$A$1:$AF$214,5,0)</f>
        <v>0</v>
      </c>
      <c r="G6">
        <f>VLOOKUP($B6,'22nd march'!$A$1:$AF$214,6,0)</f>
        <v>2</v>
      </c>
      <c r="H6">
        <f>VLOOKUP($B6,'22nd march'!$A$1:$AF$214,7,0)</f>
        <v>7</v>
      </c>
      <c r="I6">
        <f>VLOOKUP($B6,'22nd march'!$A$1:$AF$214,8,0)</f>
        <v>14</v>
      </c>
      <c r="J6">
        <f>VLOOKUP($B6,'22nd march'!$A$1:$AF$214,9,0)</f>
        <v>10</v>
      </c>
      <c r="K6">
        <f>VLOOKUP($B6,'22nd march'!$A$1:$AF$214,10,0)</f>
        <v>13</v>
      </c>
      <c r="L6">
        <f>VLOOKUP($B6,'22nd march'!$A$1:$AF$214,11,0)</f>
        <v>15</v>
      </c>
      <c r="M6">
        <f>VLOOKUP($B6,'22nd march'!$A$1:$AF$214,12,0)</f>
        <v>26</v>
      </c>
      <c r="N6">
        <f>VLOOKUP($B6,'22nd march'!$A$1:$AF$214,13,0)</f>
        <v>21</v>
      </c>
      <c r="O6">
        <f>VLOOKUP($B6,'22nd march'!$A$1:$AF$214,14,0)</f>
        <v>35</v>
      </c>
      <c r="P6">
        <f>VLOOKUP($B6,'22nd march'!$A$1:$AF$214,15,0)</f>
        <v>25</v>
      </c>
      <c r="Q6">
        <f>VLOOKUP($B6,'22nd march'!$A$1:$AF$214,16,0)</f>
        <v>26</v>
      </c>
      <c r="R6">
        <f>VLOOKUP($B6,'22nd march'!$A$1:$AF$214,17,0)</f>
        <v>40</v>
      </c>
      <c r="S6">
        <f>VLOOKUP($B6,'22nd march'!$A$1:$AF$214,18,0)</f>
        <v>37</v>
      </c>
      <c r="T6">
        <f>VLOOKUP($B6,'22nd march'!$A$1:$AF$214,19,0)</f>
        <v>36</v>
      </c>
      <c r="U6">
        <f>VLOOKUP($B6,'22nd march'!$A$1:$AF$214,20,0)</f>
        <v>46</v>
      </c>
      <c r="V6">
        <f>VLOOKUP($B6,'22nd march'!$A$1:$AF$214,21,0)</f>
        <v>51</v>
      </c>
      <c r="W6">
        <f>VLOOKUP($B6,'22nd march'!$A$1:$AF$214,22,0)</f>
        <v>40</v>
      </c>
      <c r="X6">
        <f>VLOOKUP($B6,'22nd march'!$A$1:$AF$214,23,0)</f>
        <v>0</v>
      </c>
    </row>
    <row r="7" spans="1:33" x14ac:dyDescent="0.25">
      <c r="A7" t="s">
        <v>119</v>
      </c>
      <c r="B7">
        <v>143091</v>
      </c>
      <c r="C7">
        <f>VLOOKUP($B7,'22nd march'!$A$1:$AF$214,2,0)</f>
        <v>0</v>
      </c>
      <c r="D7">
        <f>VLOOKUP($B7,'22nd march'!$A$1:$AF$214,3,0)</f>
        <v>0</v>
      </c>
      <c r="E7">
        <f>VLOOKUP($B7,'22nd march'!$A$1:$AF$214,4,0)</f>
        <v>0</v>
      </c>
      <c r="F7">
        <f>VLOOKUP($B7,'22nd march'!$A$1:$AF$214,5,0)</f>
        <v>0</v>
      </c>
      <c r="G7">
        <f>VLOOKUP($B7,'22nd march'!$A$1:$AF$214,6,0)</f>
        <v>0</v>
      </c>
      <c r="H7">
        <f>VLOOKUP($B7,'22nd march'!$A$1:$AF$214,7,0)</f>
        <v>0</v>
      </c>
      <c r="I7">
        <f>VLOOKUP($B7,'22nd march'!$A$1:$AF$214,8,0)</f>
        <v>1</v>
      </c>
      <c r="J7">
        <f>VLOOKUP($B7,'22nd march'!$A$1:$AF$214,9,0)</f>
        <v>1</v>
      </c>
      <c r="K7">
        <f>VLOOKUP($B7,'22nd march'!$A$1:$AF$214,10,0)</f>
        <v>2</v>
      </c>
      <c r="L7">
        <f>VLOOKUP($B7,'22nd march'!$A$1:$AF$214,11,0)</f>
        <v>5</v>
      </c>
      <c r="M7">
        <f>VLOOKUP($B7,'22nd march'!$A$1:$AF$214,12,0)</f>
        <v>3</v>
      </c>
      <c r="N7">
        <f>VLOOKUP($B7,'22nd march'!$A$1:$AF$214,13,0)</f>
        <v>7</v>
      </c>
      <c r="O7">
        <f>VLOOKUP($B7,'22nd march'!$A$1:$AF$214,14,0)</f>
        <v>2</v>
      </c>
      <c r="P7">
        <f>VLOOKUP($B7,'22nd march'!$A$1:$AF$214,15,0)</f>
        <v>5</v>
      </c>
      <c r="Q7">
        <f>VLOOKUP($B7,'22nd march'!$A$1:$AF$214,16,0)</f>
        <v>5</v>
      </c>
      <c r="R7">
        <f>VLOOKUP($B7,'22nd march'!$A$1:$AF$214,17,0)</f>
        <v>3</v>
      </c>
      <c r="S7">
        <f>VLOOKUP($B7,'22nd march'!$A$1:$AF$214,18,0)</f>
        <v>7</v>
      </c>
      <c r="T7">
        <f>VLOOKUP($B7,'22nd march'!$A$1:$AF$214,19,0)</f>
        <v>6</v>
      </c>
      <c r="U7">
        <f>VLOOKUP($B7,'22nd march'!$A$1:$AF$214,20,0)</f>
        <v>6</v>
      </c>
      <c r="V7">
        <f>VLOOKUP($B7,'22nd march'!$A$1:$AF$214,21,0)</f>
        <v>5</v>
      </c>
      <c r="W7">
        <f>VLOOKUP($B7,'22nd march'!$A$1:$AF$214,22,0)</f>
        <v>5</v>
      </c>
      <c r="X7">
        <f>VLOOKUP($B7,'22nd march'!$A$1:$AF$214,23,0)</f>
        <v>0</v>
      </c>
    </row>
    <row r="8" spans="1:33" x14ac:dyDescent="0.25">
      <c r="A8" t="s">
        <v>120</v>
      </c>
      <c r="B8">
        <v>143092</v>
      </c>
      <c r="C8">
        <f>VLOOKUP($B8,'22nd march'!$A$1:$AF$214,2,0)</f>
        <v>0</v>
      </c>
      <c r="D8">
        <f>VLOOKUP($B8,'22nd march'!$A$1:$AF$214,3,0)</f>
        <v>0</v>
      </c>
      <c r="E8">
        <f>VLOOKUP($B8,'22nd march'!$A$1:$AF$214,4,0)</f>
        <v>0</v>
      </c>
      <c r="F8">
        <f>VLOOKUP($B8,'22nd march'!$A$1:$AF$214,5,0)</f>
        <v>0</v>
      </c>
      <c r="G8">
        <f>VLOOKUP($B8,'22nd march'!$A$1:$AF$214,6,0)</f>
        <v>0</v>
      </c>
      <c r="H8">
        <f>VLOOKUP($B8,'22nd march'!$A$1:$AF$214,7,0)</f>
        <v>0</v>
      </c>
      <c r="I8">
        <f>VLOOKUP($B8,'22nd march'!$A$1:$AF$214,8,0)</f>
        <v>1</v>
      </c>
      <c r="J8">
        <f>VLOOKUP($B8,'22nd march'!$A$1:$AF$214,9,0)</f>
        <v>1</v>
      </c>
      <c r="K8">
        <f>VLOOKUP($B8,'22nd march'!$A$1:$AF$214,10,0)</f>
        <v>1</v>
      </c>
      <c r="L8">
        <f>VLOOKUP($B8,'22nd march'!$A$1:$AF$214,11,0)</f>
        <v>1</v>
      </c>
      <c r="M8">
        <f>VLOOKUP($B8,'22nd march'!$A$1:$AF$214,12,0)</f>
        <v>1</v>
      </c>
      <c r="N8">
        <f>VLOOKUP($B8,'22nd march'!$A$1:$AF$214,13,0)</f>
        <v>1</v>
      </c>
      <c r="O8">
        <f>VLOOKUP($B8,'22nd march'!$A$1:$AF$214,14,0)</f>
        <v>2</v>
      </c>
      <c r="P8">
        <f>VLOOKUP($B8,'22nd march'!$A$1:$AF$214,15,0)</f>
        <v>2</v>
      </c>
      <c r="Q8">
        <f>VLOOKUP($B8,'22nd march'!$A$1:$AF$214,16,0)</f>
        <v>1</v>
      </c>
      <c r="R8">
        <f>VLOOKUP($B8,'22nd march'!$A$1:$AF$214,17,0)</f>
        <v>2</v>
      </c>
      <c r="S8">
        <f>VLOOKUP($B8,'22nd march'!$A$1:$AF$214,18,0)</f>
        <v>2</v>
      </c>
      <c r="T8">
        <f>VLOOKUP($B8,'22nd march'!$A$1:$AF$214,19,0)</f>
        <v>2</v>
      </c>
      <c r="U8">
        <f>VLOOKUP($B8,'22nd march'!$A$1:$AF$214,20,0)</f>
        <v>3</v>
      </c>
      <c r="V8">
        <f>VLOOKUP($B8,'22nd march'!$A$1:$AF$214,21,0)</f>
        <v>2</v>
      </c>
      <c r="W8">
        <f>VLOOKUP($B8,'22nd march'!$A$1:$AF$214,22,0)</f>
        <v>4</v>
      </c>
      <c r="X8">
        <f>VLOOKUP($B8,'22nd march'!$A$1:$AF$214,23,0)</f>
        <v>0</v>
      </c>
    </row>
    <row r="9" spans="1:33" x14ac:dyDescent="0.25">
      <c r="A9" t="s">
        <v>121</v>
      </c>
      <c r="B9">
        <v>143093</v>
      </c>
      <c r="C9">
        <f>VLOOKUP($B9,'22nd march'!$A$1:$AF$214,2,0)</f>
        <v>0</v>
      </c>
      <c r="D9">
        <f>VLOOKUP($B9,'22nd march'!$A$1:$AF$214,3,0)</f>
        <v>0</v>
      </c>
      <c r="E9">
        <f>VLOOKUP($B9,'22nd march'!$A$1:$AF$214,4,0)</f>
        <v>0</v>
      </c>
      <c r="F9">
        <f>VLOOKUP($B9,'22nd march'!$A$1:$AF$214,5,0)</f>
        <v>0</v>
      </c>
      <c r="G9">
        <f>VLOOKUP($B9,'22nd march'!$A$1:$AF$214,6,0)</f>
        <v>1</v>
      </c>
      <c r="H9">
        <f>VLOOKUP($B9,'22nd march'!$A$1:$AF$214,7,0)</f>
        <v>4</v>
      </c>
      <c r="I9">
        <f>VLOOKUP($B9,'22nd march'!$A$1:$AF$214,8,0)</f>
        <v>2</v>
      </c>
      <c r="J9">
        <f>VLOOKUP($B9,'22nd march'!$A$1:$AF$214,9,0)</f>
        <v>2</v>
      </c>
      <c r="K9">
        <f>VLOOKUP($B9,'22nd march'!$A$1:$AF$214,10,0)</f>
        <v>4</v>
      </c>
      <c r="L9">
        <f>VLOOKUP($B9,'22nd march'!$A$1:$AF$214,11,0)</f>
        <v>8</v>
      </c>
      <c r="M9">
        <f>VLOOKUP($B9,'22nd march'!$A$1:$AF$214,12,0)</f>
        <v>10</v>
      </c>
      <c r="N9">
        <f>VLOOKUP($B9,'22nd march'!$A$1:$AF$214,13,0)</f>
        <v>2</v>
      </c>
      <c r="O9">
        <f>VLOOKUP($B9,'22nd march'!$A$1:$AF$214,14,0)</f>
        <v>10</v>
      </c>
      <c r="P9">
        <f>VLOOKUP($B9,'22nd march'!$A$1:$AF$214,15,0)</f>
        <v>14</v>
      </c>
      <c r="Q9">
        <f>VLOOKUP($B9,'22nd march'!$A$1:$AF$214,16,0)</f>
        <v>12</v>
      </c>
      <c r="R9">
        <f>VLOOKUP($B9,'22nd march'!$A$1:$AF$214,17,0)</f>
        <v>14</v>
      </c>
      <c r="S9">
        <f>VLOOKUP($B9,'22nd march'!$A$1:$AF$214,18,0)</f>
        <v>15</v>
      </c>
      <c r="T9">
        <f>VLOOKUP($B9,'22nd march'!$A$1:$AF$214,19,0)</f>
        <v>17</v>
      </c>
      <c r="U9">
        <f>VLOOKUP($B9,'22nd march'!$A$1:$AF$214,20,0)</f>
        <v>15</v>
      </c>
      <c r="V9">
        <f>VLOOKUP($B9,'22nd march'!$A$1:$AF$214,21,0)</f>
        <v>32</v>
      </c>
      <c r="W9">
        <f>VLOOKUP($B9,'22nd march'!$A$1:$AF$214,22,0)</f>
        <v>22</v>
      </c>
      <c r="X9">
        <f>VLOOKUP($B9,'22nd march'!$A$1:$AF$214,23,0)</f>
        <v>0</v>
      </c>
    </row>
    <row r="10" spans="1:33" x14ac:dyDescent="0.25">
      <c r="A10" t="s">
        <v>122</v>
      </c>
      <c r="B10">
        <v>143096</v>
      </c>
      <c r="C10">
        <f>VLOOKUP($B10,'22nd march'!$A$1:$AF$214,2,0)</f>
        <v>0</v>
      </c>
      <c r="D10">
        <f>VLOOKUP($B10,'22nd march'!$A$1:$AF$214,3,0)</f>
        <v>0</v>
      </c>
      <c r="E10">
        <f>VLOOKUP($B10,'22nd march'!$A$1:$AF$214,4,0)</f>
        <v>0</v>
      </c>
      <c r="F10">
        <f>VLOOKUP($B10,'22nd march'!$A$1:$AF$214,5,0)</f>
        <v>0</v>
      </c>
      <c r="G10">
        <f>VLOOKUP($B10,'22nd march'!$A$1:$AF$214,6,0)</f>
        <v>3</v>
      </c>
      <c r="H10">
        <f>VLOOKUP($B10,'22nd march'!$A$1:$AF$214,7,0)</f>
        <v>14</v>
      </c>
      <c r="I10">
        <f>VLOOKUP($B10,'22nd march'!$A$1:$AF$214,8,0)</f>
        <v>11</v>
      </c>
      <c r="J10">
        <f>VLOOKUP($B10,'22nd march'!$A$1:$AF$214,9,0)</f>
        <v>10</v>
      </c>
      <c r="K10">
        <f>VLOOKUP($B10,'22nd march'!$A$1:$AF$214,10,0)</f>
        <v>13</v>
      </c>
      <c r="L10">
        <f>VLOOKUP($B10,'22nd march'!$A$1:$AF$214,11,0)</f>
        <v>16</v>
      </c>
      <c r="M10">
        <f>VLOOKUP($B10,'22nd march'!$A$1:$AF$214,12,0)</f>
        <v>19</v>
      </c>
      <c r="N10">
        <f>VLOOKUP($B10,'22nd march'!$A$1:$AF$214,13,0)</f>
        <v>25</v>
      </c>
      <c r="O10">
        <f>VLOOKUP($B10,'22nd march'!$A$1:$AF$214,14,0)</f>
        <v>32</v>
      </c>
      <c r="P10">
        <f>VLOOKUP($B10,'22nd march'!$A$1:$AF$214,15,0)</f>
        <v>26</v>
      </c>
      <c r="Q10">
        <f>VLOOKUP($B10,'22nd march'!$A$1:$AF$214,16,0)</f>
        <v>25</v>
      </c>
      <c r="R10">
        <f>VLOOKUP($B10,'22nd march'!$A$1:$AF$214,17,0)</f>
        <v>30</v>
      </c>
      <c r="S10">
        <f>VLOOKUP($B10,'22nd march'!$A$1:$AF$214,18,0)</f>
        <v>33</v>
      </c>
      <c r="T10">
        <f>VLOOKUP($B10,'22nd march'!$A$1:$AF$214,19,0)</f>
        <v>23</v>
      </c>
      <c r="U10">
        <f>VLOOKUP($B10,'22nd march'!$A$1:$AF$214,20,0)</f>
        <v>32</v>
      </c>
      <c r="V10">
        <f>VLOOKUP($B10,'22nd march'!$A$1:$AF$214,21,0)</f>
        <v>33</v>
      </c>
      <c r="W10">
        <f>VLOOKUP($B10,'22nd march'!$A$1:$AF$214,22,0)</f>
        <v>36</v>
      </c>
      <c r="X10">
        <f>VLOOKUP($B10,'22nd march'!$A$1:$AF$214,23,0)</f>
        <v>0</v>
      </c>
    </row>
    <row r="11" spans="1:33" x14ac:dyDescent="0.25">
      <c r="A11" t="s">
        <v>114</v>
      </c>
      <c r="B11">
        <v>142201</v>
      </c>
      <c r="C11">
        <f>SUM(C2:C10)</f>
        <v>45</v>
      </c>
      <c r="D11">
        <f>SUM(D2:D10)</f>
        <v>34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33" x14ac:dyDescent="0.25">
      <c r="A12" s="38" t="s">
        <v>33</v>
      </c>
      <c r="B12" s="38"/>
      <c r="C12">
        <f>SUM(C2:C11)</f>
        <v>90</v>
      </c>
      <c r="D12">
        <f t="shared" ref="D12:X12" si="0">SUM(D2:D11)</f>
        <v>68</v>
      </c>
      <c r="E12">
        <f t="shared" si="0"/>
        <v>40</v>
      </c>
      <c r="F12">
        <f t="shared" si="0"/>
        <v>54</v>
      </c>
      <c r="G12">
        <f t="shared" si="0"/>
        <v>68</v>
      </c>
      <c r="H12">
        <f t="shared" si="0"/>
        <v>86</v>
      </c>
      <c r="I12">
        <f t="shared" si="0"/>
        <v>85</v>
      </c>
      <c r="J12">
        <f t="shared" si="0"/>
        <v>75</v>
      </c>
      <c r="K12">
        <f t="shared" si="0"/>
        <v>91</v>
      </c>
      <c r="L12">
        <f t="shared" si="0"/>
        <v>121</v>
      </c>
      <c r="M12">
        <f t="shared" si="0"/>
        <v>141</v>
      </c>
      <c r="N12">
        <f t="shared" si="0"/>
        <v>148</v>
      </c>
      <c r="O12">
        <f t="shared" si="0"/>
        <v>167</v>
      </c>
      <c r="P12">
        <f t="shared" si="0"/>
        <v>174</v>
      </c>
      <c r="Q12">
        <f t="shared" si="0"/>
        <v>157</v>
      </c>
      <c r="R12">
        <f t="shared" si="0"/>
        <v>193</v>
      </c>
      <c r="S12">
        <f t="shared" si="0"/>
        <v>204</v>
      </c>
      <c r="T12">
        <f t="shared" si="0"/>
        <v>211</v>
      </c>
      <c r="U12">
        <f t="shared" si="0"/>
        <v>230</v>
      </c>
      <c r="V12">
        <f t="shared" si="0"/>
        <v>253</v>
      </c>
      <c r="W12">
        <f t="shared" si="0"/>
        <v>243</v>
      </c>
      <c r="X12">
        <f t="shared" si="0"/>
        <v>134</v>
      </c>
    </row>
    <row r="13" spans="1:33" x14ac:dyDescent="0.25">
      <c r="A13" s="38" t="s">
        <v>34</v>
      </c>
      <c r="B13" s="38"/>
      <c r="F13" s="54">
        <f>SUM(F12:L12)/7</f>
        <v>82.857142857142861</v>
      </c>
      <c r="G13" s="54"/>
      <c r="H13" s="54"/>
      <c r="I13" s="54"/>
      <c r="J13" s="54"/>
      <c r="K13" s="54"/>
      <c r="L13" s="54"/>
      <c r="M13" s="54">
        <f>SUM(M12:S12)/7</f>
        <v>169.14285714285714</v>
      </c>
      <c r="N13" s="54"/>
      <c r="O13" s="54"/>
      <c r="P13" s="54"/>
      <c r="Q13" s="54"/>
      <c r="R13" s="54"/>
      <c r="S13" s="54"/>
      <c r="U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</row>
  </sheetData>
  <mergeCells count="2">
    <mergeCell ref="F13:L13"/>
    <mergeCell ref="M13:S13"/>
  </mergeCells>
  <conditionalFormatting sqref="N12:X12 N2:N10">
    <cfRule type="cellIs" dxfId="77" priority="43" operator="lessThan">
      <formula>$M2</formula>
    </cfRule>
    <cfRule type="cellIs" dxfId="76" priority="44" operator="greaterThan">
      <formula>$M2</formula>
    </cfRule>
  </conditionalFormatting>
  <conditionalFormatting sqref="O12:X12 O2:O10">
    <cfRule type="cellIs" dxfId="75" priority="41" operator="lessThan">
      <formula>$N2</formula>
    </cfRule>
    <cfRule type="cellIs" dxfId="74" priority="42" operator="greaterThan">
      <formula>$N2</formula>
    </cfRule>
  </conditionalFormatting>
  <conditionalFormatting sqref="P12:X12 P2:P10">
    <cfRule type="cellIs" dxfId="73" priority="39" operator="lessThan">
      <formula>$O2</formula>
    </cfRule>
    <cfRule type="cellIs" dxfId="72" priority="40" operator="greaterThan">
      <formula>$O2</formula>
    </cfRule>
  </conditionalFormatting>
  <conditionalFormatting sqref="Q12:X12 Q2:Q10">
    <cfRule type="cellIs" dxfId="71" priority="31" operator="lessThan">
      <formula>$P2</formula>
    </cfRule>
    <cfRule type="cellIs" dxfId="70" priority="32" operator="greaterThan">
      <formula>$P2</formula>
    </cfRule>
  </conditionalFormatting>
  <conditionalFormatting sqref="E11:X11">
    <cfRule type="cellIs" dxfId="69" priority="29" operator="lessThan">
      <formula>$M11</formula>
    </cfRule>
    <cfRule type="cellIs" dxfId="68" priority="30" operator="greaterThan">
      <formula>$M11</formula>
    </cfRule>
  </conditionalFormatting>
  <conditionalFormatting sqref="E11:X11">
    <cfRule type="cellIs" dxfId="67" priority="27" operator="lessThan">
      <formula>$N11</formula>
    </cfRule>
    <cfRule type="cellIs" dxfId="66" priority="28" operator="greaterThan">
      <formula>$N11</formula>
    </cfRule>
  </conditionalFormatting>
  <conditionalFormatting sqref="E11:X11">
    <cfRule type="cellIs" dxfId="65" priority="25" operator="lessThan">
      <formula>$O11</formula>
    </cfRule>
    <cfRule type="cellIs" dxfId="64" priority="26" operator="greaterThan">
      <formula>$O11</formula>
    </cfRule>
  </conditionalFormatting>
  <conditionalFormatting sqref="E11:X11">
    <cfRule type="cellIs" dxfId="63" priority="23" operator="lessThan">
      <formula>$P11</formula>
    </cfRule>
    <cfRule type="cellIs" dxfId="62" priority="24" operator="greaterThan">
      <formula>$P11</formula>
    </cfRule>
  </conditionalFormatting>
  <conditionalFormatting sqref="S11:X12 R2:R12">
    <cfRule type="cellIs" dxfId="61" priority="21" operator="lessThan">
      <formula>$Q2</formula>
    </cfRule>
    <cfRule type="cellIs" dxfId="60" priority="22" operator="greaterThan">
      <formula>$Q2</formula>
    </cfRule>
  </conditionalFormatting>
  <conditionalFormatting sqref="T11:X12 S2:S12">
    <cfRule type="cellIs" dxfId="59" priority="19" operator="lessThan">
      <formula>$R2</formula>
    </cfRule>
    <cfRule type="cellIs" dxfId="58" priority="20" operator="greaterThan">
      <formula>$R2</formula>
    </cfRule>
  </conditionalFormatting>
  <conditionalFormatting sqref="U11:X12 T2:T13">
    <cfRule type="cellIs" dxfId="57" priority="17" operator="lessThan">
      <formula>$S2</formula>
    </cfRule>
    <cfRule type="cellIs" dxfId="56" priority="18" operator="greaterThan">
      <formula>$S2</formula>
    </cfRule>
  </conditionalFormatting>
  <conditionalFormatting sqref="W11:X12 V2:V13">
    <cfRule type="cellIs" dxfId="55" priority="7" operator="lessThan">
      <formula>$U2</formula>
    </cfRule>
    <cfRule type="cellIs" dxfId="54" priority="8" operator="greaterThan">
      <formula>$U2</formula>
    </cfRule>
  </conditionalFormatting>
  <conditionalFormatting sqref="U2:U12">
    <cfRule type="cellIs" dxfId="53" priority="5" operator="lessThan">
      <formula>$T2</formula>
    </cfRule>
    <cfRule type="cellIs" dxfId="52" priority="6" operator="greaterThan">
      <formula>$T2</formula>
    </cfRule>
  </conditionalFormatting>
  <conditionalFormatting sqref="X11:X12 W2:W12">
    <cfRule type="cellIs" dxfId="51" priority="4" operator="greaterThan">
      <formula>$V2</formula>
    </cfRule>
    <cfRule type="cellIs" dxfId="50" priority="3" operator="lessThan">
      <formula>$V$2</formula>
    </cfRule>
  </conditionalFormatting>
  <conditionalFormatting sqref="X2:X12">
    <cfRule type="cellIs" dxfId="49" priority="2" operator="greaterThan">
      <formula>$W2</formula>
    </cfRule>
    <cfRule type="cellIs" dxfId="48" priority="1" operator="lessThan">
      <formula>$W2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E12" zoomScaleNormal="100" workbookViewId="0">
      <selection activeCell="S30" sqref="S30"/>
    </sheetView>
  </sheetViews>
  <sheetFormatPr defaultRowHeight="15" x14ac:dyDescent="0.25"/>
  <cols>
    <col min="1" max="1" width="27.7109375" customWidth="1"/>
    <col min="3" max="3" width="14.5703125" customWidth="1"/>
    <col min="4" max="4" width="13" customWidth="1"/>
    <col min="5" max="5" width="12.85546875" customWidth="1"/>
    <col min="6" max="6" width="9.5703125" bestFit="1" customWidth="1"/>
    <col min="7" max="7" width="12.5703125" customWidth="1"/>
    <col min="8" max="8" width="12.7109375" customWidth="1"/>
    <col min="9" max="9" width="12.5703125" customWidth="1"/>
    <col min="10" max="10" width="13.7109375" customWidth="1"/>
    <col min="12" max="12" width="12.28515625" customWidth="1"/>
    <col min="13" max="13" width="13.140625" customWidth="1"/>
    <col min="16" max="16" width="12.42578125" customWidth="1"/>
  </cols>
  <sheetData>
    <row r="1" spans="1:19" x14ac:dyDescent="0.25">
      <c r="A1" s="7"/>
      <c r="B1" s="61" t="s">
        <v>234</v>
      </c>
      <c r="C1" s="61"/>
      <c r="D1" s="61"/>
      <c r="E1" s="61"/>
      <c r="F1" s="61" t="s">
        <v>235</v>
      </c>
      <c r="G1" s="61"/>
      <c r="H1" s="61"/>
      <c r="I1" s="61"/>
      <c r="J1" s="61" t="s">
        <v>236</v>
      </c>
      <c r="K1" s="61"/>
      <c r="L1" s="61"/>
      <c r="M1" s="61"/>
      <c r="N1" s="61" t="s">
        <v>237</v>
      </c>
      <c r="O1" s="61"/>
      <c r="P1" s="61"/>
      <c r="Q1" s="61"/>
      <c r="R1" s="61" t="s">
        <v>123</v>
      </c>
      <c r="S1" s="61"/>
    </row>
    <row r="2" spans="1:19" x14ac:dyDescent="0.25">
      <c r="B2" s="3" t="s">
        <v>226</v>
      </c>
      <c r="C2" s="3" t="s">
        <v>233</v>
      </c>
      <c r="D2" s="3" t="s">
        <v>225</v>
      </c>
      <c r="E2" s="3" t="s">
        <v>260</v>
      </c>
      <c r="F2" s="3" t="s">
        <v>226</v>
      </c>
      <c r="G2" s="3" t="s">
        <v>233</v>
      </c>
      <c r="H2" t="s">
        <v>225</v>
      </c>
      <c r="I2" s="3" t="s">
        <v>260</v>
      </c>
      <c r="J2" s="3" t="s">
        <v>226</v>
      </c>
      <c r="K2" s="3" t="s">
        <v>233</v>
      </c>
      <c r="L2" t="s">
        <v>225</v>
      </c>
      <c r="M2" s="3" t="s">
        <v>260</v>
      </c>
      <c r="N2" s="3" t="s">
        <v>226</v>
      </c>
      <c r="O2" s="3" t="s">
        <v>233</v>
      </c>
      <c r="P2" t="s">
        <v>225</v>
      </c>
      <c r="Q2" s="3" t="s">
        <v>260</v>
      </c>
    </row>
    <row r="3" spans="1:19" s="23" customFormat="1" x14ac:dyDescent="0.25">
      <c r="A3" s="41" t="s">
        <v>221</v>
      </c>
      <c r="B3" s="42">
        <f>SUM('[1]REGION 1 sudarshan'!D18:J18)/7</f>
        <v>1313.2857142857142</v>
      </c>
      <c r="C3" s="23">
        <f>SUM('[1]REGION 1 sudarshan'!D41:J41)/7</f>
        <v>699</v>
      </c>
      <c r="D3" s="43">
        <f>SUM('[1]REGION 1 sudarshan'!D59:J59)/7</f>
        <v>1599.8571428571429</v>
      </c>
      <c r="E3" s="43">
        <f>SUM(B3:D3)</f>
        <v>3612.1428571428569</v>
      </c>
      <c r="F3" s="44">
        <f>SUM('[1]REGION 2 tharun'!D17:J17)/7</f>
        <v>1417.8571428571429</v>
      </c>
      <c r="G3" s="43">
        <f>SUM('[1]REGION 2 tharun'!D50:J50)/7</f>
        <v>888.71428571428567</v>
      </c>
      <c r="H3" s="43">
        <f>SUM('[1]REGION 2 tharun'!D67:J67)/7</f>
        <v>1283.8571428571429</v>
      </c>
      <c r="I3" s="43">
        <f>SUM(F3:H3)</f>
        <v>3590.4285714285716</v>
      </c>
      <c r="J3" s="42">
        <f>SUM('[1]REGION 3 srinu'!D4:J4)/7</f>
        <v>415.71428571428572</v>
      </c>
      <c r="K3" s="43">
        <f>SUM('[1]REGION 3 srinu'!D39:J39)/7</f>
        <v>27.857142857142858</v>
      </c>
      <c r="L3" s="43">
        <f>SUM('[1]REGION 3 srinu'!D58:J58)/7</f>
        <v>781.42857142857144</v>
      </c>
      <c r="M3" s="43">
        <f>SUM(J3:L3)</f>
        <v>1225</v>
      </c>
      <c r="N3" s="42">
        <f>SUM('[1]REGION 4 kranthi'!D11:J11)/7</f>
        <v>905</v>
      </c>
      <c r="O3" s="43">
        <f>SUM('[1]REGION 4 kranthi'!D31:J31)/7</f>
        <v>72.142857142857139</v>
      </c>
      <c r="P3" s="43">
        <f>SUM('[1]REGION 4 kranthi'!D59:J59)/7</f>
        <v>1682.4285714285713</v>
      </c>
      <c r="Q3" s="43">
        <f>SUM(N3:P3)</f>
        <v>2659.5714285714284</v>
      </c>
      <c r="R3" s="42"/>
    </row>
    <row r="4" spans="1:19" s="23" customFormat="1" x14ac:dyDescent="0.25">
      <c r="A4" s="41" t="s">
        <v>222</v>
      </c>
      <c r="B4" s="42">
        <f>SUM('[1]REGION 1 sudarshan'!K18:Q18)/7</f>
        <v>1329.1428571428571</v>
      </c>
      <c r="C4" s="42">
        <f>SUM('[1]REGION 1 sudarshan'!K41:Q41)/7</f>
        <v>696.85714285714289</v>
      </c>
      <c r="D4" s="42">
        <f>SUM('[1]REGION 1 sudarshan'!K59:Q59)/7</f>
        <v>1591.4285714285713</v>
      </c>
      <c r="E4" s="42">
        <f t="shared" ref="E4:E8" si="0">SUM(B4:D4)</f>
        <v>3617.4285714285716</v>
      </c>
      <c r="F4" s="42">
        <f>SUM('[1]REGION 2 tharun'!K17:Q17)/7</f>
        <v>1387.4285714285713</v>
      </c>
      <c r="G4" s="42">
        <f>SUM('[1]REGION 2 tharun'!K50:Q50)/7</f>
        <v>917.57142857142856</v>
      </c>
      <c r="H4" s="42">
        <f>SUM('[1]REGION 2 tharun'!K67:Q67)/7</f>
        <v>1303</v>
      </c>
      <c r="I4" s="42">
        <f t="shared" ref="I4:I8" si="1">SUM(F4:H4)</f>
        <v>3608</v>
      </c>
      <c r="J4" s="42">
        <f>SUM('[1]REGION 3 srinu'!K4:Q4)/7</f>
        <v>424.85714285714283</v>
      </c>
      <c r="K4" s="42">
        <f>SUM('[1]REGION 3 srinu'!K39:Q39)/7</f>
        <v>46.428571428571431</v>
      </c>
      <c r="L4" s="42">
        <f>SUM('[1]REGION 3 srinu'!K58:Q58)/7</f>
        <v>921.14285714285711</v>
      </c>
      <c r="M4" s="42">
        <f t="shared" ref="M4:M8" si="2">SUM(J4:L4)</f>
        <v>1392.4285714285713</v>
      </c>
      <c r="N4" s="42">
        <f>SUM('[1]REGION 4 kranthi'!K11:Q11)/7</f>
        <v>920.71428571428567</v>
      </c>
      <c r="O4" s="42">
        <f>SUM('[1]REGION 4 kranthi'!K31:Q31)/7</f>
        <v>74.571428571428569</v>
      </c>
      <c r="P4" s="42">
        <f>SUM('[1]REGION 4 kranthi'!K59:Q59)/7</f>
        <v>1743</v>
      </c>
      <c r="Q4" s="42">
        <f t="shared" ref="Q4:Q8" si="3">SUM(N4:P4)</f>
        <v>2738.2857142857142</v>
      </c>
      <c r="R4" s="42"/>
    </row>
    <row r="5" spans="1:19" s="23" customFormat="1" x14ac:dyDescent="0.25">
      <c r="A5" s="41" t="s">
        <v>223</v>
      </c>
      <c r="B5" s="42">
        <f>SUM('[1]REGION 1 sudarshan'!R18:X18)/7</f>
        <v>1335.1428571428571</v>
      </c>
      <c r="C5" s="42">
        <f>SUM('[1]REGION 1 sudarshan'!R41:X41)/7</f>
        <v>724.57142857142856</v>
      </c>
      <c r="D5" s="42">
        <f>SUM('[1]REGION 1 sudarshan'!R59:Y59)/7</f>
        <v>1844.7142857142858</v>
      </c>
      <c r="E5" s="42">
        <f t="shared" si="0"/>
        <v>3904.4285714285716</v>
      </c>
      <c r="F5" s="42">
        <f>SUM('[1]REGION 2 tharun'!R17:X17)/7</f>
        <v>1345.5714285714287</v>
      </c>
      <c r="G5" s="42">
        <f>SUM('[1]REGION 2 tharun'!R50:X50)/7</f>
        <v>994</v>
      </c>
      <c r="H5" s="42">
        <f>SUM('[1]REGION 2 tharun'!R67:X67)/7</f>
        <v>1313.7142857142858</v>
      </c>
      <c r="I5" s="42">
        <f t="shared" si="1"/>
        <v>3653.2857142857142</v>
      </c>
      <c r="J5" s="42">
        <f>SUM('[1]REGION 3 srinu'!R4:X4)/7</f>
        <v>438.42857142857144</v>
      </c>
      <c r="K5" s="42">
        <f>SUM('[1]REGION 3 srinu'!R39:X39)/7</f>
        <v>71.571428571428569</v>
      </c>
      <c r="L5" s="42">
        <f>SUM('[1]REGION 3 srinu'!R58:X58)/7</f>
        <v>837</v>
      </c>
      <c r="M5" s="42">
        <f t="shared" si="2"/>
        <v>1347</v>
      </c>
      <c r="N5" s="42">
        <f>SUM('[1]REGION 4 kranthi'!R11:X11)/7</f>
        <v>955.71428571428567</v>
      </c>
      <c r="O5" s="42">
        <f>SUM('[1]REGION 4 kranthi'!R31:X31)/7</f>
        <v>116.71428571428571</v>
      </c>
      <c r="P5" s="42">
        <f>SUM('[1]REGION 4 kranthi'!R59:X59)/7</f>
        <v>1778.4285714285713</v>
      </c>
      <c r="Q5" s="42">
        <f t="shared" si="3"/>
        <v>2850.8571428571427</v>
      </c>
      <c r="R5" s="42"/>
    </row>
    <row r="6" spans="1:19" s="23" customFormat="1" x14ac:dyDescent="0.25">
      <c r="A6" s="41" t="s">
        <v>224</v>
      </c>
      <c r="B6" s="43">
        <f>SUM('[1]REGION 1 sudarshan'!Y18:AE18)/7</f>
        <v>1361.4285714285713</v>
      </c>
      <c r="C6" s="43">
        <f>SUM('[1]REGION 1 sudarshan'!Y41:AE41)/7</f>
        <v>765.85714285714289</v>
      </c>
      <c r="D6" s="43">
        <f>SUM('[1]REGION 1 sudarshan'!Y59:AE59)/7</f>
        <v>1665.8571428571429</v>
      </c>
      <c r="E6" s="43">
        <f t="shared" si="0"/>
        <v>3793.1428571428569</v>
      </c>
      <c r="F6" s="43">
        <f>SUM('[1]REGION 2 tharun'!Y17:AF17)/7</f>
        <v>1563.2857142857142</v>
      </c>
      <c r="G6" s="43">
        <f>SUM('[1]REGION 2 tharun'!Y50:AE50)/7</f>
        <v>1077.4285714285713</v>
      </c>
      <c r="H6" s="43">
        <f>SUM('[1]REGION 2 tharun'!Y67:AE67)/7</f>
        <v>1359.2857142857142</v>
      </c>
      <c r="I6" s="43">
        <f t="shared" si="1"/>
        <v>3999.9999999999995</v>
      </c>
      <c r="J6" s="43">
        <f>SUM('[1]REGION 3 srinu'!Y4:AE4)/7</f>
        <v>429.57142857142856</v>
      </c>
      <c r="K6" s="43">
        <f>SUM('[1]REGION 3 srinu'!Y39:AE39)/7</f>
        <v>141.71428571428572</v>
      </c>
      <c r="L6" s="43">
        <f>SUM('[1]REGION 3 srinu'!Y58:AE58)/7</f>
        <v>886</v>
      </c>
      <c r="M6" s="43">
        <f t="shared" si="2"/>
        <v>1457.2857142857142</v>
      </c>
      <c r="N6" s="43">
        <f>SUM('[1]REGION 4 kranthi'!Y11:AE11)/7</f>
        <v>986.14285714285711</v>
      </c>
      <c r="O6" s="43">
        <f>SUM('[1]REGION 4 kranthi'!Y31:AE31)/7</f>
        <v>167.85714285714286</v>
      </c>
      <c r="P6" s="43">
        <f>SUM('[1]REGION 4 kranthi'!Y59:AE59)/7</f>
        <v>1871.8571428571429</v>
      </c>
      <c r="Q6" s="43">
        <f t="shared" si="3"/>
        <v>3025.8571428571431</v>
      </c>
      <c r="R6" s="43"/>
    </row>
    <row r="7" spans="1:19" s="23" customFormat="1" x14ac:dyDescent="0.25">
      <c r="A7" s="41" t="s">
        <v>258</v>
      </c>
      <c r="B7" s="43">
        <f>SUM('REGION 1 sudarshan'!G17:M17)/7</f>
        <v>1402.2857142857142</v>
      </c>
      <c r="C7" s="43">
        <f>SUM('REGION 1 sudarshan'!G40:M40)/7</f>
        <v>768.85714285714289</v>
      </c>
      <c r="D7" s="43">
        <f>SUM('REGION 1 sudarshan'!G57:M57)/7</f>
        <v>1671.1428571428571</v>
      </c>
      <c r="E7" s="43">
        <f t="shared" si="0"/>
        <v>3842.2857142857138</v>
      </c>
      <c r="F7" s="43">
        <f>SUM('REGION 2 tharun'!G17:M17)/7</f>
        <v>1365.8571428571429</v>
      </c>
      <c r="G7" s="43">
        <f>SUM('REGION 2 tharun'!G49:M49)/7</f>
        <v>1250.4285714285713</v>
      </c>
      <c r="H7" s="43">
        <f>SUM('REGION 2 tharun'!G66:M66)/7</f>
        <v>1377.8571428571429</v>
      </c>
      <c r="I7" s="43">
        <f t="shared" si="1"/>
        <v>3994.1428571428569</v>
      </c>
      <c r="J7" s="43">
        <f>SUM('REGION 3 srinu'!G4:M4)/7</f>
        <v>437.14285714285717</v>
      </c>
      <c r="K7" s="43">
        <f>SUM('REGION 3 srinu'!G52:M52)/7</f>
        <v>185</v>
      </c>
      <c r="L7" s="43">
        <f>SUM('REGION 3 srinu'!G70:M70)/7</f>
        <v>778.57142857142856</v>
      </c>
      <c r="M7" s="43">
        <f t="shared" si="2"/>
        <v>1400.7142857142858</v>
      </c>
      <c r="N7" s="43">
        <f>SUM('REGION 4 kranthi'!G12:M12)/7</f>
        <v>1001.4285714285714</v>
      </c>
      <c r="O7" s="43">
        <f>SUM('REGION 4 kranthi'!G32:M32)/7</f>
        <v>188.14285714285714</v>
      </c>
      <c r="P7" s="43">
        <f>SUM('REGION 4 kranthi'!G59:M59)/7</f>
        <v>1859.5714285714287</v>
      </c>
      <c r="Q7" s="43">
        <f t="shared" si="3"/>
        <v>3049.1428571428573</v>
      </c>
      <c r="R7" s="43">
        <f>SUM('Region5(Apps)'!F12:L12)/7</f>
        <v>82.857142857142861</v>
      </c>
    </row>
    <row r="8" spans="1:19" x14ac:dyDescent="0.25">
      <c r="A8" s="41" t="s">
        <v>262</v>
      </c>
      <c r="B8" s="28">
        <f>SUM('REGION 1 sudarshan'!N17:T17)/7</f>
        <v>1446.8571428571429</v>
      </c>
      <c r="C8" s="28">
        <f>SUM('REGION 1 sudarshan'!N40:T40)/7</f>
        <v>806.57142857142856</v>
      </c>
      <c r="D8" s="28">
        <f>SUM('REGION 1 sudarshan'!N57:T57)/7</f>
        <v>1654.8571428571429</v>
      </c>
      <c r="E8" s="28">
        <f t="shared" si="0"/>
        <v>3908.2857142857147</v>
      </c>
      <c r="F8" s="28">
        <f>SUM('REGION 2 tharun'!N17:T17)/7</f>
        <v>1375.5714285714287</v>
      </c>
      <c r="G8" s="28">
        <f>SUM('REGION 2 tharun'!N49:T49)/7</f>
        <v>1434.2857142857142</v>
      </c>
      <c r="H8" s="28">
        <f>SUM('REGION 2 tharun'!N66:T66)/7</f>
        <v>1378.2857142857142</v>
      </c>
      <c r="I8" s="28">
        <f t="shared" si="1"/>
        <v>4188.1428571428569</v>
      </c>
      <c r="J8" s="28">
        <f>SUM('REGION 3 srinu'!N4:T4)/7</f>
        <v>471.28571428571428</v>
      </c>
      <c r="K8" s="28">
        <f>SUM('REGION 3 srinu'!N52:T52)/7</f>
        <v>387.85714285714283</v>
      </c>
      <c r="L8" s="28">
        <f>SUM('REGION 3 srinu'!N70:T70)/7</f>
        <v>822.71428571428567</v>
      </c>
      <c r="M8" s="28">
        <f t="shared" si="2"/>
        <v>1681.8571428571427</v>
      </c>
      <c r="N8" s="28">
        <f>SUM('REGION 4 kranthi'!N12:T12)/7</f>
        <v>969.85714285714289</v>
      </c>
      <c r="O8" s="28">
        <f>SUM('REGION 4 kranthi'!N32:T32)/7</f>
        <v>313.42857142857144</v>
      </c>
      <c r="P8" s="28">
        <f>SUM('REGION 4 kranthi'!N59:T59)/7</f>
        <v>1937.4285714285713</v>
      </c>
      <c r="Q8" s="28">
        <f t="shared" si="3"/>
        <v>3220.7142857142853</v>
      </c>
      <c r="R8" s="28">
        <f>SUM('Region5(Apps)'!M12:S12)/7</f>
        <v>169.14285714285714</v>
      </c>
    </row>
    <row r="9" spans="1:19" s="23" customFormat="1" x14ac:dyDescent="0.25">
      <c r="A9" s="23" t="s">
        <v>261</v>
      </c>
      <c r="B9"/>
      <c r="E9" s="46">
        <f>SUM(E7+300)</f>
        <v>4142.2857142857138</v>
      </c>
      <c r="I9" s="46">
        <f>SUM(I7+300)</f>
        <v>4294.1428571428569</v>
      </c>
      <c r="M9" s="46">
        <f>SUM(M7+300)</f>
        <v>1700.7142857142858</v>
      </c>
      <c r="Q9" s="46">
        <f>SUM(Q7+300)</f>
        <v>3349.1428571428573</v>
      </c>
    </row>
    <row r="10" spans="1:19" x14ac:dyDescent="0.25">
      <c r="A10" s="41" t="s">
        <v>295</v>
      </c>
    </row>
    <row r="11" spans="1:19" ht="18.75" x14ac:dyDescent="0.3">
      <c r="A11" s="23" t="s">
        <v>261</v>
      </c>
      <c r="C11" s="23"/>
      <c r="E11" s="49">
        <f>SUM(E8+300)</f>
        <v>4208.2857142857147</v>
      </c>
      <c r="I11" s="49">
        <f>SUM(I8+300)</f>
        <v>4488.1428571428569</v>
      </c>
      <c r="M11" s="49">
        <f>SUM(M8+300)</f>
        <v>1981.8571428571427</v>
      </c>
      <c r="Q11" s="49">
        <f>SUM(Q8+300)</f>
        <v>3520.7142857142853</v>
      </c>
    </row>
    <row r="12" spans="1:19" x14ac:dyDescent="0.25">
      <c r="A12" s="1">
        <v>43558</v>
      </c>
      <c r="B12" s="28">
        <f>SUM('REGION 1 sudarshan'!G2:G15)</f>
        <v>1419</v>
      </c>
      <c r="C12" s="23">
        <f>SUM('REGION 1 sudarshan'!G21:G38)</f>
        <v>732</v>
      </c>
      <c r="D12" s="28">
        <f>SUM('REGION 1 sudarshan'!G44:G56)</f>
        <v>1699</v>
      </c>
      <c r="E12" s="43">
        <f t="shared" ref="E12:E30" si="4">SUM(B12:D12)</f>
        <v>3850</v>
      </c>
      <c r="F12" s="30">
        <f>SUM('REGION 2 tharun'!G2:G15)</f>
        <v>1271</v>
      </c>
      <c r="G12">
        <f>SUM('REGION 2 tharun'!G22:G48)</f>
        <v>1219</v>
      </c>
      <c r="H12" s="28">
        <f>SUM('REGION 2 tharun'!G54:G65)</f>
        <v>1352</v>
      </c>
      <c r="I12" s="43">
        <f t="shared" ref="I12:I30" si="5">SUM(F12:H12)</f>
        <v>3842</v>
      </c>
      <c r="J12" s="28">
        <f>SUM('REGION 3 srinu'!G3)</f>
        <v>445</v>
      </c>
      <c r="K12">
        <f>SUM('REGION 3 srinu'!G9:G37)</f>
        <v>129</v>
      </c>
      <c r="L12" s="28">
        <f>SUM('REGION 3 srinu'!G57:G69)</f>
        <v>767</v>
      </c>
      <c r="M12" s="43">
        <f t="shared" ref="M12:M30" si="6">SUM(J12:L12)</f>
        <v>1341</v>
      </c>
      <c r="N12" s="28">
        <f>SUM('REGION 4 kranthi'!G2:G10)</f>
        <v>971</v>
      </c>
      <c r="O12">
        <f>SUM('REGION 4 kranthi'!G17:G31)</f>
        <v>144</v>
      </c>
      <c r="P12" s="28">
        <f>SUM('REGION 4 kranthi'!G36:G58)</f>
        <v>1857</v>
      </c>
      <c r="Q12" s="43">
        <f t="shared" ref="Q12:Q30" si="7">SUM(N12:P12)</f>
        <v>2972</v>
      </c>
      <c r="R12" s="28">
        <f>SUM('Region5(Apps)'!F2:F10)</f>
        <v>54</v>
      </c>
    </row>
    <row r="13" spans="1:19" x14ac:dyDescent="0.25">
      <c r="A13" s="1">
        <v>43588</v>
      </c>
      <c r="B13" s="28">
        <f>SUM('REGION 1 sudarshan'!G17:H17)/2</f>
        <v>1428.5</v>
      </c>
      <c r="C13" s="28">
        <f>SUM('REGION 1 sudarshan'!G40:H40)/2</f>
        <v>775.5</v>
      </c>
      <c r="D13" s="28">
        <f>SUM('REGION 1 sudarshan'!G57:H57)/2</f>
        <v>1698</v>
      </c>
      <c r="E13" s="28">
        <f t="shared" si="4"/>
        <v>3902</v>
      </c>
      <c r="F13" s="28">
        <f>SUM('REGION 2 tharun'!G17:H17)/2</f>
        <v>1307.5</v>
      </c>
      <c r="G13" s="28">
        <f>SUM('REGION 2 tharun'!G49:H49)/2</f>
        <v>1221</v>
      </c>
      <c r="H13" s="28">
        <f>SUM('REGION 2 tharun'!G66:H66)/2</f>
        <v>1367</v>
      </c>
      <c r="I13" s="28">
        <f t="shared" si="5"/>
        <v>3895.5</v>
      </c>
      <c r="J13" s="28">
        <f>SUM('REGION 3 srinu'!G4:H4)/2</f>
        <v>441.5</v>
      </c>
      <c r="K13" s="28">
        <f>SUM('REGION 3 srinu'!G52:H52)/2</f>
        <v>130</v>
      </c>
      <c r="L13" s="28">
        <f>SUM('REGION 3 srinu'!G70:H70)/2</f>
        <v>773.5</v>
      </c>
      <c r="M13" s="28">
        <f t="shared" si="6"/>
        <v>1345</v>
      </c>
      <c r="N13" s="28">
        <f>SUM('REGION 4 kranthi'!G12:H12)/2</f>
        <v>991</v>
      </c>
      <c r="O13" s="28">
        <f>SUM('REGION 4 kranthi'!G32:H32)/2</f>
        <v>118.5</v>
      </c>
      <c r="P13" s="28">
        <f>SUM('REGION 4 kranthi'!G59:H59)/2</f>
        <v>1856.5</v>
      </c>
      <c r="Q13" s="28">
        <f t="shared" si="7"/>
        <v>2966</v>
      </c>
      <c r="R13" s="28">
        <f>SUM('Region5(Apps)'!F12:G12)/2</f>
        <v>61</v>
      </c>
    </row>
    <row r="14" spans="1:19" x14ac:dyDescent="0.25">
      <c r="A14" s="1">
        <v>43619</v>
      </c>
      <c r="B14" s="28">
        <f>SUM('REGION 1 sudarshan'!G17:I17)/3</f>
        <v>1451.6666666666667</v>
      </c>
      <c r="C14" s="28">
        <f>SUM('REGION 1 sudarshan'!G40:I40)/3</f>
        <v>754</v>
      </c>
      <c r="D14" s="28">
        <f>SUM('REGION 1 sudarshan'!G57:I57)/3</f>
        <v>1697.3333333333333</v>
      </c>
      <c r="E14" s="28">
        <f t="shared" si="4"/>
        <v>3903</v>
      </c>
      <c r="F14" s="28">
        <f>SUM('REGION 2 tharun'!G17:I17)/3</f>
        <v>1315.6666666666667</v>
      </c>
      <c r="G14" s="28">
        <f>SUM('REGION 2 tharun'!G49:I49)/3</f>
        <v>1242.6666666666667</v>
      </c>
      <c r="H14" s="28">
        <f>SUM('REGION 2 tharun'!G66:I66)/3</f>
        <v>1373.3333333333333</v>
      </c>
      <c r="I14" s="28">
        <f t="shared" si="5"/>
        <v>3931.666666666667</v>
      </c>
      <c r="J14" s="28">
        <f>SUM('REGION 3 srinu'!G4:I4)/3</f>
        <v>435</v>
      </c>
      <c r="K14" s="28">
        <f>SUM('REGION 3 srinu'!G52:I52)/3</f>
        <v>168</v>
      </c>
      <c r="L14" s="28">
        <f>SUM('REGION 3 srinu'!G70:I70)/3</f>
        <v>778</v>
      </c>
      <c r="M14" s="28">
        <f t="shared" si="6"/>
        <v>1381</v>
      </c>
      <c r="N14" s="28">
        <f>SUM('REGION 4 kranthi'!G12:I12)/3</f>
        <v>1000.6666666666666</v>
      </c>
      <c r="O14" s="28">
        <f>SUM('REGION 4 kranthi'!G32:I32)/3</f>
        <v>132.66666666666666</v>
      </c>
      <c r="P14" s="28">
        <f>SUM('REGION 4 kranthi'!G59:I59)/3</f>
        <v>1866.6666666666667</v>
      </c>
      <c r="Q14" s="28">
        <f t="shared" si="7"/>
        <v>3000</v>
      </c>
      <c r="R14" s="28">
        <f>SUM('Region5(Apps)'!F12:H12)/3</f>
        <v>69.333333333333329</v>
      </c>
    </row>
    <row r="15" spans="1:19" x14ac:dyDescent="0.25">
      <c r="A15" s="1">
        <v>43649</v>
      </c>
      <c r="B15" s="28">
        <f>SUM('REGION 1 sudarshan'!G17:J17)/4</f>
        <v>1443.5</v>
      </c>
      <c r="C15" s="28">
        <f>SUM('REGION 1 sudarshan'!G40:J40)/4</f>
        <v>771</v>
      </c>
      <c r="D15" s="28">
        <f>SUM('REGION 1 sudarshan'!G57:J57)/4</f>
        <v>1692.25</v>
      </c>
      <c r="E15" s="28">
        <f t="shared" si="4"/>
        <v>3906.75</v>
      </c>
      <c r="F15" s="28">
        <f>SUM('REGION 2 tharun'!G17:J17)/4</f>
        <v>1332.75</v>
      </c>
      <c r="G15" s="28">
        <f>SUM('REGION 2 tharun'!G49:J49)/4</f>
        <v>1264.5</v>
      </c>
      <c r="H15" s="28">
        <f>SUM('REGION 2 tharun'!G66:J66)/4</f>
        <v>1377.25</v>
      </c>
      <c r="I15" s="28">
        <f t="shared" si="5"/>
        <v>3974.5</v>
      </c>
      <c r="J15" s="28">
        <f>SUM('REGION 3 srinu'!G4:J4)/4</f>
        <v>435</v>
      </c>
      <c r="K15" s="28">
        <f>SUM('REGION 3 srinu'!G52:J52)/4</f>
        <v>164.5</v>
      </c>
      <c r="L15" s="28">
        <f>SUM('REGION 3 srinu'!G70:J70)/4</f>
        <v>774.5</v>
      </c>
      <c r="M15" s="28">
        <f t="shared" si="6"/>
        <v>1374</v>
      </c>
      <c r="N15" s="28">
        <f>SUM('REGION 4 kranthi'!G12:J12)/4</f>
        <v>994.25</v>
      </c>
      <c r="O15" s="28">
        <f>SUM('REGION 4 kranthi'!G32:J32)/4</f>
        <v>138.5</v>
      </c>
      <c r="P15" s="28">
        <f>SUM('REGION 4 kranthi'!G59:J59)/4</f>
        <v>1869.5</v>
      </c>
      <c r="Q15" s="28">
        <f t="shared" si="7"/>
        <v>3002.25</v>
      </c>
      <c r="R15" s="28">
        <f>SUM('Region5(Apps)'!F12:I12)/4</f>
        <v>73.25</v>
      </c>
    </row>
    <row r="16" spans="1:19" x14ac:dyDescent="0.25">
      <c r="A16" s="1">
        <v>43680</v>
      </c>
      <c r="B16" s="28">
        <f>SUM('REGION 1 sudarshan'!G17:K17)/5</f>
        <v>1434.6</v>
      </c>
      <c r="C16" s="28">
        <f>SUM('REGION 1 sudarshan'!G40:K40)/5</f>
        <v>769.4</v>
      </c>
      <c r="D16" s="28">
        <f>SUM('REGION 1 sudarshan'!G57:K57)/5</f>
        <v>1689.4</v>
      </c>
      <c r="E16" s="28">
        <f t="shared" si="4"/>
        <v>3893.4</v>
      </c>
      <c r="F16" s="28">
        <f>SUM('REGION 2 tharun'!G17:K17)/5</f>
        <v>1340</v>
      </c>
      <c r="G16" s="28">
        <f>SUM('REGION 2 tharun'!G49:K49)/5</f>
        <v>1270.2</v>
      </c>
      <c r="H16" s="28">
        <f>SUM('REGION 2 tharun'!G66:K66)/5</f>
        <v>1378</v>
      </c>
      <c r="I16" s="28">
        <f t="shared" si="5"/>
        <v>3988.2</v>
      </c>
      <c r="J16" s="28">
        <f>SUM('REGION 3 srinu'!G4:K4)/5</f>
        <v>436.4</v>
      </c>
      <c r="K16" s="28">
        <f>SUM('REGION 3 srinu'!G52:K52)/5</f>
        <v>155.19999999999999</v>
      </c>
      <c r="L16" s="28">
        <f>SUM('REGION 3 srinu'!G70:K70)/5</f>
        <v>780.2</v>
      </c>
      <c r="M16" s="28">
        <f t="shared" si="6"/>
        <v>1371.8</v>
      </c>
      <c r="N16" s="28">
        <f>SUM('REGION 4 kranthi'!G12:K12)/5</f>
        <v>998.4</v>
      </c>
      <c r="O16" s="28">
        <f>SUM('REGION 4 kranthi'!G32:K32)/5</f>
        <v>166</v>
      </c>
      <c r="P16" s="28">
        <f>SUM('REGION 4 kranthi'!G59:K59)/5</f>
        <v>1864.4</v>
      </c>
      <c r="Q16" s="28">
        <f t="shared" si="7"/>
        <v>3028.8</v>
      </c>
      <c r="R16" s="28">
        <f>SUM('Region5(Apps)'!F12:J12)/5</f>
        <v>73.599999999999994</v>
      </c>
    </row>
    <row r="17" spans="1:18" x14ac:dyDescent="0.25">
      <c r="A17" s="1">
        <v>43711</v>
      </c>
      <c r="B17" s="28">
        <f>SUM('REGION 1 sudarshan'!G17:L17)/6</f>
        <v>1410.1666666666667</v>
      </c>
      <c r="C17" s="28">
        <f>SUM('REGION 1 sudarshan'!G40:L40)/6</f>
        <v>763</v>
      </c>
      <c r="D17" s="28">
        <f>SUM('REGION 1 sudarshan'!G57:L57)/6</f>
        <v>1679.1666666666667</v>
      </c>
      <c r="E17" s="28">
        <f t="shared" si="4"/>
        <v>3852.3333333333339</v>
      </c>
      <c r="F17" s="28">
        <f>SUM('REGION 2 tharun'!G17:L17)/6</f>
        <v>1359.6666666666667</v>
      </c>
      <c r="G17" s="28">
        <f>SUM('REGION 2 tharun'!G49:L49)/6</f>
        <v>1258.1666666666667</v>
      </c>
      <c r="H17" s="28">
        <f>SUM('REGION 2 tharun'!G66:L66)/6</f>
        <v>1376.5</v>
      </c>
      <c r="I17" s="28">
        <f t="shared" si="5"/>
        <v>3994.3333333333335</v>
      </c>
      <c r="J17" s="28">
        <f>SUM('REGION 3 srinu'!G4:L4)/6</f>
        <v>439.16666666666669</v>
      </c>
      <c r="K17" s="28">
        <f>SUM('REGION 3 srinu'!G52:L52)/6</f>
        <v>187.16666666666666</v>
      </c>
      <c r="L17" s="28">
        <f>SUM('REGION 3 srinu'!G70:L70)/6</f>
        <v>777.83333333333337</v>
      </c>
      <c r="M17" s="28">
        <f t="shared" si="6"/>
        <v>1404.1666666666667</v>
      </c>
      <c r="N17" s="28">
        <f>SUM('REGION 4 kranthi'!G12:L12)/6</f>
        <v>993</v>
      </c>
      <c r="O17" s="28">
        <f>SUM('REGION 4 kranthi'!G32:L32)/6</f>
        <v>191.66666666666666</v>
      </c>
      <c r="P17" s="28">
        <f>SUM('REGION 4 kranthi'!G59:L59)/6</f>
        <v>1858.5</v>
      </c>
      <c r="Q17" s="28">
        <f t="shared" si="7"/>
        <v>3043.166666666667</v>
      </c>
      <c r="R17" s="28">
        <f>SUM('Region5(Apps)'!F12:K12)/6</f>
        <v>76.5</v>
      </c>
    </row>
    <row r="18" spans="1:18" x14ac:dyDescent="0.25">
      <c r="A18" s="1">
        <v>43741</v>
      </c>
      <c r="B18" s="28">
        <f>SUM('REGION 1 sudarshan'!G17:M17)/7</f>
        <v>1402.2857142857142</v>
      </c>
      <c r="C18" s="28">
        <f>SUM('REGION 1 sudarshan'!G40:M40)/7</f>
        <v>768.85714285714289</v>
      </c>
      <c r="D18" s="28">
        <f>SUM('REGION 1 sudarshan'!G57:M57)/7</f>
        <v>1671.1428571428571</v>
      </c>
      <c r="E18" s="28">
        <f t="shared" si="4"/>
        <v>3842.2857142857138</v>
      </c>
      <c r="F18" s="28">
        <f>SUM('REGION 2 tharun'!G17:M17)/7</f>
        <v>1365.8571428571429</v>
      </c>
      <c r="G18" s="28">
        <f>SUM('REGION 2 tharun'!G49:M49)/7</f>
        <v>1250.4285714285713</v>
      </c>
      <c r="H18" s="28">
        <f>SUM('REGION 2 tharun'!G66:M66)/7</f>
        <v>1377.8571428571429</v>
      </c>
      <c r="I18" s="28">
        <f t="shared" si="5"/>
        <v>3994.1428571428569</v>
      </c>
      <c r="J18" s="28">
        <f>SUM('REGION 3 srinu'!G4:M4)/7</f>
        <v>437.14285714285717</v>
      </c>
      <c r="K18" s="28">
        <f>SUM('REGION 3 srinu'!G52:M52)/7</f>
        <v>185</v>
      </c>
      <c r="L18" s="28">
        <f>SUM('REGION 3 srinu'!G70:M70)/7</f>
        <v>778.57142857142856</v>
      </c>
      <c r="M18" s="28">
        <f t="shared" si="6"/>
        <v>1400.7142857142858</v>
      </c>
      <c r="N18" s="28">
        <f>SUM('REGION 4 kranthi'!G12:M12)/7</f>
        <v>1001.4285714285714</v>
      </c>
      <c r="O18" s="28">
        <f>SUM('REGION 4 kranthi'!G32:M32)/7</f>
        <v>188.14285714285714</v>
      </c>
      <c r="P18" s="28">
        <f>SUM('REGION 4 kranthi'!G59:M59)/7</f>
        <v>1859.5714285714287</v>
      </c>
      <c r="Q18" s="28">
        <f t="shared" si="7"/>
        <v>3049.1428571428573</v>
      </c>
      <c r="R18" s="28">
        <f>SUM('Region5(Apps)'!F12:L12)/7</f>
        <v>82.857142857142861</v>
      </c>
    </row>
    <row r="19" spans="1:18" x14ac:dyDescent="0.25">
      <c r="A19" s="1">
        <v>43772</v>
      </c>
      <c r="B19">
        <f>SUM('REGION 1 sudarshan'!N2:N16)</f>
        <v>1407</v>
      </c>
      <c r="C19">
        <f>SUM('REGION 1 sudarshan'!N21:N39)</f>
        <v>740</v>
      </c>
      <c r="D19">
        <f>SUM('REGION 1 sudarshan'!N44:N56)</f>
        <v>1654</v>
      </c>
      <c r="E19">
        <f t="shared" si="4"/>
        <v>3801</v>
      </c>
      <c r="F19">
        <f>SUM('REGION 2 tharun'!N2:N16)</f>
        <v>1339</v>
      </c>
      <c r="G19">
        <f>SUM('REGION 2 tharun'!N22:N48)</f>
        <v>1168</v>
      </c>
      <c r="H19">
        <f>SUM('REGION 2 tharun'!N54:N65)</f>
        <v>1366</v>
      </c>
      <c r="I19">
        <f t="shared" si="5"/>
        <v>3873</v>
      </c>
      <c r="J19">
        <f>SUM('REGION 3 srinu'!N3)</f>
        <v>440</v>
      </c>
      <c r="K19">
        <f>SUM('REGION 3 srinu'!N9:N37)</f>
        <v>156</v>
      </c>
      <c r="L19">
        <f>SUM('REGION 3 srinu'!N57:N69)</f>
        <v>778</v>
      </c>
      <c r="M19">
        <f t="shared" si="6"/>
        <v>1374</v>
      </c>
      <c r="N19">
        <f>SUM('REGION 4 kranthi'!N2:N10)</f>
        <v>964</v>
      </c>
      <c r="O19">
        <f>SUM( 'REGION 4 kranthi'!N17:N31)</f>
        <v>293</v>
      </c>
      <c r="P19">
        <f>SUM('REGION 4 kranthi'!N36:N58)</f>
        <v>1901</v>
      </c>
      <c r="Q19">
        <f t="shared" si="7"/>
        <v>3158</v>
      </c>
      <c r="R19">
        <f>SUM('Region5(Apps)'!M2:M11)/1</f>
        <v>141</v>
      </c>
    </row>
    <row r="20" spans="1:18" x14ac:dyDescent="0.25">
      <c r="A20" s="1">
        <v>43802</v>
      </c>
      <c r="B20">
        <f>SUM('REGION 1 sudarshan'!N17:O17)/2</f>
        <v>1426</v>
      </c>
      <c r="C20">
        <f>SUM('REGION 1 sudarshan'!N40:O40)/2</f>
        <v>776</v>
      </c>
      <c r="D20">
        <f>SUM('REGION 1 sudarshan'!N57:O57)/2</f>
        <v>1667</v>
      </c>
      <c r="E20">
        <f t="shared" si="4"/>
        <v>3869</v>
      </c>
      <c r="F20" s="28">
        <f>SUM('REGION 2 tharun'!N17:O17)/2</f>
        <v>1331</v>
      </c>
      <c r="G20" s="28">
        <f>SUM('REGION 2 tharun'!N49:O49)/2</f>
        <v>1266.5</v>
      </c>
      <c r="H20" s="28">
        <f>SUM('REGION 2 tharun'!N66:O66)/2</f>
        <v>1381.5</v>
      </c>
      <c r="I20" s="28">
        <f t="shared" si="5"/>
        <v>3979</v>
      </c>
      <c r="J20" s="28">
        <f>SUM('REGION 3 srinu'!N4:O4)/2</f>
        <v>436.5</v>
      </c>
      <c r="K20" s="28">
        <f>SUM('REGION 3 srinu'!N52:O52)/2</f>
        <v>336.5</v>
      </c>
      <c r="L20">
        <f>SUM('REGION 3 srinu'!N70:O70)/2</f>
        <v>800.5</v>
      </c>
      <c r="M20">
        <f t="shared" si="6"/>
        <v>1573.5</v>
      </c>
      <c r="N20" s="28">
        <f>SUM('REGION 4 kranthi'!N12:O12)/2</f>
        <v>964.5</v>
      </c>
      <c r="O20">
        <f>SUM('REGION 4 kranthi'!N32:O32)/2</f>
        <v>233</v>
      </c>
      <c r="P20" s="28">
        <f>SUM('REGION 4 kranthi'!N59:O59)/2</f>
        <v>1896.5</v>
      </c>
      <c r="Q20">
        <f t="shared" si="7"/>
        <v>3094</v>
      </c>
      <c r="R20" s="28">
        <f>SUM('Region5(Apps)'!M12:N12)/2</f>
        <v>144.5</v>
      </c>
    </row>
    <row r="21" spans="1:18" x14ac:dyDescent="0.25">
      <c r="A21" s="47" t="s">
        <v>278</v>
      </c>
      <c r="B21" s="28">
        <f>SUM('REGION 1 sudarshan'!N17:P17)/3</f>
        <v>1440</v>
      </c>
      <c r="C21" s="28">
        <f>SUM('REGION 1 sudarshan'!N40:P40)/3</f>
        <v>778</v>
      </c>
      <c r="D21" s="28">
        <f>SUM('REGION 1 sudarshan'!N57:P57)/3</f>
        <v>1660.6666666666667</v>
      </c>
      <c r="E21" s="28">
        <f t="shared" si="4"/>
        <v>3878.666666666667</v>
      </c>
      <c r="F21" s="28">
        <f>SUM('REGION 2 tharun'!N17:P17)/3</f>
        <v>1365</v>
      </c>
      <c r="G21" s="28">
        <f>SUM('REGION 2 tharun'!N17:P17)/3</f>
        <v>1365</v>
      </c>
      <c r="H21" s="28">
        <f>SUM('REGION 2 tharun'!N66:P66)/3</f>
        <v>1381</v>
      </c>
      <c r="I21" s="28">
        <f t="shared" si="5"/>
        <v>4111</v>
      </c>
      <c r="J21" s="28">
        <f>SUM('REGION 3 srinu'!N4:P4)/3</f>
        <v>433</v>
      </c>
      <c r="K21" s="28">
        <f>SUM('REGION 3 srinu'!N52:P52)/3</f>
        <v>367.33333333333331</v>
      </c>
      <c r="L21" s="28">
        <f>SUM('REGION 3 srinu'!N70:P70)/3</f>
        <v>812.33333333333337</v>
      </c>
      <c r="M21" s="28">
        <f t="shared" si="6"/>
        <v>1612.6666666666665</v>
      </c>
      <c r="N21" s="28">
        <f>SUM('REGION 4 kranthi'!N12:P12)/3</f>
        <v>964</v>
      </c>
      <c r="O21" s="28">
        <f>SUM('REGION 4 kranthi'!N32:P32)/3</f>
        <v>251.66666666666666</v>
      </c>
      <c r="P21" s="28">
        <f>SUM('REGION 4 kranthi'!N59:P59)/3</f>
        <v>1924.3333333333333</v>
      </c>
      <c r="Q21" s="28">
        <f t="shared" si="7"/>
        <v>3140</v>
      </c>
      <c r="R21" s="28">
        <f>SUM('Region5(Apps)'!M12:O12)/3</f>
        <v>152</v>
      </c>
    </row>
    <row r="22" spans="1:18" x14ac:dyDescent="0.25">
      <c r="A22" s="47" t="s">
        <v>279</v>
      </c>
      <c r="B22" s="28">
        <f>SUM('REGION 1 sudarshan'!N17:Q17)/4</f>
        <v>1461.5</v>
      </c>
      <c r="C22" s="28">
        <f>SUM('REGION 1 sudarshan'!N40:Q40)/4</f>
        <v>774.5</v>
      </c>
      <c r="D22" s="28">
        <f>SUM('REGION 1 sudarshan'!N57:Q57)/4</f>
        <v>1666.25</v>
      </c>
      <c r="E22" s="28">
        <f t="shared" si="4"/>
        <v>3902.25</v>
      </c>
      <c r="F22" s="28">
        <f>SUM('REGION 2 tharun'!N17:Q17)/4</f>
        <v>1370.5</v>
      </c>
      <c r="G22" s="28">
        <f>SUM('REGION 2 tharun'!N49:Q49)/4</f>
        <v>1383.75</v>
      </c>
      <c r="H22" s="28">
        <f>SUM('REGION 2 tharun'!N66:Q66)/4</f>
        <v>1388.25</v>
      </c>
      <c r="I22" s="28">
        <f t="shared" si="5"/>
        <v>4142.5</v>
      </c>
      <c r="J22" s="28">
        <f>SUM('REGION 3 srinu'!N4:Q4)/4</f>
        <v>427.75</v>
      </c>
      <c r="K22" s="28">
        <f>SUM('REGION 3 srinu'!N52:Q52)/4</f>
        <v>349.25</v>
      </c>
      <c r="L22" s="28">
        <f>SUM('REGION 3 srinu'!N70:Q70)/4</f>
        <v>819</v>
      </c>
      <c r="M22" s="28">
        <f t="shared" si="6"/>
        <v>1596</v>
      </c>
      <c r="N22" s="28">
        <f>SUM('REGION 4 kranthi'!N12:Q12)/4</f>
        <v>959.25</v>
      </c>
      <c r="O22" s="28">
        <f>SUM('REGION 4 kranthi'!N32:Q32)/4</f>
        <v>242</v>
      </c>
      <c r="P22" s="28">
        <f>SUM('REGION 4 kranthi'!N59:Q59)/4</f>
        <v>1936.75</v>
      </c>
      <c r="Q22" s="28">
        <f t="shared" si="7"/>
        <v>3138</v>
      </c>
      <c r="R22" s="28">
        <f>SUM('Region5(Apps)'!M12:P12)/4</f>
        <v>157.5</v>
      </c>
    </row>
    <row r="23" spans="1:18" x14ac:dyDescent="0.25">
      <c r="A23" s="47" t="s">
        <v>288</v>
      </c>
      <c r="B23">
        <f>SUM('REGION 1 sudarshan'!N17:R17)/5</f>
        <v>1460</v>
      </c>
      <c r="C23" s="28">
        <f>SUM('REGION 1 sudarshan'!N40:R40)/5</f>
        <v>784.2</v>
      </c>
      <c r="D23" s="28">
        <f>SUM('REGION 1 sudarshan'!N57:R57)/5</f>
        <v>1659.4</v>
      </c>
      <c r="E23" s="28">
        <f t="shared" si="4"/>
        <v>3903.6</v>
      </c>
      <c r="F23" s="28">
        <f>SUM('REGION 2 tharun'!N17:R17)/5</f>
        <v>1360.6</v>
      </c>
      <c r="G23" s="28">
        <f>SUM('REGION 2 tharun'!N49:R49)/5</f>
        <v>1422.8</v>
      </c>
      <c r="H23" s="28">
        <f>SUM('REGION 2 tharun'!N66:R66)/5</f>
        <v>1388.8</v>
      </c>
      <c r="I23" s="28">
        <f t="shared" si="5"/>
        <v>4172.2</v>
      </c>
      <c r="J23" s="28">
        <f>SUM('REGION 3 srinu'!N4:R4)/5</f>
        <v>467.8</v>
      </c>
      <c r="K23" s="28">
        <f>SUM('REGION 3 srinu'!N52:R52)/5</f>
        <v>350.2</v>
      </c>
      <c r="L23" s="28">
        <f>SUM('REGION 3 srinu'!N70:R70)/5</f>
        <v>817.2</v>
      </c>
      <c r="M23" s="28">
        <f t="shared" si="6"/>
        <v>1635.2</v>
      </c>
      <c r="N23" s="28">
        <f>SUM('REGION 4 kranthi'!N12:R12)/5</f>
        <v>962.6</v>
      </c>
      <c r="O23" s="28">
        <f>SUM('REGION 4 kranthi'!N32:R32)/5</f>
        <v>301.39999999999998</v>
      </c>
      <c r="P23" s="28">
        <f>SUM('REGION 4 kranthi'!N59:R59)/5</f>
        <v>1938</v>
      </c>
      <c r="Q23" s="28">
        <f t="shared" si="7"/>
        <v>3202</v>
      </c>
      <c r="R23" s="28">
        <f>SUM('Region5(Apps)'!M12:Q12)/5</f>
        <v>157.4</v>
      </c>
    </row>
    <row r="24" spans="1:18" x14ac:dyDescent="0.25">
      <c r="A24" s="47" t="s">
        <v>287</v>
      </c>
      <c r="B24" s="28">
        <f>SUM('REGION 1 sudarshan'!N17:S17)/6</f>
        <v>1459.1666666666667</v>
      </c>
      <c r="C24" s="28">
        <f>SUM('REGION 1 sudarshan'!N40:S40)/6</f>
        <v>796.83333333333337</v>
      </c>
      <c r="D24" s="28">
        <f>SUM('REGION 1 sudarshan'!N57:S57)/6</f>
        <v>1658</v>
      </c>
      <c r="E24" s="28">
        <f t="shared" si="4"/>
        <v>3914</v>
      </c>
      <c r="F24" s="28">
        <f>SUM('REGION 2 tharun'!N17:S17)/6</f>
        <v>1376.1666666666667</v>
      </c>
      <c r="G24" s="28">
        <f>SUM('REGION 2 tharun'!N49:S49)/6</f>
        <v>1445.3333333333333</v>
      </c>
      <c r="H24" s="28">
        <f>SUM('REGION 2 tharun'!N66:S66)/6</f>
        <v>1384.6666666666667</v>
      </c>
      <c r="I24" s="28">
        <f t="shared" si="5"/>
        <v>4206.166666666667</v>
      </c>
      <c r="J24" s="28">
        <f>SUM('REGION 3 srinu'!N4:S4)/6</f>
        <v>478.33333333333331</v>
      </c>
      <c r="K24" s="28">
        <f>SUM('REGION 3 srinu'!N52:S52)/6</f>
        <v>361.83333333333331</v>
      </c>
      <c r="L24" s="28">
        <f>SUM('REGION 3 srinu'!N70:S70)/6</f>
        <v>823.16666666666663</v>
      </c>
      <c r="M24" s="28">
        <f t="shared" si="6"/>
        <v>1663.3333333333333</v>
      </c>
      <c r="N24" s="28">
        <f>SUM('REGION 4 kranthi'!N12:S12)/6</f>
        <v>965.66666666666663</v>
      </c>
      <c r="O24" s="28">
        <f>SUM('REGION 4 kranthi'!N32:S32)/6</f>
        <v>332.83333333333331</v>
      </c>
      <c r="P24" s="28">
        <f>SUM('REGION 4 kranthi'!N59:S59)/6</f>
        <v>1944.8333333333333</v>
      </c>
      <c r="Q24" s="28">
        <f t="shared" si="7"/>
        <v>3243.333333333333</v>
      </c>
      <c r="R24" s="28">
        <f>SUM('Region5(Apps)'!M12:R12)/6</f>
        <v>163.33333333333334</v>
      </c>
    </row>
    <row r="25" spans="1:18" x14ac:dyDescent="0.25">
      <c r="A25" s="47" t="s">
        <v>292</v>
      </c>
      <c r="B25" s="28">
        <f>SUM('REGION 1 sudarshan'!N17:T17)/7</f>
        <v>1446.8571428571429</v>
      </c>
      <c r="C25" s="28">
        <f>SUM('REGION 1 sudarshan'!N40:T40)/7</f>
        <v>806.57142857142856</v>
      </c>
      <c r="D25" s="28">
        <f>SUM('REGION 1 sudarshan'!N57:T57)/7</f>
        <v>1654.8571428571429</v>
      </c>
      <c r="E25" s="28">
        <f t="shared" si="4"/>
        <v>3908.2857142857147</v>
      </c>
      <c r="F25" s="28">
        <f>SUM('REGION 2 tharun'!N17:T17)/7</f>
        <v>1375.5714285714287</v>
      </c>
      <c r="G25" s="28">
        <f>SUM('REGION 2 tharun'!N49:T49)/7</f>
        <v>1434.2857142857142</v>
      </c>
      <c r="H25" s="28">
        <f>SUM('REGION 2 tharun'!N66:T66)/7</f>
        <v>1378.2857142857142</v>
      </c>
      <c r="I25" s="28">
        <f t="shared" si="5"/>
        <v>4188.1428571428569</v>
      </c>
      <c r="J25" s="28">
        <f>SUM('REGION 3 srinu'!N4:T4)/7</f>
        <v>471.28571428571428</v>
      </c>
      <c r="K25" s="28">
        <f>SUM('REGION 3 srinu'!N52:T52)/7</f>
        <v>387.85714285714283</v>
      </c>
      <c r="L25" s="28">
        <f>SUM('REGION 3 srinu'!N70:T70)/7</f>
        <v>822.71428571428567</v>
      </c>
      <c r="M25" s="28">
        <f t="shared" si="6"/>
        <v>1681.8571428571427</v>
      </c>
      <c r="N25" s="28">
        <f>SUM('REGION 4 kranthi'!N12:T12)/7</f>
        <v>969.85714285714289</v>
      </c>
      <c r="O25" s="28">
        <f>SUM('REGION 4 kranthi'!N32:T32)/7</f>
        <v>313.42857142857144</v>
      </c>
      <c r="P25" s="28">
        <f>SUM('REGION 4 kranthi'!N59:T59)/7</f>
        <v>1937.4285714285713</v>
      </c>
      <c r="Q25" s="28">
        <f t="shared" si="7"/>
        <v>3220.7142857142853</v>
      </c>
      <c r="R25" s="28">
        <f>SUM('Region5(Apps)'!M12:S12)/7</f>
        <v>169.14285714285714</v>
      </c>
    </row>
    <row r="26" spans="1:18" x14ac:dyDescent="0.25">
      <c r="A26" s="47" t="s">
        <v>294</v>
      </c>
      <c r="B26">
        <f>SUM('REGION 1 sudarshan'!U2:U16)</f>
        <v>1388</v>
      </c>
      <c r="C26">
        <f>SUM('REGION 1 sudarshan'!U21:U39)</f>
        <v>856</v>
      </c>
      <c r="D26">
        <f>SUM('REGION 1 sudarshan'!U44:U56)</f>
        <v>1665</v>
      </c>
      <c r="E26">
        <f t="shared" si="4"/>
        <v>3909</v>
      </c>
      <c r="F26">
        <f>SUM('REGION 2 tharun'!U2:U16)</f>
        <v>1382</v>
      </c>
      <c r="G26">
        <f>SUM('REGION 2 tharun'!U22:U48)</f>
        <v>1882</v>
      </c>
      <c r="H26">
        <f>SUM('REGION 2 tharun'!U54:U65)</f>
        <v>1386</v>
      </c>
      <c r="I26">
        <f t="shared" si="5"/>
        <v>4650</v>
      </c>
      <c r="J26">
        <f>SUM('REGION 3 srinu'!U2:U3)</f>
        <v>429</v>
      </c>
      <c r="K26">
        <f>SUM('REGION 3 srinu'!U9:U51)</f>
        <v>218</v>
      </c>
      <c r="L26">
        <f>SUM('REGION 3 srinu'!U57:U69)</f>
        <v>816</v>
      </c>
      <c r="M26">
        <f t="shared" si="6"/>
        <v>1463</v>
      </c>
      <c r="N26">
        <f>SUM('REGION 4 kranthi'!U2:U11)</f>
        <v>990</v>
      </c>
      <c r="O26">
        <f>SUM('REGION 4 kranthi'!U17:U31)</f>
        <v>149</v>
      </c>
      <c r="P26">
        <f>SUM('REGION 4 kranthi'!U36:U58)</f>
        <v>1924</v>
      </c>
      <c r="Q26">
        <f t="shared" si="7"/>
        <v>3063</v>
      </c>
      <c r="R26">
        <f>SUM('Region5(Apps)'!T2:T11)</f>
        <v>211</v>
      </c>
    </row>
    <row r="27" spans="1:18" x14ac:dyDescent="0.25">
      <c r="A27" s="47" t="s">
        <v>297</v>
      </c>
      <c r="B27" s="28">
        <f>SUM('REGION 1 sudarshan'!U17:V17)/2</f>
        <v>1428.5</v>
      </c>
      <c r="C27" s="28">
        <f>SUM('REGION 1 sudarshan'!U40:V40)/2</f>
        <v>892.5</v>
      </c>
      <c r="D27">
        <f>SUM('REGION 1 sudarshan'!U57:V57)/2</f>
        <v>1674</v>
      </c>
      <c r="E27">
        <f t="shared" si="4"/>
        <v>3995</v>
      </c>
      <c r="F27" s="28">
        <f>SUM('REGION 2 tharun'!U17:V17)/2</f>
        <v>1277</v>
      </c>
      <c r="G27" s="28">
        <f>SUM('REGION 2 tharun'!U49:V49)/2</f>
        <v>1742.5</v>
      </c>
      <c r="H27" s="28">
        <f>SUM('REGION 2 tharun'!U66:V66)/2</f>
        <v>1397</v>
      </c>
      <c r="I27" s="28">
        <f t="shared" si="5"/>
        <v>4416.5</v>
      </c>
      <c r="J27">
        <f>SUM('REGION 3 srinu'!U4:V4)/2</f>
        <v>432</v>
      </c>
      <c r="K27">
        <f>SUM('REGION 3 srinu'!U52:V52)/2</f>
        <v>188</v>
      </c>
      <c r="L27" s="28">
        <f>SUM('REGION 3 srinu'!U70:V70)/2</f>
        <v>816.5</v>
      </c>
      <c r="M27" s="28">
        <f t="shared" si="6"/>
        <v>1436.5</v>
      </c>
      <c r="N27" s="28">
        <f>SUM('REGION 4 kranthi'!U12:V12)/2</f>
        <v>1013.5</v>
      </c>
      <c r="O27" s="28">
        <f>SUM('REGION 4 kranthi'!U32:V32)/2</f>
        <v>294.5</v>
      </c>
      <c r="P27">
        <f>SUM('REGION 4 kranthi'!U59:V59)/2</f>
        <v>1946</v>
      </c>
      <c r="Q27">
        <f t="shared" si="7"/>
        <v>3254</v>
      </c>
      <c r="R27" s="28">
        <f>SUM('Region5(Apps)'!T12:U12)/2</f>
        <v>220.5</v>
      </c>
    </row>
    <row r="28" spans="1:18" x14ac:dyDescent="0.25">
      <c r="A28" s="47" t="s">
        <v>298</v>
      </c>
      <c r="B28" s="28">
        <f>SUM('REGION 1 sudarshan'!U17:W17)/3</f>
        <v>1445.6666666666667</v>
      </c>
      <c r="C28">
        <f>SUM('REGION 1 sudarshan'!U40:W40)/3</f>
        <v>890</v>
      </c>
      <c r="D28" s="28">
        <f>SUM('REGION 1 sudarshan'!U57:W57)/3</f>
        <v>1698</v>
      </c>
      <c r="E28" s="28">
        <f t="shared" si="4"/>
        <v>4033.666666666667</v>
      </c>
      <c r="F28" s="28">
        <f>SUM('REGION 2 tharun'!U17:W17)/3</f>
        <v>1289.3333333333333</v>
      </c>
      <c r="G28" s="28">
        <f>SUM('REGION 2 tharun'!U49:W49)/3</f>
        <v>1757.6666666666667</v>
      </c>
      <c r="H28" s="28">
        <f>SUM('REGION 2 tharun'!U66:W66)/3</f>
        <v>1402.6666666666667</v>
      </c>
      <c r="I28" s="28">
        <f t="shared" si="5"/>
        <v>4449.666666666667</v>
      </c>
      <c r="J28" s="28">
        <f>SUM('REGION 3 srinu'!U4:W4)/3</f>
        <v>475.66666666666669</v>
      </c>
      <c r="K28" s="28">
        <f>SUM('REGION 3 srinu'!U52:W52)/3</f>
        <v>208</v>
      </c>
      <c r="L28" s="28">
        <f>SUM('REGION 3 srinu'!U70:W70)/3</f>
        <v>826</v>
      </c>
      <c r="M28" s="28">
        <f t="shared" si="6"/>
        <v>1509.6666666666667</v>
      </c>
      <c r="N28" s="28">
        <f>SUM('REGION 4 kranthi'!U12:W12)/3</f>
        <v>1023.3333333333334</v>
      </c>
      <c r="O28" s="28">
        <f>SUM('REGION 4 kranthi'!U32:W32)/3</f>
        <v>324</v>
      </c>
      <c r="P28" s="28">
        <f>SUM('REGION 4 kranthi'!U59:W59)/3</f>
        <v>1956</v>
      </c>
      <c r="Q28" s="28">
        <f t="shared" si="7"/>
        <v>3303.3333333333335</v>
      </c>
      <c r="R28" s="28">
        <f>SUM('Region5(Apps)'!T12:V12)/3</f>
        <v>231.33333333333334</v>
      </c>
    </row>
    <row r="29" spans="1:18" x14ac:dyDescent="0.25">
      <c r="A29" s="47" t="s">
        <v>302</v>
      </c>
      <c r="B29" s="28">
        <f>SUM('REGION 1 sudarshan'!U17:X17)/4</f>
        <v>1466.75</v>
      </c>
      <c r="C29" s="28">
        <f>SUM('REGION 1 sudarshan'!U40:X40)/4</f>
        <v>911.25</v>
      </c>
      <c r="D29" s="28">
        <f>SUM('REGION 1 sudarshan'!U57:X57)/4</f>
        <v>1689</v>
      </c>
      <c r="E29">
        <f t="shared" si="4"/>
        <v>4067</v>
      </c>
      <c r="F29" s="28">
        <f>SUM('REGION 2 tharun'!U17:X17)/4</f>
        <v>1311.5</v>
      </c>
      <c r="G29" s="28">
        <f>SUM('REGION 2 tharun'!U49:X49)/4</f>
        <v>1664.25</v>
      </c>
      <c r="H29" s="28">
        <f>SUM('REGION 2 tharun'!U66:X66)/4</f>
        <v>1397.5</v>
      </c>
      <c r="I29" s="28">
        <f t="shared" si="5"/>
        <v>4373.25</v>
      </c>
      <c r="J29" s="28">
        <f>SUM('REGION 3 srinu'!U4:X4)/4</f>
        <v>460.5</v>
      </c>
      <c r="K29" s="28">
        <f>SUM('REGION 3 srinu'!U52:X52)/4</f>
        <v>231.5</v>
      </c>
      <c r="L29" s="28">
        <f>SUM('REGION 3 srinu'!U70:X70)/4</f>
        <v>827.25</v>
      </c>
      <c r="M29" s="28">
        <f t="shared" si="6"/>
        <v>1519.25</v>
      </c>
      <c r="N29" s="28">
        <f>SUM('REGION 4 kranthi'!U12:X12)/4</f>
        <v>1012.5</v>
      </c>
      <c r="O29" s="28">
        <f>SUM('REGION 4 kranthi'!U32:X32)/4</f>
        <v>317.75</v>
      </c>
      <c r="P29" s="28">
        <f>SUM('REGION 4 kranthi'!U59:X59)/4</f>
        <v>1958.5</v>
      </c>
      <c r="Q29" s="28">
        <f t="shared" si="7"/>
        <v>3288.75</v>
      </c>
      <c r="R29" s="28">
        <f>SUM('Region5(Apps)'!T12:W12)/4</f>
        <v>234.25</v>
      </c>
    </row>
    <row r="30" spans="1:18" x14ac:dyDescent="0.25">
      <c r="A30" s="47" t="s">
        <v>304</v>
      </c>
      <c r="B30" s="28">
        <f>SUM('REGION 1 sudarshan'!U17:Y17)/5</f>
        <v>1474.6</v>
      </c>
      <c r="C30" s="28">
        <f>SUM('REGION 1 sudarshan'!U40:Y40)/5</f>
        <v>912.6</v>
      </c>
      <c r="D30" s="28">
        <f>SUM('REGION 1 sudarshan'!U57:Y57)/5</f>
        <v>1681.4</v>
      </c>
      <c r="E30" s="28">
        <f t="shared" si="4"/>
        <v>4068.6</v>
      </c>
      <c r="F30" s="28">
        <f>SUM('REGION 2 tharun'!U17:Y17)/5</f>
        <v>1316.2</v>
      </c>
      <c r="G30" s="28">
        <f>SUM('REGION 2 tharun'!U49:Y49)/5</f>
        <v>1647</v>
      </c>
      <c r="H30" s="28">
        <f>SUM('REGION 2 tharun'!U66:Y66)/5</f>
        <v>1391</v>
      </c>
      <c r="I30" s="28">
        <f t="shared" si="5"/>
        <v>4354.2</v>
      </c>
      <c r="J30" s="28">
        <f>SUM('REGION 3 srinu'!U4:Y4)/5</f>
        <v>449.2</v>
      </c>
      <c r="K30" s="28">
        <f>SUM('REGION 3 srinu'!U52:Y52)/5</f>
        <v>256</v>
      </c>
      <c r="L30" s="28">
        <f>SUM('REGION 3 srinu'!U70:Y70)/5</f>
        <v>824.2</v>
      </c>
      <c r="M30" s="28">
        <f t="shared" si="6"/>
        <v>1529.4</v>
      </c>
      <c r="N30" s="28">
        <f>SUM('REGION 4 kranthi'!U12:Y12)/5</f>
        <v>1008</v>
      </c>
      <c r="O30" s="28">
        <f>SUM('REGION 4 kranthi'!U32:Y32)/5</f>
        <v>322</v>
      </c>
      <c r="P30" s="28">
        <f>SUM('REGION 4 kranthi'!U59:Y59)/5</f>
        <v>1957.6</v>
      </c>
      <c r="Q30" s="28">
        <f t="shared" si="7"/>
        <v>3287.6</v>
      </c>
      <c r="R30" s="28">
        <f>SUM('Region5(Apps)'!T12:X12)/5</f>
        <v>214.2</v>
      </c>
    </row>
    <row r="31" spans="1:18" x14ac:dyDescent="0.25">
      <c r="C31" s="23"/>
    </row>
    <row r="32" spans="1:18" x14ac:dyDescent="0.25">
      <c r="C32" s="23"/>
    </row>
    <row r="33" spans="3:3" x14ac:dyDescent="0.25">
      <c r="C33" s="23"/>
    </row>
    <row r="34" spans="3:3" x14ac:dyDescent="0.25">
      <c r="C34" s="23"/>
    </row>
    <row r="35" spans="3:3" x14ac:dyDescent="0.25">
      <c r="C35" s="23"/>
    </row>
    <row r="36" spans="3:3" x14ac:dyDescent="0.25">
      <c r="C36" s="23"/>
    </row>
    <row r="37" spans="3:3" x14ac:dyDescent="0.25">
      <c r="C37" s="23"/>
    </row>
    <row r="38" spans="3:3" x14ac:dyDescent="0.25">
      <c r="C38" s="23"/>
    </row>
    <row r="39" spans="3:3" x14ac:dyDescent="0.25">
      <c r="C39" s="23"/>
    </row>
    <row r="40" spans="3:3" x14ac:dyDescent="0.25">
      <c r="C40" s="23"/>
    </row>
    <row r="41" spans="3:3" x14ac:dyDescent="0.25">
      <c r="C41" s="23"/>
    </row>
    <row r="42" spans="3:3" x14ac:dyDescent="0.25">
      <c r="C42" s="23"/>
    </row>
    <row r="43" spans="3:3" x14ac:dyDescent="0.25">
      <c r="C43" s="23"/>
    </row>
    <row r="44" spans="3:3" x14ac:dyDescent="0.25">
      <c r="C44" s="23"/>
    </row>
    <row r="45" spans="3:3" x14ac:dyDescent="0.25">
      <c r="C45" s="23"/>
    </row>
    <row r="46" spans="3:3" x14ac:dyDescent="0.25">
      <c r="C46" s="23"/>
    </row>
    <row r="47" spans="3:3" x14ac:dyDescent="0.25">
      <c r="C47" s="23"/>
    </row>
    <row r="48" spans="3:3" x14ac:dyDescent="0.25">
      <c r="C48" s="23"/>
    </row>
    <row r="49" spans="3:3" x14ac:dyDescent="0.25">
      <c r="C49" s="23"/>
    </row>
    <row r="50" spans="3:3" x14ac:dyDescent="0.25">
      <c r="C50" s="23"/>
    </row>
  </sheetData>
  <mergeCells count="5">
    <mergeCell ref="B1:E1"/>
    <mergeCell ref="F1:I1"/>
    <mergeCell ref="J1:M1"/>
    <mergeCell ref="N1:Q1"/>
    <mergeCell ref="R1:S1"/>
  </mergeCells>
  <conditionalFormatting sqref="B4:Q4">
    <cfRule type="cellIs" dxfId="47" priority="50" operator="lessThan">
      <formula>$B3</formula>
    </cfRule>
    <cfRule type="cellIs" dxfId="46" priority="51" operator="greaterThan">
      <formula>$B3</formula>
    </cfRule>
  </conditionalFormatting>
  <conditionalFormatting sqref="B5:Q5">
    <cfRule type="cellIs" dxfId="45" priority="48" operator="lessThan">
      <formula>$B4</formula>
    </cfRule>
    <cfRule type="cellIs" dxfId="44" priority="49" operator="greaterThan">
      <formula>$B4</formula>
    </cfRule>
  </conditionalFormatting>
  <conditionalFormatting sqref="B6:Q6">
    <cfRule type="cellIs" dxfId="43" priority="46" operator="lessThan">
      <formula>$B5</formula>
    </cfRule>
    <cfRule type="cellIs" dxfId="42" priority="47" operator="greaterThan">
      <formula>$B5</formula>
    </cfRule>
  </conditionalFormatting>
  <conditionalFormatting sqref="B7:R7">
    <cfRule type="cellIs" dxfId="41" priority="44" operator="lessThan">
      <formula>$B6</formula>
    </cfRule>
    <cfRule type="cellIs" dxfId="40" priority="45" operator="greaterThan">
      <formula>$B6</formula>
    </cfRule>
  </conditionalFormatting>
  <conditionalFormatting sqref="B8:R8">
    <cfRule type="cellIs" dxfId="39" priority="42" operator="lessThan">
      <formula>$B7</formula>
    </cfRule>
    <cfRule type="cellIs" dxfId="38" priority="43" operator="greaterThan">
      <formula>$B7</formula>
    </cfRule>
  </conditionalFormatting>
  <conditionalFormatting sqref="B10:R10">
    <cfRule type="cellIs" dxfId="37" priority="40" operator="lessThan">
      <formula>$B8</formula>
    </cfRule>
    <cfRule type="cellIs" dxfId="36" priority="41" operator="greaterThan">
      <formula>$B8</formula>
    </cfRule>
  </conditionalFormatting>
  <conditionalFormatting sqref="B13:R13">
    <cfRule type="cellIs" dxfId="35" priority="36" operator="lessThan">
      <formula>$B12</formula>
    </cfRule>
    <cfRule type="cellIs" dxfId="34" priority="37" operator="greaterThan">
      <formula>$B12</formula>
    </cfRule>
  </conditionalFormatting>
  <conditionalFormatting sqref="B14:R14">
    <cfRule type="cellIs" dxfId="33" priority="34" operator="lessThan">
      <formula>$B13</formula>
    </cfRule>
    <cfRule type="cellIs" dxfId="32" priority="35" operator="greaterThan">
      <formula>$B13</formula>
    </cfRule>
  </conditionalFormatting>
  <conditionalFormatting sqref="B15:R15">
    <cfRule type="cellIs" dxfId="31" priority="32" operator="lessThan">
      <formula>$B14</formula>
    </cfRule>
    <cfRule type="cellIs" dxfId="30" priority="33" operator="greaterThan">
      <formula>$B14</formula>
    </cfRule>
  </conditionalFormatting>
  <conditionalFormatting sqref="B16:R16">
    <cfRule type="cellIs" dxfId="29" priority="30" operator="lessThan">
      <formula>$B15</formula>
    </cfRule>
    <cfRule type="cellIs" dxfId="28" priority="31" operator="greaterThan">
      <formula>$B15</formula>
    </cfRule>
  </conditionalFormatting>
  <conditionalFormatting sqref="B17:R17">
    <cfRule type="cellIs" dxfId="27" priority="28" operator="lessThan">
      <formula>$B16</formula>
    </cfRule>
    <cfRule type="cellIs" dxfId="26" priority="29" operator="greaterThan">
      <formula>$B16</formula>
    </cfRule>
  </conditionalFormatting>
  <conditionalFormatting sqref="B18:R18">
    <cfRule type="cellIs" dxfId="25" priority="26" operator="lessThan">
      <formula>$B17</formula>
    </cfRule>
    <cfRule type="cellIs" dxfId="24" priority="27" operator="greaterThan">
      <formula>$B17</formula>
    </cfRule>
  </conditionalFormatting>
  <conditionalFormatting sqref="B19:R19">
    <cfRule type="cellIs" dxfId="23" priority="24" operator="lessThan">
      <formula>$B18</formula>
    </cfRule>
    <cfRule type="cellIs" dxfId="22" priority="25" operator="greaterThan">
      <formula>$B18</formula>
    </cfRule>
  </conditionalFormatting>
  <conditionalFormatting sqref="B20:R20">
    <cfRule type="cellIs" dxfId="21" priority="22" operator="lessThan">
      <formula>$B19</formula>
    </cfRule>
    <cfRule type="cellIs" dxfId="20" priority="23" operator="greaterThan">
      <formula>$B19</formula>
    </cfRule>
  </conditionalFormatting>
  <conditionalFormatting sqref="B21:R21">
    <cfRule type="cellIs" dxfId="19" priority="20" operator="lessThan">
      <formula>$B20</formula>
    </cfRule>
    <cfRule type="cellIs" dxfId="18" priority="21" operator="greaterThan">
      <formula>$B20</formula>
    </cfRule>
  </conditionalFormatting>
  <conditionalFormatting sqref="B22:R22">
    <cfRule type="cellIs" dxfId="17" priority="18" operator="lessThan">
      <formula>$B21</formula>
    </cfRule>
    <cfRule type="cellIs" dxfId="16" priority="19" operator="greaterThan">
      <formula>$B21</formula>
    </cfRule>
  </conditionalFormatting>
  <conditionalFormatting sqref="B23:R23">
    <cfRule type="cellIs" dxfId="15" priority="16" operator="lessThan">
      <formula>$B22</formula>
    </cfRule>
    <cfRule type="cellIs" dxfId="14" priority="17" operator="greaterThan">
      <formula>$B22</formula>
    </cfRule>
  </conditionalFormatting>
  <conditionalFormatting sqref="B24:R24">
    <cfRule type="cellIs" dxfId="13" priority="13" operator="lessThan">
      <formula>$B23</formula>
    </cfRule>
    <cfRule type="cellIs" dxfId="12" priority="14" operator="greaterThan">
      <formula>$B23</formula>
    </cfRule>
  </conditionalFormatting>
  <conditionalFormatting sqref="B25:R25">
    <cfRule type="cellIs" dxfId="11" priority="11" operator="lessThan">
      <formula>$B24</formula>
    </cfRule>
    <cfRule type="cellIs" dxfId="10" priority="12" operator="greaterThan">
      <formula>$B24</formula>
    </cfRule>
  </conditionalFormatting>
  <conditionalFormatting sqref="B26:R26 E27:E30 I27:I30 M27:M30 Q27:Q30">
    <cfRule type="cellIs" dxfId="9" priority="9" operator="lessThan">
      <formula>$B25</formula>
    </cfRule>
    <cfRule type="cellIs" dxfId="8" priority="10" operator="greaterThan">
      <formula>$B25</formula>
    </cfRule>
  </conditionalFormatting>
  <conditionalFormatting sqref="B27:D27 F27:H27 J27:L27 N27:P27 R27">
    <cfRule type="cellIs" dxfId="7" priority="7" operator="lessThan">
      <formula>$B26</formula>
    </cfRule>
    <cfRule type="cellIs" dxfId="6" priority="8" operator="greaterThan">
      <formula>$B26</formula>
    </cfRule>
  </conditionalFormatting>
  <conditionalFormatting sqref="B28:R28 E29:E30 I29:I30 M29:M30 Q29:Q30">
    <cfRule type="cellIs" dxfId="5" priority="5" operator="lessThan">
      <formula>$B27</formula>
    </cfRule>
    <cfRule type="cellIs" dxfId="4" priority="6" operator="greaterThan">
      <formula>$B27</formula>
    </cfRule>
  </conditionalFormatting>
  <conditionalFormatting sqref="B29:R29 E30 I30 M30 Q30">
    <cfRule type="cellIs" dxfId="3" priority="4" operator="greaterThan">
      <formula>$B28</formula>
    </cfRule>
    <cfRule type="cellIs" dxfId="2" priority="3" operator="lessThan">
      <formula>$B28</formula>
    </cfRule>
  </conditionalFormatting>
  <conditionalFormatting sqref="B30:R30">
    <cfRule type="cellIs" dxfId="1" priority="2" operator="greaterThan">
      <formula>$B$9</formula>
    </cfRule>
    <cfRule type="cellIs" dxfId="0" priority="1" operator="lessThan">
      <formula>$B29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5"/>
  <sheetViews>
    <sheetView topLeftCell="D78" workbookViewId="0">
      <selection activeCell="D91" sqref="D91"/>
    </sheetView>
  </sheetViews>
  <sheetFormatPr defaultRowHeight="15" x14ac:dyDescent="0.25"/>
  <sheetData>
    <row r="1" spans="1:35" x14ac:dyDescent="0.25">
      <c r="A1" t="s">
        <v>0</v>
      </c>
      <c r="B1" s="1">
        <v>43468</v>
      </c>
      <c r="C1" s="1">
        <v>43499</v>
      </c>
      <c r="D1" s="1">
        <v>43527</v>
      </c>
      <c r="E1" s="1">
        <v>43558</v>
      </c>
      <c r="F1" s="1">
        <v>43588</v>
      </c>
      <c r="G1" s="1">
        <v>43619</v>
      </c>
      <c r="H1" s="1">
        <v>43649</v>
      </c>
      <c r="I1" s="1">
        <v>43680</v>
      </c>
      <c r="J1" s="1">
        <v>43711</v>
      </c>
      <c r="K1" s="1">
        <v>43741</v>
      </c>
      <c r="L1" s="1">
        <v>43772</v>
      </c>
      <c r="M1" s="1">
        <v>43802</v>
      </c>
      <c r="AD1">
        <v>29</v>
      </c>
      <c r="AE1">
        <v>30</v>
      </c>
      <c r="AF1">
        <v>31</v>
      </c>
    </row>
    <row r="2" spans="1:35" x14ac:dyDescent="0.25">
      <c r="A2">
        <v>8161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5" x14ac:dyDescent="0.25">
      <c r="A3">
        <v>8000</v>
      </c>
      <c r="B3">
        <v>250</v>
      </c>
      <c r="C3">
        <v>239</v>
      </c>
      <c r="D3">
        <v>220</v>
      </c>
      <c r="E3">
        <v>220</v>
      </c>
      <c r="F3">
        <v>220</v>
      </c>
      <c r="G3">
        <v>231</v>
      </c>
      <c r="H3">
        <v>239</v>
      </c>
      <c r="I3">
        <v>239</v>
      </c>
      <c r="J3">
        <v>224</v>
      </c>
      <c r="K3">
        <v>303</v>
      </c>
      <c r="L3">
        <v>238</v>
      </c>
      <c r="M3">
        <v>241</v>
      </c>
      <c r="N3">
        <v>241</v>
      </c>
      <c r="O3">
        <v>241</v>
      </c>
      <c r="P3">
        <v>226</v>
      </c>
      <c r="Q3">
        <v>241</v>
      </c>
      <c r="R3">
        <v>241</v>
      </c>
      <c r="S3">
        <v>232</v>
      </c>
      <c r="T3">
        <v>232</v>
      </c>
      <c r="U3">
        <v>232</v>
      </c>
      <c r="V3">
        <v>232</v>
      </c>
      <c r="W3">
        <v>232</v>
      </c>
      <c r="X3">
        <v>232</v>
      </c>
      <c r="Y3">
        <v>232</v>
      </c>
      <c r="Z3">
        <v>232</v>
      </c>
      <c r="AA3">
        <v>232</v>
      </c>
      <c r="AB3">
        <v>232</v>
      </c>
      <c r="AC3">
        <v>232</v>
      </c>
      <c r="AD3">
        <v>232</v>
      </c>
      <c r="AE3">
        <v>232</v>
      </c>
      <c r="AF3">
        <v>232</v>
      </c>
      <c r="AG3">
        <v>7302</v>
      </c>
      <c r="AH3">
        <v>232944</v>
      </c>
      <c r="AI3" s="36">
        <v>784195</v>
      </c>
    </row>
    <row r="4" spans="1:35" x14ac:dyDescent="0.25">
      <c r="A4">
        <v>8010</v>
      </c>
      <c r="B4">
        <v>85</v>
      </c>
      <c r="C4">
        <v>85</v>
      </c>
      <c r="D4">
        <v>110</v>
      </c>
      <c r="E4">
        <v>105</v>
      </c>
      <c r="F4">
        <v>85</v>
      </c>
      <c r="G4">
        <v>102</v>
      </c>
      <c r="H4">
        <v>95</v>
      </c>
      <c r="I4">
        <v>97</v>
      </c>
      <c r="J4">
        <v>72</v>
      </c>
      <c r="K4">
        <v>97</v>
      </c>
      <c r="L4">
        <v>95</v>
      </c>
      <c r="M4">
        <v>97</v>
      </c>
      <c r="N4">
        <v>67</v>
      </c>
      <c r="O4">
        <v>92</v>
      </c>
      <c r="P4">
        <v>92</v>
      </c>
      <c r="Q4">
        <v>92</v>
      </c>
      <c r="R4">
        <v>62</v>
      </c>
      <c r="S4">
        <v>62</v>
      </c>
      <c r="T4">
        <v>97</v>
      </c>
      <c r="U4">
        <v>97</v>
      </c>
      <c r="V4">
        <v>62</v>
      </c>
      <c r="W4">
        <v>62</v>
      </c>
      <c r="X4">
        <v>62</v>
      </c>
      <c r="Y4">
        <v>62</v>
      </c>
      <c r="Z4">
        <v>62</v>
      </c>
      <c r="AA4">
        <v>62</v>
      </c>
      <c r="AB4">
        <v>62</v>
      </c>
      <c r="AC4">
        <v>62</v>
      </c>
      <c r="AD4">
        <v>62</v>
      </c>
      <c r="AE4">
        <v>62</v>
      </c>
      <c r="AF4">
        <v>62</v>
      </c>
      <c r="AG4">
        <v>2468</v>
      </c>
      <c r="AH4" s="36">
        <v>77818</v>
      </c>
      <c r="AI4" s="37">
        <v>375673</v>
      </c>
    </row>
    <row r="5" spans="1:35" x14ac:dyDescent="0.25">
      <c r="A5">
        <v>7996</v>
      </c>
      <c r="B5">
        <v>146</v>
      </c>
      <c r="C5">
        <v>140</v>
      </c>
      <c r="D5">
        <v>140</v>
      </c>
      <c r="E5">
        <v>156</v>
      </c>
      <c r="F5">
        <v>156</v>
      </c>
      <c r="G5">
        <v>156</v>
      </c>
      <c r="H5">
        <v>135</v>
      </c>
      <c r="I5">
        <v>125</v>
      </c>
      <c r="J5">
        <v>125</v>
      </c>
      <c r="K5">
        <v>125</v>
      </c>
      <c r="L5">
        <v>125</v>
      </c>
      <c r="M5">
        <v>144</v>
      </c>
      <c r="N5">
        <v>125</v>
      </c>
      <c r="O5">
        <v>138</v>
      </c>
      <c r="P5">
        <v>138</v>
      </c>
      <c r="Q5">
        <v>138</v>
      </c>
      <c r="R5">
        <v>138</v>
      </c>
      <c r="S5">
        <v>138</v>
      </c>
      <c r="T5">
        <v>138</v>
      </c>
      <c r="U5">
        <v>138</v>
      </c>
      <c r="V5">
        <v>138</v>
      </c>
      <c r="W5">
        <v>145</v>
      </c>
      <c r="X5">
        <v>145</v>
      </c>
      <c r="Y5">
        <v>145</v>
      </c>
      <c r="Z5">
        <v>145</v>
      </c>
      <c r="AA5">
        <v>145</v>
      </c>
      <c r="AB5">
        <v>145</v>
      </c>
      <c r="AC5">
        <v>145</v>
      </c>
      <c r="AD5">
        <v>145</v>
      </c>
      <c r="AE5">
        <v>145</v>
      </c>
      <c r="AF5">
        <v>145</v>
      </c>
      <c r="AG5" s="36">
        <v>4352</v>
      </c>
      <c r="AH5" s="36">
        <v>143616</v>
      </c>
      <c r="AI5" s="36">
        <v>372000</v>
      </c>
    </row>
    <row r="6" spans="1:35" x14ac:dyDescent="0.25">
      <c r="A6">
        <v>8013</v>
      </c>
      <c r="B6">
        <v>176</v>
      </c>
      <c r="C6">
        <v>185</v>
      </c>
      <c r="D6">
        <v>175</v>
      </c>
      <c r="E6">
        <v>194</v>
      </c>
      <c r="F6">
        <v>155</v>
      </c>
      <c r="G6">
        <v>170</v>
      </c>
      <c r="H6">
        <v>125</v>
      </c>
      <c r="I6">
        <v>180</v>
      </c>
      <c r="J6">
        <v>165</v>
      </c>
      <c r="K6">
        <v>135</v>
      </c>
      <c r="L6">
        <v>100</v>
      </c>
      <c r="M6">
        <v>165</v>
      </c>
      <c r="N6">
        <v>165</v>
      </c>
      <c r="O6">
        <v>165</v>
      </c>
      <c r="P6">
        <v>165</v>
      </c>
      <c r="Q6">
        <v>210</v>
      </c>
      <c r="R6">
        <v>140</v>
      </c>
      <c r="S6">
        <v>190</v>
      </c>
      <c r="T6">
        <v>206</v>
      </c>
      <c r="U6">
        <v>145</v>
      </c>
      <c r="V6">
        <v>205</v>
      </c>
      <c r="W6">
        <v>210</v>
      </c>
      <c r="X6">
        <v>210</v>
      </c>
      <c r="Y6">
        <v>210</v>
      </c>
      <c r="Z6">
        <v>210</v>
      </c>
      <c r="AA6">
        <v>210</v>
      </c>
      <c r="AB6">
        <v>210</v>
      </c>
      <c r="AC6">
        <v>210</v>
      </c>
      <c r="AD6">
        <v>210</v>
      </c>
      <c r="AE6">
        <v>210</v>
      </c>
      <c r="AF6">
        <v>210</v>
      </c>
      <c r="AG6">
        <v>5616</v>
      </c>
      <c r="AH6" s="36">
        <v>182964</v>
      </c>
      <c r="AI6" s="37">
        <v>926986.40000000014</v>
      </c>
    </row>
    <row r="7" spans="1:35" x14ac:dyDescent="0.25">
      <c r="A7">
        <v>103629</v>
      </c>
      <c r="B7">
        <v>27</v>
      </c>
      <c r="C7">
        <v>27</v>
      </c>
      <c r="D7">
        <v>27</v>
      </c>
      <c r="E7">
        <v>27</v>
      </c>
      <c r="F7">
        <v>25</v>
      </c>
      <c r="G7">
        <v>36</v>
      </c>
      <c r="H7">
        <v>36</v>
      </c>
      <c r="I7">
        <v>36</v>
      </c>
      <c r="J7">
        <v>36</v>
      </c>
      <c r="K7">
        <v>36</v>
      </c>
      <c r="L7">
        <v>24</v>
      </c>
      <c r="M7">
        <v>24</v>
      </c>
      <c r="N7">
        <v>24</v>
      </c>
      <c r="O7">
        <v>24</v>
      </c>
      <c r="P7">
        <v>24</v>
      </c>
      <c r="Q7">
        <v>32</v>
      </c>
      <c r="R7">
        <v>32</v>
      </c>
      <c r="S7">
        <v>32</v>
      </c>
      <c r="T7">
        <v>32</v>
      </c>
      <c r="U7">
        <v>34</v>
      </c>
      <c r="V7">
        <v>34</v>
      </c>
      <c r="W7">
        <v>34</v>
      </c>
      <c r="X7">
        <v>34</v>
      </c>
      <c r="Y7">
        <v>34</v>
      </c>
      <c r="Z7">
        <v>34</v>
      </c>
      <c r="AA7">
        <v>34</v>
      </c>
      <c r="AB7">
        <v>34</v>
      </c>
      <c r="AC7">
        <v>34</v>
      </c>
      <c r="AD7">
        <v>34</v>
      </c>
      <c r="AE7">
        <v>34</v>
      </c>
      <c r="AF7">
        <v>34</v>
      </c>
      <c r="AG7">
        <v>969</v>
      </c>
      <c r="AH7" s="36">
        <v>35001</v>
      </c>
    </row>
    <row r="8" spans="1:35" x14ac:dyDescent="0.25">
      <c r="A8">
        <v>142923</v>
      </c>
      <c r="B8">
        <v>0</v>
      </c>
      <c r="C8">
        <v>3</v>
      </c>
      <c r="D8">
        <v>3</v>
      </c>
      <c r="E8">
        <v>2</v>
      </c>
      <c r="F8">
        <v>3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63</v>
      </c>
      <c r="AH8">
        <v>2087</v>
      </c>
    </row>
    <row r="9" spans="1:35" x14ac:dyDescent="0.25">
      <c r="A9">
        <v>140701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16</v>
      </c>
      <c r="Q9">
        <v>0</v>
      </c>
      <c r="R9">
        <v>0</v>
      </c>
      <c r="S9">
        <v>0</v>
      </c>
      <c r="T9">
        <v>16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62</v>
      </c>
      <c r="AH9">
        <v>1914</v>
      </c>
    </row>
    <row r="10" spans="1:35" x14ac:dyDescent="0.25">
      <c r="A10">
        <v>141304</v>
      </c>
      <c r="B10">
        <v>4</v>
      </c>
      <c r="C10">
        <v>14</v>
      </c>
      <c r="D10">
        <v>4</v>
      </c>
      <c r="E10">
        <v>4</v>
      </c>
      <c r="F10">
        <v>4</v>
      </c>
      <c r="G10">
        <v>8</v>
      </c>
      <c r="H10">
        <v>8</v>
      </c>
      <c r="I10">
        <v>29</v>
      </c>
      <c r="J10">
        <v>8</v>
      </c>
      <c r="K10">
        <v>10</v>
      </c>
      <c r="L10">
        <v>10</v>
      </c>
      <c r="M10">
        <v>12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9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304</v>
      </c>
      <c r="AH10" s="36">
        <v>10549</v>
      </c>
    </row>
    <row r="11" spans="1:35" x14ac:dyDescent="0.25">
      <c r="A11">
        <v>141284</v>
      </c>
      <c r="B11">
        <v>8</v>
      </c>
      <c r="C11">
        <v>4</v>
      </c>
      <c r="D11">
        <v>8</v>
      </c>
      <c r="E11">
        <v>0</v>
      </c>
      <c r="F11">
        <v>0</v>
      </c>
      <c r="G11">
        <v>6</v>
      </c>
      <c r="H11">
        <v>8</v>
      </c>
      <c r="I11">
        <v>0</v>
      </c>
      <c r="J11">
        <v>0</v>
      </c>
      <c r="K11">
        <v>8</v>
      </c>
      <c r="L11">
        <v>9</v>
      </c>
      <c r="M11">
        <v>8</v>
      </c>
      <c r="N11">
        <v>4</v>
      </c>
      <c r="O11">
        <v>0</v>
      </c>
      <c r="P11">
        <v>4</v>
      </c>
      <c r="Q11">
        <v>4</v>
      </c>
      <c r="R11">
        <v>8</v>
      </c>
      <c r="S11">
        <v>0</v>
      </c>
      <c r="T11">
        <v>8</v>
      </c>
      <c r="U11">
        <v>6</v>
      </c>
      <c r="V11">
        <v>0</v>
      </c>
      <c r="W11">
        <v>8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101</v>
      </c>
      <c r="AH11" s="36">
        <v>4536</v>
      </c>
    </row>
    <row r="12" spans="1:35" x14ac:dyDescent="0.25">
      <c r="A12">
        <v>141991</v>
      </c>
      <c r="B12">
        <v>2</v>
      </c>
      <c r="C12">
        <v>15</v>
      </c>
      <c r="D12">
        <v>13</v>
      </c>
      <c r="E12">
        <v>0</v>
      </c>
      <c r="F12">
        <v>0</v>
      </c>
      <c r="G12">
        <v>0</v>
      </c>
      <c r="H12">
        <v>0</v>
      </c>
      <c r="I12">
        <v>18</v>
      </c>
      <c r="J12">
        <v>0</v>
      </c>
      <c r="K12">
        <v>9</v>
      </c>
      <c r="L12">
        <v>0</v>
      </c>
      <c r="M12">
        <v>16</v>
      </c>
      <c r="N12">
        <v>0</v>
      </c>
      <c r="O12">
        <v>0</v>
      </c>
      <c r="P12">
        <v>18</v>
      </c>
      <c r="Q12">
        <v>0</v>
      </c>
      <c r="R12">
        <v>0</v>
      </c>
      <c r="S12">
        <v>0</v>
      </c>
      <c r="T12">
        <v>23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114</v>
      </c>
      <c r="AH12">
        <v>2996</v>
      </c>
    </row>
    <row r="13" spans="1:35" x14ac:dyDescent="0.25">
      <c r="A13">
        <v>142023</v>
      </c>
      <c r="B13">
        <v>0</v>
      </c>
      <c r="C13">
        <v>15</v>
      </c>
      <c r="D13">
        <v>0</v>
      </c>
      <c r="E13">
        <v>0</v>
      </c>
      <c r="F13">
        <v>0</v>
      </c>
      <c r="G13">
        <v>0</v>
      </c>
      <c r="H13">
        <v>15</v>
      </c>
      <c r="I13">
        <v>15</v>
      </c>
      <c r="J13">
        <v>0</v>
      </c>
      <c r="K13">
        <v>15</v>
      </c>
      <c r="L13">
        <v>15</v>
      </c>
      <c r="M13">
        <v>15</v>
      </c>
      <c r="N13">
        <v>0</v>
      </c>
      <c r="O13">
        <v>15</v>
      </c>
      <c r="P13">
        <v>20</v>
      </c>
      <c r="Q13">
        <v>6</v>
      </c>
      <c r="R13">
        <v>20</v>
      </c>
      <c r="S13">
        <v>0</v>
      </c>
      <c r="T13">
        <v>0</v>
      </c>
      <c r="U13">
        <v>20</v>
      </c>
      <c r="V13">
        <v>20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191</v>
      </c>
      <c r="AH13" s="36">
        <v>4150</v>
      </c>
    </row>
    <row r="14" spans="1:35" x14ac:dyDescent="0.25">
      <c r="A14">
        <v>142735</v>
      </c>
      <c r="B14">
        <v>0</v>
      </c>
      <c r="C14">
        <v>0</v>
      </c>
      <c r="D14">
        <v>0</v>
      </c>
      <c r="E14">
        <v>0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20</v>
      </c>
      <c r="M14">
        <v>25</v>
      </c>
      <c r="N14">
        <v>100</v>
      </c>
      <c r="O14">
        <v>0</v>
      </c>
      <c r="P14">
        <v>0</v>
      </c>
      <c r="Q14">
        <v>50</v>
      </c>
      <c r="R14">
        <v>80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290</v>
      </c>
      <c r="AH14" s="36">
        <v>2900</v>
      </c>
    </row>
    <row r="15" spans="1:35" x14ac:dyDescent="0.25">
      <c r="A15">
        <v>142826</v>
      </c>
      <c r="B15">
        <v>0</v>
      </c>
      <c r="C15">
        <v>65</v>
      </c>
      <c r="D15">
        <v>0</v>
      </c>
      <c r="E15">
        <v>70</v>
      </c>
      <c r="F15">
        <v>100</v>
      </c>
      <c r="G15">
        <v>100</v>
      </c>
      <c r="H15">
        <v>210</v>
      </c>
      <c r="I15">
        <v>150</v>
      </c>
      <c r="J15">
        <v>50</v>
      </c>
      <c r="K15">
        <v>0</v>
      </c>
      <c r="L15">
        <v>70</v>
      </c>
      <c r="M15">
        <v>140</v>
      </c>
      <c r="N15">
        <v>152</v>
      </c>
      <c r="O15">
        <v>205</v>
      </c>
      <c r="P15">
        <v>255</v>
      </c>
      <c r="Q15">
        <v>152</v>
      </c>
      <c r="R15">
        <v>0</v>
      </c>
      <c r="S15">
        <v>270</v>
      </c>
      <c r="T15">
        <v>130</v>
      </c>
      <c r="U15">
        <v>300</v>
      </c>
      <c r="V15">
        <v>0</v>
      </c>
      <c r="W15">
        <v>200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s="36">
        <v>2619</v>
      </c>
      <c r="AH15" s="36">
        <v>26190</v>
      </c>
    </row>
    <row r="16" spans="1:35" x14ac:dyDescent="0.25">
      <c r="A16">
        <v>143137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70</v>
      </c>
      <c r="K16">
        <v>80</v>
      </c>
      <c r="L16">
        <v>0</v>
      </c>
      <c r="M16">
        <v>0</v>
      </c>
      <c r="N16">
        <v>100</v>
      </c>
      <c r="O16">
        <v>70</v>
      </c>
      <c r="P16">
        <v>30</v>
      </c>
      <c r="Q16">
        <v>100</v>
      </c>
      <c r="R16">
        <v>0</v>
      </c>
      <c r="S16">
        <v>50</v>
      </c>
      <c r="T16">
        <v>30</v>
      </c>
      <c r="U16">
        <v>0</v>
      </c>
      <c r="V16">
        <v>30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560</v>
      </c>
      <c r="AH16" s="36">
        <v>5600</v>
      </c>
    </row>
    <row r="17" spans="1:35" x14ac:dyDescent="0.25">
      <c r="A17">
        <v>143276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24</v>
      </c>
      <c r="K17">
        <v>0</v>
      </c>
      <c r="L17">
        <v>0</v>
      </c>
      <c r="M17">
        <v>6</v>
      </c>
      <c r="N17">
        <v>4</v>
      </c>
      <c r="O17">
        <v>28</v>
      </c>
      <c r="P17">
        <v>0</v>
      </c>
      <c r="Q17">
        <v>24</v>
      </c>
      <c r="R17">
        <v>26</v>
      </c>
      <c r="S17">
        <v>26</v>
      </c>
      <c r="T17">
        <v>0</v>
      </c>
      <c r="U17">
        <v>0</v>
      </c>
      <c r="V17">
        <v>10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148</v>
      </c>
      <c r="AH17">
        <v>2728</v>
      </c>
    </row>
    <row r="18" spans="1:35" x14ac:dyDescent="0.25">
      <c r="A18">
        <v>143279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10</v>
      </c>
      <c r="K18">
        <v>0</v>
      </c>
      <c r="L18">
        <v>0</v>
      </c>
      <c r="M18">
        <v>10</v>
      </c>
      <c r="N18">
        <v>10</v>
      </c>
      <c r="O18">
        <v>20</v>
      </c>
      <c r="P18">
        <v>0</v>
      </c>
      <c r="Q18">
        <v>10</v>
      </c>
      <c r="R18">
        <v>20</v>
      </c>
      <c r="S18">
        <v>0</v>
      </c>
      <c r="T18">
        <v>20</v>
      </c>
      <c r="U18">
        <v>0</v>
      </c>
      <c r="V18">
        <v>20</v>
      </c>
      <c r="W18">
        <v>10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130</v>
      </c>
      <c r="AH18" s="36">
        <v>1300</v>
      </c>
    </row>
    <row r="19" spans="1:35" x14ac:dyDescent="0.25">
      <c r="A19">
        <v>143290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10</v>
      </c>
      <c r="AH19">
        <v>100</v>
      </c>
    </row>
    <row r="20" spans="1:35" x14ac:dyDescent="0.25">
      <c r="A20">
        <v>143291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20</v>
      </c>
      <c r="K20">
        <v>0</v>
      </c>
      <c r="L20">
        <v>0</v>
      </c>
      <c r="M20">
        <v>0</v>
      </c>
      <c r="N20">
        <v>20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40</v>
      </c>
      <c r="AH20">
        <v>400</v>
      </c>
    </row>
    <row r="21" spans="1:35" x14ac:dyDescent="0.25">
      <c r="A21">
        <v>143292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20</v>
      </c>
      <c r="K21">
        <v>0</v>
      </c>
      <c r="L21">
        <v>0</v>
      </c>
      <c r="M21">
        <v>20</v>
      </c>
      <c r="N21">
        <v>20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30</v>
      </c>
      <c r="W21">
        <v>20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110</v>
      </c>
      <c r="AH21" s="36">
        <v>1100</v>
      </c>
    </row>
    <row r="22" spans="1:35" x14ac:dyDescent="0.25">
      <c r="A22">
        <v>143704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60</v>
      </c>
      <c r="R22">
        <v>60</v>
      </c>
      <c r="S22">
        <v>60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180</v>
      </c>
      <c r="AH22" s="36">
        <v>1800</v>
      </c>
    </row>
    <row r="23" spans="1:35" x14ac:dyDescent="0.25">
      <c r="A23">
        <v>143282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10</v>
      </c>
      <c r="K23">
        <v>30</v>
      </c>
      <c r="L23">
        <v>0</v>
      </c>
      <c r="M23">
        <v>30</v>
      </c>
      <c r="N23">
        <v>30</v>
      </c>
      <c r="O23">
        <v>33</v>
      </c>
      <c r="P23">
        <v>15</v>
      </c>
      <c r="Q23">
        <v>0</v>
      </c>
      <c r="R23">
        <v>20</v>
      </c>
      <c r="S23">
        <v>0</v>
      </c>
      <c r="T23">
        <v>0</v>
      </c>
      <c r="U23">
        <v>0</v>
      </c>
      <c r="V23">
        <v>20</v>
      </c>
      <c r="W23">
        <v>20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208</v>
      </c>
      <c r="AH23">
        <v>2181</v>
      </c>
    </row>
    <row r="24" spans="1:35" x14ac:dyDescent="0.25">
      <c r="A24">
        <v>143302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10</v>
      </c>
      <c r="K24">
        <v>0</v>
      </c>
      <c r="L24">
        <v>0</v>
      </c>
      <c r="M24">
        <v>20</v>
      </c>
      <c r="N24">
        <v>20</v>
      </c>
      <c r="O24">
        <v>0</v>
      </c>
      <c r="P24">
        <v>0</v>
      </c>
      <c r="Q24">
        <v>20</v>
      </c>
      <c r="R24">
        <v>0</v>
      </c>
      <c r="S24">
        <v>20</v>
      </c>
      <c r="T24">
        <v>20</v>
      </c>
      <c r="U24">
        <v>0</v>
      </c>
      <c r="V24">
        <v>10</v>
      </c>
      <c r="W24">
        <v>10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130</v>
      </c>
      <c r="AH24" s="36">
        <v>1300</v>
      </c>
    </row>
    <row r="25" spans="1:35" x14ac:dyDescent="0.25">
      <c r="A25">
        <v>143295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10</v>
      </c>
      <c r="K25">
        <v>0</v>
      </c>
      <c r="L25">
        <v>0</v>
      </c>
      <c r="M25">
        <v>10</v>
      </c>
      <c r="N25">
        <v>10</v>
      </c>
      <c r="O25">
        <v>0</v>
      </c>
      <c r="P25">
        <v>0</v>
      </c>
      <c r="Q25">
        <v>10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40</v>
      </c>
      <c r="AH25">
        <v>400</v>
      </c>
    </row>
    <row r="26" spans="1:35" x14ac:dyDescent="0.25">
      <c r="A26">
        <v>143296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10</v>
      </c>
      <c r="K26">
        <v>0</v>
      </c>
      <c r="L26">
        <v>0</v>
      </c>
      <c r="M26">
        <v>0</v>
      </c>
      <c r="N26">
        <v>22</v>
      </c>
      <c r="O26">
        <v>0</v>
      </c>
      <c r="P26">
        <v>0</v>
      </c>
      <c r="Q26">
        <v>20</v>
      </c>
      <c r="R26">
        <v>20</v>
      </c>
      <c r="S26">
        <v>0</v>
      </c>
      <c r="T26">
        <v>20</v>
      </c>
      <c r="U26">
        <v>0</v>
      </c>
      <c r="V26">
        <v>10</v>
      </c>
      <c r="W26">
        <v>10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112</v>
      </c>
      <c r="AH26" s="36">
        <v>1400</v>
      </c>
    </row>
    <row r="27" spans="1:35" x14ac:dyDescent="0.25">
      <c r="A27">
        <v>143297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30</v>
      </c>
      <c r="AH27">
        <v>300</v>
      </c>
    </row>
    <row r="28" spans="1:35" x14ac:dyDescent="0.25">
      <c r="A28">
        <v>143298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20</v>
      </c>
      <c r="K28">
        <v>0</v>
      </c>
      <c r="L28">
        <v>0</v>
      </c>
      <c r="M28">
        <v>0</v>
      </c>
      <c r="N28">
        <v>30</v>
      </c>
      <c r="O28">
        <v>0</v>
      </c>
      <c r="P28">
        <v>30</v>
      </c>
      <c r="Q28">
        <v>30</v>
      </c>
      <c r="R28">
        <v>30</v>
      </c>
      <c r="S28">
        <v>0</v>
      </c>
      <c r="T28">
        <v>0</v>
      </c>
      <c r="U28">
        <v>0</v>
      </c>
      <c r="V28">
        <v>0</v>
      </c>
      <c r="W28">
        <v>30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170</v>
      </c>
      <c r="AH28" s="36">
        <v>1700</v>
      </c>
    </row>
    <row r="29" spans="1:35" x14ac:dyDescent="0.25">
      <c r="A29">
        <v>143299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20</v>
      </c>
      <c r="N29">
        <v>20</v>
      </c>
      <c r="O29">
        <v>0</v>
      </c>
      <c r="P29">
        <v>20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60</v>
      </c>
      <c r="AH29">
        <v>600</v>
      </c>
    </row>
    <row r="30" spans="1:35" x14ac:dyDescent="0.25">
      <c r="A30">
        <v>143171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40</v>
      </c>
      <c r="I30">
        <v>40</v>
      </c>
      <c r="J30">
        <v>0</v>
      </c>
      <c r="K30">
        <v>0</v>
      </c>
      <c r="L30">
        <v>40</v>
      </c>
      <c r="M30">
        <v>40</v>
      </c>
      <c r="N30">
        <v>40</v>
      </c>
      <c r="O30">
        <v>40</v>
      </c>
      <c r="P30">
        <v>40</v>
      </c>
      <c r="Q30">
        <v>0</v>
      </c>
      <c r="R30">
        <v>0</v>
      </c>
      <c r="S30">
        <v>40</v>
      </c>
      <c r="T30">
        <v>40</v>
      </c>
      <c r="U30">
        <v>40</v>
      </c>
      <c r="V30">
        <v>40</v>
      </c>
      <c r="W30">
        <v>40</v>
      </c>
      <c r="X30">
        <v>0</v>
      </c>
      <c r="Y30">
        <v>0</v>
      </c>
      <c r="Z30">
        <v>40</v>
      </c>
      <c r="AA30">
        <v>40</v>
      </c>
      <c r="AB30">
        <v>40</v>
      </c>
      <c r="AC30">
        <v>40</v>
      </c>
      <c r="AD30">
        <v>40</v>
      </c>
      <c r="AE30">
        <v>0</v>
      </c>
      <c r="AF30">
        <v>0</v>
      </c>
      <c r="AG30">
        <v>680</v>
      </c>
      <c r="AH30" s="36">
        <v>6800</v>
      </c>
    </row>
    <row r="31" spans="1:35" x14ac:dyDescent="0.25">
      <c r="A31">
        <v>7974</v>
      </c>
      <c r="B31">
        <v>253</v>
      </c>
      <c r="C31">
        <v>243</v>
      </c>
      <c r="D31">
        <v>255</v>
      </c>
      <c r="E31">
        <v>238</v>
      </c>
      <c r="F31">
        <v>267</v>
      </c>
      <c r="G31">
        <v>235</v>
      </c>
      <c r="H31">
        <v>254</v>
      </c>
      <c r="I31">
        <v>239</v>
      </c>
      <c r="J31">
        <v>248</v>
      </c>
      <c r="K31">
        <v>258</v>
      </c>
      <c r="L31">
        <v>239</v>
      </c>
      <c r="M31">
        <v>239</v>
      </c>
      <c r="N31">
        <v>248</v>
      </c>
      <c r="O31">
        <v>240</v>
      </c>
      <c r="P31">
        <v>250</v>
      </c>
      <c r="Q31">
        <v>236</v>
      </c>
      <c r="R31">
        <v>260</v>
      </c>
      <c r="S31">
        <v>227</v>
      </c>
      <c r="T31">
        <v>254</v>
      </c>
      <c r="U31">
        <v>235</v>
      </c>
      <c r="V31">
        <v>249</v>
      </c>
      <c r="W31">
        <v>262</v>
      </c>
      <c r="X31">
        <v>262</v>
      </c>
      <c r="Y31">
        <v>262</v>
      </c>
      <c r="Z31">
        <v>262</v>
      </c>
      <c r="AA31">
        <v>262</v>
      </c>
      <c r="AB31">
        <v>262</v>
      </c>
      <c r="AC31">
        <v>262</v>
      </c>
      <c r="AD31">
        <v>262</v>
      </c>
      <c r="AE31">
        <v>262</v>
      </c>
      <c r="AF31">
        <v>262</v>
      </c>
      <c r="AG31" s="36">
        <v>7787</v>
      </c>
      <c r="AH31" s="36">
        <v>251689</v>
      </c>
      <c r="AI31" s="37">
        <v>1573384.5</v>
      </c>
    </row>
    <row r="32" spans="1:35" x14ac:dyDescent="0.25">
      <c r="A32">
        <v>7976</v>
      </c>
      <c r="B32">
        <v>165</v>
      </c>
      <c r="C32">
        <v>165</v>
      </c>
      <c r="D32">
        <v>165</v>
      </c>
      <c r="E32">
        <v>130</v>
      </c>
      <c r="F32">
        <v>155</v>
      </c>
      <c r="G32">
        <v>180</v>
      </c>
      <c r="H32">
        <v>166</v>
      </c>
      <c r="I32">
        <v>166</v>
      </c>
      <c r="J32">
        <v>170</v>
      </c>
      <c r="K32">
        <v>180</v>
      </c>
      <c r="L32">
        <v>170</v>
      </c>
      <c r="M32">
        <v>180</v>
      </c>
      <c r="N32">
        <v>190</v>
      </c>
      <c r="O32">
        <v>157</v>
      </c>
      <c r="P32">
        <v>137</v>
      </c>
      <c r="Q32">
        <v>190</v>
      </c>
      <c r="R32">
        <v>175</v>
      </c>
      <c r="S32">
        <v>175</v>
      </c>
      <c r="T32">
        <v>0</v>
      </c>
      <c r="U32">
        <v>175</v>
      </c>
      <c r="V32">
        <v>180</v>
      </c>
      <c r="W32">
        <v>165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3536</v>
      </c>
      <c r="AH32">
        <v>120454</v>
      </c>
      <c r="AI32" s="36">
        <v>472764</v>
      </c>
    </row>
    <row r="33" spans="1:35" x14ac:dyDescent="0.25">
      <c r="A33">
        <v>7982</v>
      </c>
      <c r="B33">
        <v>71</v>
      </c>
      <c r="C33">
        <v>76</v>
      </c>
      <c r="D33">
        <v>80</v>
      </c>
      <c r="E33">
        <v>72</v>
      </c>
      <c r="F33">
        <v>75</v>
      </c>
      <c r="G33">
        <v>74</v>
      </c>
      <c r="H33">
        <v>78</v>
      </c>
      <c r="I33">
        <v>71</v>
      </c>
      <c r="J33">
        <v>70</v>
      </c>
      <c r="K33">
        <v>70</v>
      </c>
      <c r="L33">
        <v>72</v>
      </c>
      <c r="M33">
        <v>71</v>
      </c>
      <c r="N33">
        <v>69</v>
      </c>
      <c r="O33">
        <v>70</v>
      </c>
      <c r="P33">
        <v>69</v>
      </c>
      <c r="Q33">
        <v>72</v>
      </c>
      <c r="R33">
        <v>82</v>
      </c>
      <c r="S33">
        <v>72</v>
      </c>
      <c r="T33">
        <v>70</v>
      </c>
      <c r="U33">
        <v>73</v>
      </c>
      <c r="V33">
        <v>76</v>
      </c>
      <c r="W33">
        <v>72</v>
      </c>
      <c r="X33">
        <v>71</v>
      </c>
      <c r="Y33">
        <v>71</v>
      </c>
      <c r="Z33">
        <v>71</v>
      </c>
      <c r="AA33">
        <v>71</v>
      </c>
      <c r="AB33">
        <v>71</v>
      </c>
      <c r="AC33">
        <v>71</v>
      </c>
      <c r="AD33">
        <v>71</v>
      </c>
      <c r="AE33">
        <v>71</v>
      </c>
      <c r="AF33">
        <v>71</v>
      </c>
      <c r="AG33">
        <v>2244</v>
      </c>
      <c r="AH33" s="36">
        <v>76544</v>
      </c>
      <c r="AI33" s="36">
        <v>275000</v>
      </c>
    </row>
    <row r="34" spans="1:35" x14ac:dyDescent="0.25">
      <c r="A34">
        <v>7977</v>
      </c>
      <c r="B34">
        <v>257</v>
      </c>
      <c r="C34">
        <v>277</v>
      </c>
      <c r="D34">
        <v>253</v>
      </c>
      <c r="E34">
        <v>229</v>
      </c>
      <c r="F34">
        <v>240</v>
      </c>
      <c r="G34">
        <v>232</v>
      </c>
      <c r="H34">
        <v>242</v>
      </c>
      <c r="I34">
        <v>252</v>
      </c>
      <c r="J34">
        <v>251</v>
      </c>
      <c r="K34">
        <v>225</v>
      </c>
      <c r="L34">
        <v>241</v>
      </c>
      <c r="M34">
        <v>236</v>
      </c>
      <c r="N34">
        <v>226</v>
      </c>
      <c r="O34">
        <v>228</v>
      </c>
      <c r="P34">
        <v>224</v>
      </c>
      <c r="Q34">
        <v>235</v>
      </c>
      <c r="R34">
        <v>236</v>
      </c>
      <c r="S34">
        <v>236</v>
      </c>
      <c r="T34">
        <v>220</v>
      </c>
      <c r="U34">
        <v>220</v>
      </c>
      <c r="V34">
        <v>229</v>
      </c>
      <c r="W34">
        <v>229</v>
      </c>
      <c r="X34">
        <v>229</v>
      </c>
      <c r="Y34">
        <v>229</v>
      </c>
      <c r="Z34">
        <v>229</v>
      </c>
      <c r="AA34">
        <v>229</v>
      </c>
      <c r="AB34">
        <v>229</v>
      </c>
      <c r="AC34">
        <v>229</v>
      </c>
      <c r="AD34">
        <v>229</v>
      </c>
      <c r="AE34">
        <v>229</v>
      </c>
      <c r="AF34">
        <v>229</v>
      </c>
      <c r="AG34">
        <v>7279</v>
      </c>
      <c r="AH34">
        <v>241729</v>
      </c>
      <c r="AI34" s="36">
        <v>2480000</v>
      </c>
    </row>
    <row r="35" spans="1:35" x14ac:dyDescent="0.25">
      <c r="A35">
        <v>101407</v>
      </c>
      <c r="B35">
        <v>138</v>
      </c>
      <c r="C35">
        <v>88</v>
      </c>
      <c r="D35">
        <v>90</v>
      </c>
      <c r="E35">
        <v>153</v>
      </c>
      <c r="F35">
        <v>93</v>
      </c>
      <c r="G35">
        <v>173</v>
      </c>
      <c r="H35">
        <v>93</v>
      </c>
      <c r="I35">
        <v>137</v>
      </c>
      <c r="J35">
        <v>86</v>
      </c>
      <c r="K35">
        <v>86</v>
      </c>
      <c r="L35">
        <v>139</v>
      </c>
      <c r="M35">
        <v>137</v>
      </c>
      <c r="N35">
        <v>168</v>
      </c>
      <c r="O35">
        <v>168</v>
      </c>
      <c r="P35">
        <v>168</v>
      </c>
      <c r="Q35">
        <v>168</v>
      </c>
      <c r="R35">
        <v>85</v>
      </c>
      <c r="S35">
        <v>89</v>
      </c>
      <c r="T35">
        <v>171</v>
      </c>
      <c r="U35">
        <v>171</v>
      </c>
      <c r="V35">
        <v>171</v>
      </c>
      <c r="W35">
        <v>171</v>
      </c>
      <c r="X35">
        <v>171</v>
      </c>
      <c r="Y35">
        <v>171</v>
      </c>
      <c r="Z35">
        <v>171</v>
      </c>
      <c r="AA35">
        <v>171</v>
      </c>
      <c r="AB35">
        <v>171</v>
      </c>
      <c r="AC35">
        <v>171</v>
      </c>
      <c r="AD35">
        <v>171</v>
      </c>
      <c r="AE35">
        <v>171</v>
      </c>
      <c r="AF35">
        <v>171</v>
      </c>
      <c r="AG35">
        <v>4482</v>
      </c>
      <c r="AH35" s="36">
        <v>115426</v>
      </c>
    </row>
    <row r="36" spans="1:35" x14ac:dyDescent="0.25">
      <c r="A36">
        <v>101409</v>
      </c>
      <c r="B36">
        <v>105</v>
      </c>
      <c r="C36">
        <v>100</v>
      </c>
      <c r="D36">
        <v>95</v>
      </c>
      <c r="E36">
        <v>102</v>
      </c>
      <c r="F36">
        <v>105</v>
      </c>
      <c r="G36">
        <v>104</v>
      </c>
      <c r="H36">
        <v>98</v>
      </c>
      <c r="I36">
        <v>107</v>
      </c>
      <c r="J36">
        <v>108</v>
      </c>
      <c r="K36">
        <v>109</v>
      </c>
      <c r="L36">
        <v>106</v>
      </c>
      <c r="M36">
        <v>102</v>
      </c>
      <c r="N36">
        <v>100</v>
      </c>
      <c r="O36">
        <v>107</v>
      </c>
      <c r="P36">
        <v>114</v>
      </c>
      <c r="Q36">
        <v>114</v>
      </c>
      <c r="R36">
        <v>102</v>
      </c>
      <c r="S36">
        <v>103</v>
      </c>
      <c r="T36">
        <v>110</v>
      </c>
      <c r="U36">
        <v>112</v>
      </c>
      <c r="V36">
        <v>110</v>
      </c>
      <c r="W36">
        <v>105</v>
      </c>
      <c r="X36">
        <v>105</v>
      </c>
      <c r="Y36">
        <v>105</v>
      </c>
      <c r="Z36">
        <v>105</v>
      </c>
      <c r="AA36">
        <v>105</v>
      </c>
      <c r="AB36">
        <v>105</v>
      </c>
      <c r="AC36">
        <v>105</v>
      </c>
      <c r="AD36">
        <v>105</v>
      </c>
      <c r="AE36">
        <v>105</v>
      </c>
      <c r="AF36">
        <v>105</v>
      </c>
      <c r="AG36">
        <v>3263</v>
      </c>
      <c r="AH36" s="36">
        <v>114882</v>
      </c>
    </row>
    <row r="37" spans="1:35" x14ac:dyDescent="0.25">
      <c r="A37">
        <v>101408</v>
      </c>
      <c r="B37">
        <v>138</v>
      </c>
      <c r="C37">
        <v>131</v>
      </c>
      <c r="D37">
        <v>136</v>
      </c>
      <c r="E37">
        <v>152</v>
      </c>
      <c r="F37">
        <v>152</v>
      </c>
      <c r="G37">
        <v>149</v>
      </c>
      <c r="H37">
        <v>146</v>
      </c>
      <c r="I37">
        <v>140</v>
      </c>
      <c r="J37">
        <v>136</v>
      </c>
      <c r="K37">
        <v>137</v>
      </c>
      <c r="L37">
        <v>143</v>
      </c>
      <c r="M37">
        <v>144</v>
      </c>
      <c r="N37">
        <v>138</v>
      </c>
      <c r="O37">
        <v>143</v>
      </c>
      <c r="P37">
        <v>143</v>
      </c>
      <c r="Q37">
        <v>128</v>
      </c>
      <c r="R37">
        <v>115</v>
      </c>
      <c r="S37">
        <v>129</v>
      </c>
      <c r="T37">
        <v>125</v>
      </c>
      <c r="U37">
        <v>133</v>
      </c>
      <c r="V37">
        <v>135</v>
      </c>
      <c r="W37">
        <v>136</v>
      </c>
      <c r="X37">
        <v>136</v>
      </c>
      <c r="Y37">
        <v>136</v>
      </c>
      <c r="Z37">
        <v>136</v>
      </c>
      <c r="AA37">
        <v>136</v>
      </c>
      <c r="AB37">
        <v>136</v>
      </c>
      <c r="AC37">
        <v>136</v>
      </c>
      <c r="AD37">
        <v>136</v>
      </c>
      <c r="AE37">
        <v>136</v>
      </c>
      <c r="AF37">
        <v>136</v>
      </c>
      <c r="AG37" s="36">
        <v>4253</v>
      </c>
      <c r="AH37" s="36">
        <v>150785</v>
      </c>
    </row>
    <row r="38" spans="1:35" x14ac:dyDescent="0.25">
      <c r="A38">
        <v>111850</v>
      </c>
      <c r="B38">
        <v>88</v>
      </c>
      <c r="C38">
        <v>92</v>
      </c>
      <c r="D38">
        <v>96</v>
      </c>
      <c r="E38">
        <v>81</v>
      </c>
      <c r="F38">
        <v>97</v>
      </c>
      <c r="G38">
        <v>97</v>
      </c>
      <c r="H38">
        <v>92</v>
      </c>
      <c r="I38">
        <v>74</v>
      </c>
      <c r="J38">
        <v>81</v>
      </c>
      <c r="K38">
        <v>88</v>
      </c>
      <c r="L38">
        <v>84</v>
      </c>
      <c r="M38">
        <v>82</v>
      </c>
      <c r="N38">
        <v>89</v>
      </c>
      <c r="O38">
        <v>95</v>
      </c>
      <c r="P38">
        <v>95</v>
      </c>
      <c r="Q38">
        <v>94</v>
      </c>
      <c r="R38">
        <v>90</v>
      </c>
      <c r="S38">
        <v>87</v>
      </c>
      <c r="T38">
        <v>92</v>
      </c>
      <c r="U38">
        <v>92</v>
      </c>
      <c r="V38">
        <v>85</v>
      </c>
      <c r="W38">
        <v>92</v>
      </c>
      <c r="X38">
        <v>92</v>
      </c>
      <c r="Y38">
        <v>92</v>
      </c>
      <c r="Z38">
        <v>92</v>
      </c>
      <c r="AA38">
        <v>92</v>
      </c>
      <c r="AB38">
        <v>92</v>
      </c>
      <c r="AC38">
        <v>92</v>
      </c>
      <c r="AD38">
        <v>92</v>
      </c>
      <c r="AE38">
        <v>92</v>
      </c>
      <c r="AF38">
        <v>92</v>
      </c>
      <c r="AG38">
        <v>2791</v>
      </c>
      <c r="AH38" s="36">
        <v>97431</v>
      </c>
    </row>
    <row r="39" spans="1:35" x14ac:dyDescent="0.25">
      <c r="A39">
        <v>107176</v>
      </c>
      <c r="B39">
        <v>20</v>
      </c>
      <c r="C39">
        <v>30</v>
      </c>
      <c r="D39">
        <v>40</v>
      </c>
      <c r="E39">
        <v>0</v>
      </c>
      <c r="F39">
        <v>48</v>
      </c>
      <c r="G39">
        <v>34</v>
      </c>
      <c r="H39">
        <v>30</v>
      </c>
      <c r="I39">
        <v>30</v>
      </c>
      <c r="J39">
        <v>0</v>
      </c>
      <c r="K39">
        <v>40</v>
      </c>
      <c r="L39">
        <v>0</v>
      </c>
      <c r="M39">
        <v>48</v>
      </c>
      <c r="N39">
        <v>0</v>
      </c>
      <c r="O39">
        <v>35</v>
      </c>
      <c r="P39">
        <v>0</v>
      </c>
      <c r="Q39">
        <v>0</v>
      </c>
      <c r="R39">
        <v>48</v>
      </c>
      <c r="S39">
        <v>24</v>
      </c>
      <c r="T39">
        <v>30</v>
      </c>
      <c r="U39">
        <v>50</v>
      </c>
      <c r="V39">
        <v>50</v>
      </c>
      <c r="W39">
        <v>20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577</v>
      </c>
      <c r="AH39" s="36">
        <v>21097</v>
      </c>
    </row>
    <row r="40" spans="1:35" x14ac:dyDescent="0.25">
      <c r="A40">
        <v>136094</v>
      </c>
      <c r="B40">
        <v>42</v>
      </c>
      <c r="C40">
        <v>42</v>
      </c>
      <c r="D40">
        <v>42</v>
      </c>
      <c r="E40">
        <v>42</v>
      </c>
      <c r="F40">
        <v>53</v>
      </c>
      <c r="G40">
        <v>48</v>
      </c>
      <c r="H40">
        <v>42</v>
      </c>
      <c r="I40">
        <v>62</v>
      </c>
      <c r="J40">
        <v>42</v>
      </c>
      <c r="K40">
        <v>42</v>
      </c>
      <c r="L40">
        <v>42</v>
      </c>
      <c r="M40">
        <v>42</v>
      </c>
      <c r="N40">
        <v>42</v>
      </c>
      <c r="O40">
        <v>42</v>
      </c>
      <c r="P40">
        <v>62</v>
      </c>
      <c r="Q40">
        <v>52</v>
      </c>
      <c r="R40">
        <v>52</v>
      </c>
      <c r="S40">
        <v>52</v>
      </c>
      <c r="T40">
        <v>52</v>
      </c>
      <c r="U40">
        <v>52</v>
      </c>
      <c r="V40">
        <v>52</v>
      </c>
      <c r="W40">
        <v>52</v>
      </c>
      <c r="X40">
        <v>52</v>
      </c>
      <c r="Y40">
        <v>52</v>
      </c>
      <c r="Z40">
        <v>52</v>
      </c>
      <c r="AA40">
        <v>52</v>
      </c>
      <c r="AB40">
        <v>52</v>
      </c>
      <c r="AC40">
        <v>52</v>
      </c>
      <c r="AD40">
        <v>52</v>
      </c>
      <c r="AE40">
        <v>52</v>
      </c>
      <c r="AF40">
        <v>52</v>
      </c>
      <c r="AG40">
        <v>1519</v>
      </c>
      <c r="AH40" s="36">
        <v>51965</v>
      </c>
    </row>
    <row r="41" spans="1:35" x14ac:dyDescent="0.25">
      <c r="A41">
        <v>7668</v>
      </c>
      <c r="B41">
        <v>44</v>
      </c>
      <c r="C41">
        <v>44</v>
      </c>
      <c r="D41">
        <v>44</v>
      </c>
      <c r="E41">
        <v>44</v>
      </c>
      <c r="F41">
        <v>44</v>
      </c>
      <c r="G41">
        <v>39</v>
      </c>
      <c r="H41">
        <v>44</v>
      </c>
      <c r="I41">
        <v>44</v>
      </c>
      <c r="J41">
        <v>44</v>
      </c>
      <c r="K41">
        <v>44</v>
      </c>
      <c r="L41">
        <v>42</v>
      </c>
      <c r="M41">
        <v>44</v>
      </c>
      <c r="N41">
        <v>44</v>
      </c>
      <c r="O41">
        <v>44</v>
      </c>
      <c r="P41">
        <v>44</v>
      </c>
      <c r="Q41">
        <v>44</v>
      </c>
      <c r="R41">
        <v>46</v>
      </c>
      <c r="S41">
        <v>46</v>
      </c>
      <c r="T41">
        <v>46</v>
      </c>
      <c r="U41">
        <v>46</v>
      </c>
      <c r="V41">
        <v>36</v>
      </c>
      <c r="W41">
        <v>40</v>
      </c>
      <c r="X41">
        <v>40</v>
      </c>
      <c r="Y41">
        <v>40</v>
      </c>
      <c r="Z41">
        <v>40</v>
      </c>
      <c r="AA41">
        <v>40</v>
      </c>
      <c r="AB41">
        <v>40</v>
      </c>
      <c r="AC41">
        <v>40</v>
      </c>
      <c r="AD41">
        <v>40</v>
      </c>
      <c r="AE41">
        <v>40</v>
      </c>
      <c r="AF41">
        <v>40</v>
      </c>
      <c r="AG41">
        <v>1317</v>
      </c>
      <c r="AH41" s="36">
        <v>43830</v>
      </c>
      <c r="AI41" s="36">
        <v>259668</v>
      </c>
    </row>
    <row r="42" spans="1:35" x14ac:dyDescent="0.25">
      <c r="A42">
        <v>8008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5" x14ac:dyDescent="0.25">
      <c r="A43">
        <v>8011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5" x14ac:dyDescent="0.25">
      <c r="A44">
        <v>8002</v>
      </c>
      <c r="B44">
        <v>150</v>
      </c>
      <c r="C44">
        <v>156</v>
      </c>
      <c r="D44">
        <v>156</v>
      </c>
      <c r="E44">
        <v>156</v>
      </c>
      <c r="F44">
        <v>158</v>
      </c>
      <c r="G44">
        <v>160</v>
      </c>
      <c r="H44">
        <v>158</v>
      </c>
      <c r="I44">
        <v>156</v>
      </c>
      <c r="J44">
        <v>156</v>
      </c>
      <c r="K44">
        <v>156</v>
      </c>
      <c r="L44">
        <v>156</v>
      </c>
      <c r="M44">
        <v>138</v>
      </c>
      <c r="N44">
        <v>138</v>
      </c>
      <c r="O44">
        <v>138</v>
      </c>
      <c r="P44">
        <v>138</v>
      </c>
      <c r="Q44">
        <v>142</v>
      </c>
      <c r="R44">
        <v>158</v>
      </c>
      <c r="S44">
        <v>170</v>
      </c>
      <c r="T44">
        <v>170</v>
      </c>
      <c r="U44">
        <v>168</v>
      </c>
      <c r="V44">
        <v>162</v>
      </c>
      <c r="W44">
        <v>152</v>
      </c>
      <c r="X44">
        <v>152</v>
      </c>
      <c r="Y44">
        <v>152</v>
      </c>
      <c r="Z44">
        <v>152</v>
      </c>
      <c r="AA44">
        <v>152</v>
      </c>
      <c r="AB44">
        <v>152</v>
      </c>
      <c r="AC44">
        <v>152</v>
      </c>
      <c r="AD44">
        <v>152</v>
      </c>
      <c r="AE44">
        <v>152</v>
      </c>
      <c r="AF44">
        <v>152</v>
      </c>
      <c r="AG44" s="36">
        <v>4760</v>
      </c>
      <c r="AH44" s="36">
        <v>159480</v>
      </c>
      <c r="AI44" s="36">
        <v>506560</v>
      </c>
    </row>
    <row r="45" spans="1:35" x14ac:dyDescent="0.25">
      <c r="A45">
        <v>8019</v>
      </c>
      <c r="B45">
        <v>133</v>
      </c>
      <c r="C45">
        <v>123</v>
      </c>
      <c r="D45">
        <v>137</v>
      </c>
      <c r="E45">
        <v>137</v>
      </c>
      <c r="F45">
        <v>139</v>
      </c>
      <c r="G45">
        <v>135</v>
      </c>
      <c r="H45">
        <v>135</v>
      </c>
      <c r="I45">
        <v>149</v>
      </c>
      <c r="J45">
        <v>147</v>
      </c>
      <c r="K45">
        <v>147</v>
      </c>
      <c r="L45">
        <v>124</v>
      </c>
      <c r="M45">
        <v>131</v>
      </c>
      <c r="N45">
        <v>141</v>
      </c>
      <c r="O45">
        <v>153</v>
      </c>
      <c r="P45">
        <v>145</v>
      </c>
      <c r="Q45">
        <v>125</v>
      </c>
      <c r="R45">
        <v>141</v>
      </c>
      <c r="S45">
        <v>137</v>
      </c>
      <c r="T45">
        <v>146</v>
      </c>
      <c r="U45">
        <v>141</v>
      </c>
      <c r="V45">
        <v>147</v>
      </c>
      <c r="W45">
        <v>129</v>
      </c>
      <c r="X45">
        <v>129</v>
      </c>
      <c r="Y45">
        <v>129</v>
      </c>
      <c r="Z45">
        <v>129</v>
      </c>
      <c r="AA45">
        <v>129</v>
      </c>
      <c r="AB45">
        <v>129</v>
      </c>
      <c r="AC45">
        <v>129</v>
      </c>
      <c r="AD45">
        <v>129</v>
      </c>
      <c r="AE45">
        <v>129</v>
      </c>
      <c r="AF45">
        <v>129</v>
      </c>
      <c r="AG45" s="36">
        <v>4203</v>
      </c>
      <c r="AH45" s="36">
        <v>136786</v>
      </c>
      <c r="AI45" s="36">
        <v>308520</v>
      </c>
    </row>
    <row r="46" spans="1:35" x14ac:dyDescent="0.25">
      <c r="A46">
        <v>8003</v>
      </c>
      <c r="B46">
        <v>82</v>
      </c>
      <c r="C46">
        <v>82</v>
      </c>
      <c r="D46">
        <v>72</v>
      </c>
      <c r="E46">
        <v>85</v>
      </c>
      <c r="F46">
        <v>70</v>
      </c>
      <c r="G46">
        <v>70</v>
      </c>
      <c r="H46">
        <v>81</v>
      </c>
      <c r="I46">
        <v>81</v>
      </c>
      <c r="J46">
        <v>81</v>
      </c>
      <c r="K46">
        <v>69</v>
      </c>
      <c r="L46">
        <v>69</v>
      </c>
      <c r="M46">
        <v>69</v>
      </c>
      <c r="N46">
        <v>80</v>
      </c>
      <c r="O46">
        <v>80</v>
      </c>
      <c r="P46">
        <v>80</v>
      </c>
      <c r="Q46">
        <v>80</v>
      </c>
      <c r="R46">
        <v>80</v>
      </c>
      <c r="S46">
        <v>80</v>
      </c>
      <c r="T46">
        <v>52</v>
      </c>
      <c r="U46">
        <v>72</v>
      </c>
      <c r="V46">
        <v>72</v>
      </c>
      <c r="W46">
        <v>72</v>
      </c>
      <c r="X46">
        <v>72</v>
      </c>
      <c r="Y46">
        <v>72</v>
      </c>
      <c r="Z46">
        <v>72</v>
      </c>
      <c r="AA46">
        <v>72</v>
      </c>
      <c r="AB46">
        <v>72</v>
      </c>
      <c r="AC46">
        <v>72</v>
      </c>
      <c r="AD46">
        <v>72</v>
      </c>
      <c r="AE46">
        <v>72</v>
      </c>
      <c r="AF46">
        <v>72</v>
      </c>
      <c r="AG46" s="36">
        <v>2307</v>
      </c>
      <c r="AH46" s="36">
        <v>81859</v>
      </c>
      <c r="AI46" s="36">
        <v>143100</v>
      </c>
    </row>
    <row r="47" spans="1:35" x14ac:dyDescent="0.25">
      <c r="A47">
        <v>8004</v>
      </c>
      <c r="B47">
        <v>56</v>
      </c>
      <c r="C47">
        <v>49</v>
      </c>
      <c r="D47">
        <v>56</v>
      </c>
      <c r="E47">
        <v>55</v>
      </c>
      <c r="F47">
        <v>62</v>
      </c>
      <c r="G47">
        <v>60</v>
      </c>
      <c r="H47">
        <v>48</v>
      </c>
      <c r="I47">
        <v>45</v>
      </c>
      <c r="J47">
        <v>58</v>
      </c>
      <c r="K47">
        <v>60</v>
      </c>
      <c r="L47">
        <v>61</v>
      </c>
      <c r="M47">
        <v>54</v>
      </c>
      <c r="N47">
        <v>50</v>
      </c>
      <c r="O47">
        <v>47</v>
      </c>
      <c r="P47">
        <v>55</v>
      </c>
      <c r="Q47">
        <v>55</v>
      </c>
      <c r="R47">
        <v>60</v>
      </c>
      <c r="S47">
        <v>59</v>
      </c>
      <c r="T47">
        <v>65</v>
      </c>
      <c r="U47">
        <v>64</v>
      </c>
      <c r="V47">
        <v>59</v>
      </c>
      <c r="W47">
        <v>64</v>
      </c>
      <c r="X47">
        <v>65</v>
      </c>
      <c r="Y47">
        <v>64</v>
      </c>
      <c r="Z47">
        <v>65</v>
      </c>
      <c r="AA47">
        <v>64</v>
      </c>
      <c r="AB47">
        <v>65</v>
      </c>
      <c r="AC47">
        <v>64</v>
      </c>
      <c r="AD47">
        <v>65</v>
      </c>
      <c r="AE47">
        <v>64</v>
      </c>
      <c r="AF47">
        <v>65</v>
      </c>
      <c r="AG47">
        <v>1823</v>
      </c>
      <c r="AH47" s="36">
        <v>64234</v>
      </c>
      <c r="AI47" s="36">
        <v>284088</v>
      </c>
    </row>
    <row r="48" spans="1:35" x14ac:dyDescent="0.25">
      <c r="A48">
        <v>105953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5" x14ac:dyDescent="0.25">
      <c r="A49">
        <v>109478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5" x14ac:dyDescent="0.25">
      <c r="A50">
        <v>8006</v>
      </c>
      <c r="B50">
        <v>178</v>
      </c>
      <c r="C50">
        <v>199</v>
      </c>
      <c r="D50">
        <v>186</v>
      </c>
      <c r="E50">
        <v>151</v>
      </c>
      <c r="F50">
        <v>231</v>
      </c>
      <c r="G50">
        <v>213</v>
      </c>
      <c r="H50">
        <v>190</v>
      </c>
      <c r="I50">
        <v>230</v>
      </c>
      <c r="J50">
        <v>218</v>
      </c>
      <c r="K50">
        <v>217</v>
      </c>
      <c r="L50">
        <v>190</v>
      </c>
      <c r="M50">
        <v>190</v>
      </c>
      <c r="N50">
        <v>225</v>
      </c>
      <c r="O50">
        <v>190</v>
      </c>
      <c r="P50">
        <v>213</v>
      </c>
      <c r="Q50">
        <v>248</v>
      </c>
      <c r="R50">
        <v>190</v>
      </c>
      <c r="S50">
        <v>193</v>
      </c>
      <c r="T50">
        <v>220</v>
      </c>
      <c r="U50">
        <v>218</v>
      </c>
      <c r="V50">
        <v>210</v>
      </c>
      <c r="W50">
        <v>210</v>
      </c>
      <c r="X50">
        <v>210</v>
      </c>
      <c r="Y50">
        <v>210</v>
      </c>
      <c r="Z50">
        <v>210</v>
      </c>
      <c r="AA50">
        <v>210</v>
      </c>
      <c r="AB50">
        <v>210</v>
      </c>
      <c r="AC50">
        <v>210</v>
      </c>
      <c r="AD50">
        <v>210</v>
      </c>
      <c r="AE50">
        <v>210</v>
      </c>
      <c r="AF50">
        <v>210</v>
      </c>
      <c r="AG50" s="36">
        <v>6400</v>
      </c>
      <c r="AH50" s="36">
        <v>212900</v>
      </c>
      <c r="AI50" s="36">
        <v>424500</v>
      </c>
    </row>
    <row r="51" spans="1:35" x14ac:dyDescent="0.25">
      <c r="A51">
        <v>101067</v>
      </c>
      <c r="B51">
        <v>70</v>
      </c>
      <c r="C51">
        <v>65</v>
      </c>
      <c r="D51">
        <v>55</v>
      </c>
      <c r="E51">
        <v>55</v>
      </c>
      <c r="F51">
        <v>49</v>
      </c>
      <c r="G51">
        <v>60</v>
      </c>
      <c r="H51">
        <v>60</v>
      </c>
      <c r="I51">
        <v>70</v>
      </c>
      <c r="J51">
        <v>55</v>
      </c>
      <c r="K51">
        <v>55</v>
      </c>
      <c r="L51">
        <v>60</v>
      </c>
      <c r="M51">
        <v>55</v>
      </c>
      <c r="N51">
        <v>50</v>
      </c>
      <c r="O51">
        <v>40</v>
      </c>
      <c r="P51">
        <v>55</v>
      </c>
      <c r="Q51">
        <v>0</v>
      </c>
      <c r="R51">
        <v>65</v>
      </c>
      <c r="S51">
        <v>70</v>
      </c>
      <c r="T51">
        <v>70</v>
      </c>
      <c r="U51">
        <v>70</v>
      </c>
      <c r="V51">
        <v>70</v>
      </c>
      <c r="W51">
        <v>70</v>
      </c>
      <c r="X51">
        <v>70</v>
      </c>
      <c r="Y51">
        <v>70</v>
      </c>
      <c r="Z51">
        <v>70</v>
      </c>
      <c r="AA51">
        <v>70</v>
      </c>
      <c r="AB51">
        <v>70</v>
      </c>
      <c r="AC51">
        <v>70</v>
      </c>
      <c r="AD51">
        <v>70</v>
      </c>
      <c r="AE51">
        <v>70</v>
      </c>
      <c r="AF51">
        <v>70</v>
      </c>
      <c r="AG51">
        <v>1899</v>
      </c>
      <c r="AH51" s="36">
        <v>68189</v>
      </c>
    </row>
    <row r="52" spans="1:35" x14ac:dyDescent="0.25">
      <c r="A52">
        <v>109277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5" x14ac:dyDescent="0.25">
      <c r="A53">
        <v>100062</v>
      </c>
      <c r="B53">
        <v>91</v>
      </c>
      <c r="C53">
        <v>93</v>
      </c>
      <c r="D53">
        <v>90</v>
      </c>
      <c r="E53">
        <v>100</v>
      </c>
      <c r="F53">
        <v>92</v>
      </c>
      <c r="G53">
        <v>85</v>
      </c>
      <c r="H53">
        <v>60</v>
      </c>
      <c r="I53">
        <v>53</v>
      </c>
      <c r="J53">
        <v>58</v>
      </c>
      <c r="K53">
        <v>51</v>
      </c>
      <c r="L53">
        <v>53</v>
      </c>
      <c r="M53">
        <v>69</v>
      </c>
      <c r="N53">
        <v>64</v>
      </c>
      <c r="O53">
        <v>69</v>
      </c>
      <c r="P53">
        <v>49</v>
      </c>
      <c r="Q53">
        <v>55</v>
      </c>
      <c r="R53">
        <v>69</v>
      </c>
      <c r="S53">
        <v>54</v>
      </c>
      <c r="T53">
        <v>61</v>
      </c>
      <c r="U53">
        <v>52</v>
      </c>
      <c r="V53">
        <v>53</v>
      </c>
      <c r="W53">
        <v>64</v>
      </c>
      <c r="X53">
        <v>64</v>
      </c>
      <c r="Y53">
        <v>64</v>
      </c>
      <c r="Z53">
        <v>64</v>
      </c>
      <c r="AA53">
        <v>64</v>
      </c>
      <c r="AB53">
        <v>64</v>
      </c>
      <c r="AC53">
        <v>64</v>
      </c>
      <c r="AD53">
        <v>64</v>
      </c>
      <c r="AE53">
        <v>64</v>
      </c>
      <c r="AF53">
        <v>64</v>
      </c>
      <c r="AG53">
        <v>2061</v>
      </c>
      <c r="AH53" s="36">
        <v>75312</v>
      </c>
      <c r="AI53" s="36">
        <v>241614</v>
      </c>
    </row>
    <row r="54" spans="1:35" x14ac:dyDescent="0.25">
      <c r="A54">
        <v>117410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5" x14ac:dyDescent="0.25">
      <c r="A55">
        <v>143286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4</v>
      </c>
      <c r="M55">
        <v>4</v>
      </c>
      <c r="N55">
        <v>4</v>
      </c>
      <c r="O55">
        <v>4</v>
      </c>
      <c r="P55">
        <v>24</v>
      </c>
      <c r="Q55">
        <v>24</v>
      </c>
      <c r="R55">
        <v>24</v>
      </c>
      <c r="S55">
        <v>24</v>
      </c>
      <c r="T55">
        <v>24</v>
      </c>
      <c r="U55">
        <v>24</v>
      </c>
      <c r="V55">
        <v>24</v>
      </c>
      <c r="W55">
        <v>24</v>
      </c>
      <c r="X55">
        <v>24</v>
      </c>
      <c r="Y55">
        <v>24</v>
      </c>
      <c r="Z55">
        <v>24</v>
      </c>
      <c r="AA55">
        <v>24</v>
      </c>
      <c r="AB55">
        <v>24</v>
      </c>
      <c r="AC55">
        <v>24</v>
      </c>
      <c r="AD55">
        <v>24</v>
      </c>
      <c r="AE55">
        <v>24</v>
      </c>
      <c r="AF55">
        <v>24</v>
      </c>
      <c r="AG55">
        <v>424</v>
      </c>
      <c r="AH55" s="36">
        <v>6844</v>
      </c>
    </row>
    <row r="56" spans="1:35" x14ac:dyDescent="0.25">
      <c r="A56">
        <v>136844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5" x14ac:dyDescent="0.25">
      <c r="A57">
        <v>8014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5" x14ac:dyDescent="0.25">
      <c r="A58">
        <v>8016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5" x14ac:dyDescent="0.25">
      <c r="A59">
        <v>140290</v>
      </c>
      <c r="B59">
        <v>12</v>
      </c>
      <c r="C59">
        <v>23</v>
      </c>
      <c r="D59">
        <v>9</v>
      </c>
      <c r="E59">
        <v>0</v>
      </c>
      <c r="F59">
        <v>10</v>
      </c>
      <c r="G59">
        <v>30</v>
      </c>
      <c r="H59">
        <v>18</v>
      </c>
      <c r="I59">
        <v>16</v>
      </c>
      <c r="J59">
        <v>34</v>
      </c>
      <c r="K59">
        <v>0</v>
      </c>
      <c r="L59">
        <v>0</v>
      </c>
      <c r="M59">
        <v>32</v>
      </c>
      <c r="N59">
        <v>30</v>
      </c>
      <c r="O59">
        <v>0</v>
      </c>
      <c r="P59">
        <v>28</v>
      </c>
      <c r="Q59">
        <v>23</v>
      </c>
      <c r="R59">
        <v>0</v>
      </c>
      <c r="S59">
        <v>0</v>
      </c>
      <c r="T59">
        <v>0</v>
      </c>
      <c r="U59">
        <v>32</v>
      </c>
      <c r="V59">
        <v>0</v>
      </c>
      <c r="W59">
        <v>20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317</v>
      </c>
      <c r="AH59" s="36">
        <v>6901</v>
      </c>
    </row>
    <row r="60" spans="1:35" x14ac:dyDescent="0.25">
      <c r="A60">
        <v>101143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I60">
        <v>877</v>
      </c>
    </row>
    <row r="61" spans="1:35" x14ac:dyDescent="0.25">
      <c r="A61">
        <v>103281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5" x14ac:dyDescent="0.25">
      <c r="A62">
        <v>8034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20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40</v>
      </c>
      <c r="AH62" s="36">
        <v>1520</v>
      </c>
    </row>
    <row r="63" spans="1:35" x14ac:dyDescent="0.25">
      <c r="A63">
        <v>104342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  <c r="AE63">
        <v>100</v>
      </c>
      <c r="AF63">
        <v>100</v>
      </c>
      <c r="AG63">
        <v>1000</v>
      </c>
      <c r="AH63" s="36">
        <v>37000</v>
      </c>
    </row>
    <row r="64" spans="1:35" x14ac:dyDescent="0.25">
      <c r="A64">
        <v>101200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I64" s="36">
        <v>1820</v>
      </c>
    </row>
    <row r="65" spans="1:34" x14ac:dyDescent="0.25">
      <c r="A65">
        <v>109821</v>
      </c>
      <c r="B65">
        <v>4</v>
      </c>
      <c r="C65">
        <v>0</v>
      </c>
      <c r="D65">
        <v>14</v>
      </c>
      <c r="E65">
        <v>0</v>
      </c>
      <c r="F65">
        <v>4</v>
      </c>
      <c r="G65">
        <v>25</v>
      </c>
      <c r="H65">
        <v>4</v>
      </c>
      <c r="I65">
        <v>0</v>
      </c>
      <c r="J65">
        <v>4</v>
      </c>
      <c r="K65">
        <v>0</v>
      </c>
      <c r="L65">
        <v>4</v>
      </c>
      <c r="M65">
        <v>0</v>
      </c>
      <c r="N65">
        <v>4</v>
      </c>
      <c r="O65">
        <v>0</v>
      </c>
      <c r="P65">
        <v>4</v>
      </c>
      <c r="Q65">
        <v>0</v>
      </c>
      <c r="R65">
        <v>4</v>
      </c>
      <c r="S65">
        <v>0</v>
      </c>
      <c r="T65">
        <v>4</v>
      </c>
      <c r="U65">
        <v>0</v>
      </c>
      <c r="V65">
        <v>4</v>
      </c>
      <c r="W65">
        <v>0</v>
      </c>
      <c r="X65">
        <v>4</v>
      </c>
      <c r="Y65">
        <v>0</v>
      </c>
      <c r="Z65">
        <v>4</v>
      </c>
      <c r="AA65">
        <v>0</v>
      </c>
      <c r="AB65">
        <v>4</v>
      </c>
      <c r="AC65">
        <v>0</v>
      </c>
      <c r="AD65">
        <v>4</v>
      </c>
      <c r="AE65">
        <v>0</v>
      </c>
      <c r="AF65">
        <v>4</v>
      </c>
      <c r="AG65">
        <v>99</v>
      </c>
      <c r="AH65" s="36">
        <v>2718</v>
      </c>
    </row>
    <row r="66" spans="1:34" x14ac:dyDescent="0.25">
      <c r="A66">
        <v>103428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4" x14ac:dyDescent="0.25">
      <c r="A67">
        <v>101750</v>
      </c>
      <c r="B67">
        <v>30</v>
      </c>
      <c r="C67">
        <v>30</v>
      </c>
      <c r="D67">
        <v>0</v>
      </c>
      <c r="E67">
        <v>20</v>
      </c>
      <c r="F67">
        <v>20</v>
      </c>
      <c r="G67">
        <v>20</v>
      </c>
      <c r="H67">
        <v>20</v>
      </c>
      <c r="I67">
        <v>30</v>
      </c>
      <c r="J67">
        <v>30</v>
      </c>
      <c r="K67">
        <v>0</v>
      </c>
      <c r="L67">
        <v>20</v>
      </c>
      <c r="M67">
        <v>20</v>
      </c>
      <c r="N67">
        <v>20</v>
      </c>
      <c r="O67">
        <v>20</v>
      </c>
      <c r="P67">
        <v>30</v>
      </c>
      <c r="Q67">
        <v>30</v>
      </c>
      <c r="R67">
        <v>0</v>
      </c>
      <c r="S67">
        <v>20</v>
      </c>
      <c r="T67">
        <v>20</v>
      </c>
      <c r="U67">
        <v>20</v>
      </c>
      <c r="V67">
        <v>20</v>
      </c>
      <c r="W67">
        <v>30</v>
      </c>
      <c r="X67">
        <v>30</v>
      </c>
      <c r="Y67">
        <v>0</v>
      </c>
      <c r="Z67">
        <v>20</v>
      </c>
      <c r="AA67">
        <v>20</v>
      </c>
      <c r="AB67">
        <v>20</v>
      </c>
      <c r="AC67">
        <v>20</v>
      </c>
      <c r="AD67">
        <v>30</v>
      </c>
      <c r="AE67">
        <v>30</v>
      </c>
      <c r="AF67">
        <v>0</v>
      </c>
      <c r="AG67">
        <v>620</v>
      </c>
      <c r="AH67" s="36">
        <v>25420</v>
      </c>
    </row>
    <row r="68" spans="1:34" x14ac:dyDescent="0.25">
      <c r="A68">
        <v>103801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4" x14ac:dyDescent="0.25">
      <c r="A69">
        <v>104140</v>
      </c>
      <c r="B69">
        <v>15</v>
      </c>
      <c r="C69">
        <v>0</v>
      </c>
      <c r="D69">
        <v>0</v>
      </c>
      <c r="E69">
        <v>0</v>
      </c>
      <c r="F69">
        <v>10</v>
      </c>
      <c r="G69">
        <v>0</v>
      </c>
      <c r="H69">
        <v>23</v>
      </c>
      <c r="I69">
        <v>12</v>
      </c>
      <c r="J69">
        <v>0</v>
      </c>
      <c r="K69">
        <v>35</v>
      </c>
      <c r="L69">
        <v>6</v>
      </c>
      <c r="M69">
        <v>13</v>
      </c>
      <c r="N69">
        <v>0</v>
      </c>
      <c r="O69">
        <v>0</v>
      </c>
      <c r="P69">
        <v>6</v>
      </c>
      <c r="Q69">
        <v>8</v>
      </c>
      <c r="R69">
        <v>0</v>
      </c>
      <c r="S69">
        <v>0</v>
      </c>
      <c r="T69">
        <v>20</v>
      </c>
      <c r="U69">
        <v>22</v>
      </c>
      <c r="V69">
        <v>12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182</v>
      </c>
      <c r="AH69" s="36">
        <v>7951</v>
      </c>
    </row>
    <row r="70" spans="1:34" x14ac:dyDescent="0.25">
      <c r="A70">
        <v>109822</v>
      </c>
      <c r="B70">
        <v>25</v>
      </c>
      <c r="C70">
        <v>26</v>
      </c>
      <c r="D70">
        <v>25</v>
      </c>
      <c r="E70">
        <v>25</v>
      </c>
      <c r="F70">
        <v>25</v>
      </c>
      <c r="G70">
        <v>25</v>
      </c>
      <c r="H70">
        <v>25</v>
      </c>
      <c r="I70">
        <v>25</v>
      </c>
      <c r="J70">
        <v>25</v>
      </c>
      <c r="K70">
        <v>25</v>
      </c>
      <c r="L70">
        <v>25</v>
      </c>
      <c r="M70">
        <v>25</v>
      </c>
      <c r="N70">
        <v>25</v>
      </c>
      <c r="O70">
        <v>25</v>
      </c>
      <c r="P70">
        <v>25</v>
      </c>
      <c r="Q70">
        <v>25</v>
      </c>
      <c r="R70">
        <v>25</v>
      </c>
      <c r="S70">
        <v>25</v>
      </c>
      <c r="T70">
        <v>25</v>
      </c>
      <c r="U70">
        <v>25</v>
      </c>
      <c r="V70">
        <v>25</v>
      </c>
      <c r="W70">
        <v>25</v>
      </c>
      <c r="X70">
        <v>25</v>
      </c>
      <c r="Y70">
        <v>25</v>
      </c>
      <c r="Z70">
        <v>25</v>
      </c>
      <c r="AA70">
        <v>25</v>
      </c>
      <c r="AB70">
        <v>25</v>
      </c>
      <c r="AC70">
        <v>25</v>
      </c>
      <c r="AD70">
        <v>25</v>
      </c>
      <c r="AE70">
        <v>25</v>
      </c>
      <c r="AF70">
        <v>25</v>
      </c>
      <c r="AG70">
        <v>776</v>
      </c>
      <c r="AH70" s="36">
        <v>26840</v>
      </c>
    </row>
    <row r="71" spans="1:34" x14ac:dyDescent="0.25">
      <c r="A71">
        <v>105179</v>
      </c>
      <c r="B71">
        <v>2</v>
      </c>
      <c r="C71">
        <v>0</v>
      </c>
      <c r="D71">
        <v>10</v>
      </c>
      <c r="E71"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3</v>
      </c>
      <c r="L71">
        <v>0</v>
      </c>
      <c r="M71">
        <v>0</v>
      </c>
      <c r="N71">
        <v>0</v>
      </c>
      <c r="O71">
        <v>0</v>
      </c>
      <c r="P71">
        <v>0</v>
      </c>
      <c r="Q71">
        <v>12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29</v>
      </c>
      <c r="AH71">
        <v>2244</v>
      </c>
    </row>
    <row r="72" spans="1:34" x14ac:dyDescent="0.25">
      <c r="A72">
        <v>105515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4" x14ac:dyDescent="0.25">
      <c r="A73">
        <v>105615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200</v>
      </c>
      <c r="Q73">
        <v>100</v>
      </c>
      <c r="R73">
        <v>0</v>
      </c>
      <c r="S73">
        <v>0</v>
      </c>
      <c r="T73">
        <v>0</v>
      </c>
      <c r="U73">
        <v>150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450</v>
      </c>
      <c r="AH73" s="36">
        <v>4500</v>
      </c>
    </row>
    <row r="74" spans="1:34" x14ac:dyDescent="0.25">
      <c r="A74">
        <v>106028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5</v>
      </c>
      <c r="P74">
        <v>1</v>
      </c>
      <c r="Q74">
        <v>8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14</v>
      </c>
      <c r="AH74">
        <v>3384</v>
      </c>
    </row>
    <row r="75" spans="1:34" x14ac:dyDescent="0.25">
      <c r="A75">
        <v>104340</v>
      </c>
      <c r="B75">
        <v>37</v>
      </c>
      <c r="C75">
        <v>31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68</v>
      </c>
      <c r="AH75">
        <v>2300</v>
      </c>
    </row>
    <row r="76" spans="1:34" x14ac:dyDescent="0.25">
      <c r="A76">
        <v>104341</v>
      </c>
      <c r="B76">
        <v>12</v>
      </c>
      <c r="C76">
        <v>13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3</v>
      </c>
      <c r="M76">
        <v>0</v>
      </c>
      <c r="N76">
        <v>2</v>
      </c>
      <c r="O76">
        <v>0</v>
      </c>
      <c r="P76">
        <v>0</v>
      </c>
      <c r="Q76">
        <v>0</v>
      </c>
      <c r="R76">
        <v>4</v>
      </c>
      <c r="S76">
        <v>2</v>
      </c>
      <c r="T76">
        <v>2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43</v>
      </c>
      <c r="AH76">
        <v>1724</v>
      </c>
    </row>
    <row r="77" spans="1:34" x14ac:dyDescent="0.25">
      <c r="A77">
        <v>104503</v>
      </c>
      <c r="B77">
        <v>1</v>
      </c>
      <c r="C77">
        <v>0</v>
      </c>
      <c r="D77">
        <v>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3</v>
      </c>
      <c r="L77">
        <v>2</v>
      </c>
      <c r="M77">
        <v>1</v>
      </c>
      <c r="N77">
        <v>1</v>
      </c>
      <c r="O77">
        <v>0</v>
      </c>
      <c r="P77">
        <v>6</v>
      </c>
      <c r="Q77">
        <v>5</v>
      </c>
      <c r="R77">
        <v>9</v>
      </c>
      <c r="S77">
        <v>15</v>
      </c>
      <c r="T77">
        <v>10</v>
      </c>
      <c r="U77">
        <v>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58</v>
      </c>
      <c r="AH77">
        <v>2548</v>
      </c>
    </row>
    <row r="78" spans="1:34" x14ac:dyDescent="0.25">
      <c r="A78">
        <v>109815</v>
      </c>
      <c r="B78">
        <v>8</v>
      </c>
      <c r="C78">
        <v>0</v>
      </c>
      <c r="D78">
        <v>8</v>
      </c>
      <c r="E78">
        <v>0</v>
      </c>
      <c r="F78">
        <v>8</v>
      </c>
      <c r="G78">
        <v>0</v>
      </c>
      <c r="H78">
        <v>8</v>
      </c>
      <c r="I78">
        <v>0</v>
      </c>
      <c r="J78">
        <v>8</v>
      </c>
      <c r="K78">
        <v>0</v>
      </c>
      <c r="L78">
        <v>8</v>
      </c>
      <c r="M78">
        <v>0</v>
      </c>
      <c r="N78">
        <v>8</v>
      </c>
      <c r="O78">
        <v>0</v>
      </c>
      <c r="P78">
        <v>8</v>
      </c>
      <c r="Q78">
        <v>0</v>
      </c>
      <c r="R78">
        <v>8</v>
      </c>
      <c r="S78">
        <v>0</v>
      </c>
      <c r="T78">
        <v>8</v>
      </c>
      <c r="U78">
        <v>0</v>
      </c>
      <c r="V78">
        <v>8</v>
      </c>
      <c r="W78">
        <v>4</v>
      </c>
      <c r="X78">
        <v>8</v>
      </c>
      <c r="Y78">
        <v>4</v>
      </c>
      <c r="Z78">
        <v>8</v>
      </c>
      <c r="AA78">
        <v>4</v>
      </c>
      <c r="AB78">
        <v>8</v>
      </c>
      <c r="AC78">
        <v>4</v>
      </c>
      <c r="AD78">
        <v>8</v>
      </c>
      <c r="AE78">
        <v>4</v>
      </c>
      <c r="AF78">
        <v>8</v>
      </c>
      <c r="AG78">
        <v>148</v>
      </c>
      <c r="AH78" s="36">
        <v>5556</v>
      </c>
    </row>
    <row r="79" spans="1:34" x14ac:dyDescent="0.25">
      <c r="A79">
        <v>108489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4" x14ac:dyDescent="0.25">
      <c r="A80">
        <v>119341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5" x14ac:dyDescent="0.25">
      <c r="A81">
        <v>112647</v>
      </c>
      <c r="B81">
        <v>40</v>
      </c>
      <c r="C81">
        <v>40</v>
      </c>
      <c r="D81">
        <v>40</v>
      </c>
      <c r="E81">
        <v>40</v>
      </c>
      <c r="F81">
        <v>40</v>
      </c>
      <c r="G81">
        <v>40</v>
      </c>
      <c r="H81">
        <v>51</v>
      </c>
      <c r="I81">
        <v>40</v>
      </c>
      <c r="J81">
        <v>40</v>
      </c>
      <c r="K81">
        <v>40</v>
      </c>
      <c r="L81">
        <v>40</v>
      </c>
      <c r="M81">
        <v>40</v>
      </c>
      <c r="N81">
        <v>40</v>
      </c>
      <c r="O81">
        <v>44</v>
      </c>
      <c r="P81">
        <v>44</v>
      </c>
      <c r="Q81">
        <v>44</v>
      </c>
      <c r="R81">
        <v>44</v>
      </c>
      <c r="S81">
        <v>44</v>
      </c>
      <c r="T81">
        <v>44</v>
      </c>
      <c r="U81">
        <v>44</v>
      </c>
      <c r="V81">
        <v>44</v>
      </c>
      <c r="W81">
        <v>44</v>
      </c>
      <c r="X81">
        <v>44</v>
      </c>
      <c r="Y81">
        <v>44</v>
      </c>
      <c r="Z81">
        <v>44</v>
      </c>
      <c r="AA81">
        <v>44</v>
      </c>
      <c r="AB81">
        <v>44</v>
      </c>
      <c r="AC81">
        <v>44</v>
      </c>
      <c r="AD81">
        <v>44</v>
      </c>
      <c r="AE81">
        <v>44</v>
      </c>
      <c r="AF81">
        <v>44</v>
      </c>
      <c r="AG81">
        <v>1323</v>
      </c>
      <c r="AH81" s="36">
        <v>46501</v>
      </c>
    </row>
    <row r="82" spans="1:35" x14ac:dyDescent="0.25">
      <c r="A82">
        <v>136091</v>
      </c>
      <c r="B82">
        <v>17</v>
      </c>
      <c r="C82">
        <v>17</v>
      </c>
      <c r="D82">
        <v>17</v>
      </c>
      <c r="E82">
        <v>17</v>
      </c>
      <c r="F82">
        <v>17</v>
      </c>
      <c r="G82">
        <v>16</v>
      </c>
      <c r="H82">
        <v>15</v>
      </c>
      <c r="I82">
        <v>15</v>
      </c>
      <c r="J82">
        <v>15</v>
      </c>
      <c r="K82">
        <v>15</v>
      </c>
      <c r="L82">
        <v>15</v>
      </c>
      <c r="M82">
        <v>15</v>
      </c>
      <c r="N82">
        <v>20</v>
      </c>
      <c r="O82">
        <v>16</v>
      </c>
      <c r="P82">
        <v>16</v>
      </c>
      <c r="Q82">
        <v>15</v>
      </c>
      <c r="R82">
        <v>15</v>
      </c>
      <c r="S82">
        <v>15</v>
      </c>
      <c r="T82">
        <v>20</v>
      </c>
      <c r="U82">
        <v>15</v>
      </c>
      <c r="V82">
        <v>15</v>
      </c>
      <c r="W82">
        <v>15</v>
      </c>
      <c r="X82">
        <v>15</v>
      </c>
      <c r="Y82">
        <v>15</v>
      </c>
      <c r="Z82">
        <v>15</v>
      </c>
      <c r="AA82">
        <v>15</v>
      </c>
      <c r="AB82">
        <v>15</v>
      </c>
      <c r="AC82">
        <v>15</v>
      </c>
      <c r="AD82">
        <v>15</v>
      </c>
      <c r="AE82">
        <v>15</v>
      </c>
      <c r="AF82">
        <v>15</v>
      </c>
      <c r="AG82">
        <v>488</v>
      </c>
      <c r="AH82" s="36">
        <v>16796</v>
      </c>
    </row>
    <row r="83" spans="1:35" x14ac:dyDescent="0.25">
      <c r="A83">
        <v>143277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25</v>
      </c>
      <c r="K83">
        <v>0</v>
      </c>
      <c r="L83">
        <v>20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45</v>
      </c>
      <c r="AH83">
        <v>900</v>
      </c>
    </row>
    <row r="84" spans="1:35" x14ac:dyDescent="0.25">
      <c r="A84">
        <v>137030</v>
      </c>
      <c r="B84">
        <v>60</v>
      </c>
      <c r="C84">
        <v>60</v>
      </c>
      <c r="D84">
        <v>60</v>
      </c>
      <c r="E84">
        <v>0</v>
      </c>
      <c r="F84">
        <v>80</v>
      </c>
      <c r="G84">
        <v>0</v>
      </c>
      <c r="H84">
        <v>60</v>
      </c>
      <c r="I84">
        <v>0</v>
      </c>
      <c r="J84">
        <v>0</v>
      </c>
      <c r="K84">
        <v>60</v>
      </c>
      <c r="L84">
        <v>0</v>
      </c>
      <c r="M84">
        <v>80</v>
      </c>
      <c r="N84">
        <v>80</v>
      </c>
      <c r="O84">
        <v>60</v>
      </c>
      <c r="P84">
        <v>60</v>
      </c>
      <c r="Q84">
        <v>60</v>
      </c>
      <c r="R84">
        <v>60</v>
      </c>
      <c r="S84">
        <v>60</v>
      </c>
      <c r="T84">
        <v>60</v>
      </c>
      <c r="U84">
        <v>0</v>
      </c>
      <c r="V84">
        <v>60</v>
      </c>
      <c r="W84">
        <v>60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s="36">
        <v>1020</v>
      </c>
      <c r="AH84" s="36">
        <v>33660</v>
      </c>
    </row>
    <row r="85" spans="1:35" x14ac:dyDescent="0.25">
      <c r="A85">
        <v>143097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1</v>
      </c>
      <c r="M85">
        <v>1</v>
      </c>
      <c r="N85">
        <v>1</v>
      </c>
      <c r="O85">
        <v>1</v>
      </c>
      <c r="P85">
        <v>1</v>
      </c>
      <c r="Q85">
        <v>0</v>
      </c>
      <c r="R85">
        <v>0</v>
      </c>
      <c r="S85">
        <v>1</v>
      </c>
      <c r="T85">
        <v>1</v>
      </c>
      <c r="U85">
        <v>1</v>
      </c>
      <c r="V85">
        <v>1</v>
      </c>
      <c r="W85">
        <v>1</v>
      </c>
      <c r="X85">
        <v>0</v>
      </c>
      <c r="Y85">
        <v>0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19</v>
      </c>
      <c r="AH85" s="36">
        <v>12350</v>
      </c>
    </row>
    <row r="86" spans="1:35" x14ac:dyDescent="0.25">
      <c r="A86">
        <v>139460</v>
      </c>
      <c r="B86">
        <v>16</v>
      </c>
      <c r="C86">
        <v>15</v>
      </c>
      <c r="D86">
        <v>13</v>
      </c>
      <c r="E86">
        <v>15</v>
      </c>
      <c r="F86">
        <v>11</v>
      </c>
      <c r="G86">
        <v>14</v>
      </c>
      <c r="H86">
        <v>25</v>
      </c>
      <c r="I86">
        <v>18</v>
      </c>
      <c r="J86">
        <v>25</v>
      </c>
      <c r="K86">
        <v>8</v>
      </c>
      <c r="L86">
        <v>25</v>
      </c>
      <c r="M86">
        <v>21</v>
      </c>
      <c r="N86">
        <v>21</v>
      </c>
      <c r="O86">
        <v>21</v>
      </c>
      <c r="P86">
        <v>21</v>
      </c>
      <c r="Q86">
        <v>36</v>
      </c>
      <c r="R86">
        <v>21</v>
      </c>
      <c r="S86">
        <v>28</v>
      </c>
      <c r="T86">
        <v>25</v>
      </c>
      <c r="U86">
        <v>23</v>
      </c>
      <c r="V86">
        <v>23</v>
      </c>
      <c r="W86">
        <v>23</v>
      </c>
      <c r="X86">
        <v>23</v>
      </c>
      <c r="Y86">
        <v>23</v>
      </c>
      <c r="Z86">
        <v>23</v>
      </c>
      <c r="AA86">
        <v>23</v>
      </c>
      <c r="AB86">
        <v>23</v>
      </c>
      <c r="AC86">
        <v>23</v>
      </c>
      <c r="AD86">
        <v>23</v>
      </c>
      <c r="AE86">
        <v>23</v>
      </c>
      <c r="AF86">
        <v>23</v>
      </c>
      <c r="AG86">
        <v>655</v>
      </c>
      <c r="AH86" s="36">
        <v>24478</v>
      </c>
    </row>
    <row r="87" spans="1:35" x14ac:dyDescent="0.25">
      <c r="A87">
        <v>139843</v>
      </c>
      <c r="B87">
        <v>12</v>
      </c>
      <c r="C87">
        <v>10</v>
      </c>
      <c r="D87">
        <v>10</v>
      </c>
      <c r="E87">
        <v>12</v>
      </c>
      <c r="F87">
        <v>12</v>
      </c>
      <c r="G87">
        <v>12</v>
      </c>
      <c r="H87">
        <v>12</v>
      </c>
      <c r="I87">
        <v>13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12</v>
      </c>
      <c r="P87">
        <v>14</v>
      </c>
      <c r="Q87">
        <v>15</v>
      </c>
      <c r="R87">
        <v>15</v>
      </c>
      <c r="S87">
        <v>15</v>
      </c>
      <c r="T87">
        <v>15</v>
      </c>
      <c r="U87">
        <v>15</v>
      </c>
      <c r="V87">
        <v>15</v>
      </c>
      <c r="W87">
        <v>8</v>
      </c>
      <c r="X87">
        <v>8</v>
      </c>
      <c r="Y87">
        <v>8</v>
      </c>
      <c r="Z87">
        <v>8</v>
      </c>
      <c r="AA87">
        <v>8</v>
      </c>
      <c r="AB87">
        <v>8</v>
      </c>
      <c r="AC87">
        <v>8</v>
      </c>
      <c r="AD87">
        <v>8</v>
      </c>
      <c r="AE87">
        <v>8</v>
      </c>
      <c r="AF87">
        <v>8</v>
      </c>
      <c r="AG87">
        <v>339</v>
      </c>
      <c r="AH87" s="36">
        <v>13252</v>
      </c>
    </row>
    <row r="88" spans="1:35" x14ac:dyDescent="0.25">
      <c r="A88">
        <v>143091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1</v>
      </c>
      <c r="J88">
        <v>2</v>
      </c>
      <c r="K88">
        <v>5</v>
      </c>
      <c r="L88">
        <v>3</v>
      </c>
      <c r="M88">
        <v>7</v>
      </c>
      <c r="N88">
        <v>2</v>
      </c>
      <c r="O88">
        <v>5</v>
      </c>
      <c r="P88">
        <v>5</v>
      </c>
      <c r="Q88">
        <v>3</v>
      </c>
      <c r="R88">
        <v>7</v>
      </c>
      <c r="S88">
        <v>6</v>
      </c>
      <c r="T88">
        <v>6</v>
      </c>
      <c r="U88">
        <v>5</v>
      </c>
      <c r="V88">
        <v>5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63</v>
      </c>
      <c r="AH88">
        <v>5075</v>
      </c>
    </row>
    <row r="89" spans="1:35" x14ac:dyDescent="0.25">
      <c r="A89">
        <v>143092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2</v>
      </c>
      <c r="O89">
        <v>2</v>
      </c>
      <c r="P89">
        <v>1</v>
      </c>
      <c r="Q89">
        <v>2</v>
      </c>
      <c r="R89">
        <v>2</v>
      </c>
      <c r="S89">
        <v>2</v>
      </c>
      <c r="T89">
        <v>3</v>
      </c>
      <c r="U89">
        <v>2</v>
      </c>
      <c r="V89">
        <v>4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26</v>
      </c>
      <c r="AH89">
        <v>1090</v>
      </c>
    </row>
    <row r="90" spans="1:35" x14ac:dyDescent="0.25">
      <c r="A90">
        <v>143093</v>
      </c>
      <c r="B90">
        <v>0</v>
      </c>
      <c r="C90">
        <v>0</v>
      </c>
      <c r="D90">
        <v>0</v>
      </c>
      <c r="E90">
        <v>0</v>
      </c>
      <c r="F90">
        <v>1</v>
      </c>
      <c r="G90">
        <v>4</v>
      </c>
      <c r="H90">
        <v>2</v>
      </c>
      <c r="I90">
        <v>2</v>
      </c>
      <c r="J90">
        <v>4</v>
      </c>
      <c r="K90">
        <v>8</v>
      </c>
      <c r="L90">
        <v>10</v>
      </c>
      <c r="M90">
        <v>2</v>
      </c>
      <c r="N90">
        <v>10</v>
      </c>
      <c r="O90">
        <v>14</v>
      </c>
      <c r="P90">
        <v>12</v>
      </c>
      <c r="Q90">
        <v>14</v>
      </c>
      <c r="R90">
        <v>15</v>
      </c>
      <c r="S90">
        <v>17</v>
      </c>
      <c r="T90">
        <v>15</v>
      </c>
      <c r="U90">
        <v>32</v>
      </c>
      <c r="V90">
        <v>22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184</v>
      </c>
      <c r="AH90" s="36">
        <v>6768</v>
      </c>
    </row>
    <row r="91" spans="1:35" x14ac:dyDescent="0.25">
      <c r="A91">
        <v>143071</v>
      </c>
      <c r="B91">
        <v>0</v>
      </c>
      <c r="C91">
        <v>0</v>
      </c>
      <c r="D91">
        <v>0</v>
      </c>
      <c r="E91">
        <v>0</v>
      </c>
      <c r="F91">
        <v>2</v>
      </c>
      <c r="G91">
        <v>7</v>
      </c>
      <c r="H91">
        <v>14</v>
      </c>
      <c r="I91">
        <v>10</v>
      </c>
      <c r="J91">
        <v>13</v>
      </c>
      <c r="K91">
        <v>15</v>
      </c>
      <c r="L91">
        <v>26</v>
      </c>
      <c r="M91">
        <v>21</v>
      </c>
      <c r="N91">
        <v>35</v>
      </c>
      <c r="O91">
        <v>25</v>
      </c>
      <c r="P91">
        <v>26</v>
      </c>
      <c r="Q91">
        <v>40</v>
      </c>
      <c r="R91">
        <v>37</v>
      </c>
      <c r="S91">
        <v>36</v>
      </c>
      <c r="T91">
        <v>46</v>
      </c>
      <c r="U91">
        <v>51</v>
      </c>
      <c r="V91">
        <v>40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444</v>
      </c>
      <c r="AH91" s="36">
        <v>16676</v>
      </c>
    </row>
    <row r="92" spans="1:35" x14ac:dyDescent="0.25">
      <c r="A92">
        <v>143096</v>
      </c>
      <c r="B92">
        <v>0</v>
      </c>
      <c r="C92">
        <v>0</v>
      </c>
      <c r="D92">
        <v>0</v>
      </c>
      <c r="E92">
        <v>0</v>
      </c>
      <c r="F92">
        <v>3</v>
      </c>
      <c r="G92">
        <v>14</v>
      </c>
      <c r="H92">
        <v>11</v>
      </c>
      <c r="I92">
        <v>10</v>
      </c>
      <c r="J92">
        <v>13</v>
      </c>
      <c r="K92">
        <v>16</v>
      </c>
      <c r="L92">
        <v>19</v>
      </c>
      <c r="M92">
        <v>25</v>
      </c>
      <c r="N92">
        <v>32</v>
      </c>
      <c r="O92">
        <v>26</v>
      </c>
      <c r="P92">
        <v>25</v>
      </c>
      <c r="Q92">
        <v>30</v>
      </c>
      <c r="R92">
        <v>33</v>
      </c>
      <c r="S92">
        <v>23</v>
      </c>
      <c r="T92">
        <v>32</v>
      </c>
      <c r="U92">
        <v>33</v>
      </c>
      <c r="V92">
        <v>36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381</v>
      </c>
      <c r="AH92" s="36">
        <v>13885</v>
      </c>
    </row>
    <row r="93" spans="1:35" x14ac:dyDescent="0.25">
      <c r="A93">
        <v>142130</v>
      </c>
      <c r="B93">
        <v>33</v>
      </c>
      <c r="C93">
        <v>26</v>
      </c>
      <c r="D93">
        <v>28</v>
      </c>
      <c r="E93">
        <v>38</v>
      </c>
      <c r="F93">
        <v>40</v>
      </c>
      <c r="G93">
        <v>41</v>
      </c>
      <c r="H93">
        <v>40</v>
      </c>
      <c r="I93">
        <v>36</v>
      </c>
      <c r="J93">
        <v>44</v>
      </c>
      <c r="K93">
        <v>58</v>
      </c>
      <c r="L93">
        <v>64</v>
      </c>
      <c r="M93">
        <v>78</v>
      </c>
      <c r="N93">
        <v>74</v>
      </c>
      <c r="O93">
        <v>88</v>
      </c>
      <c r="P93">
        <v>82</v>
      </c>
      <c r="Q93">
        <v>86</v>
      </c>
      <c r="R93">
        <v>98</v>
      </c>
      <c r="S93">
        <v>115</v>
      </c>
      <c r="T93">
        <v>116</v>
      </c>
      <c r="U93">
        <v>118</v>
      </c>
      <c r="V93">
        <v>124</v>
      </c>
      <c r="W93">
        <v>122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1549</v>
      </c>
      <c r="AH93" s="36">
        <v>54821</v>
      </c>
    </row>
    <row r="94" spans="1:35" x14ac:dyDescent="0.25">
      <c r="A94">
        <v>103193</v>
      </c>
      <c r="B94">
        <v>11</v>
      </c>
      <c r="C94">
        <v>12</v>
      </c>
      <c r="D94">
        <v>6</v>
      </c>
      <c r="E94">
        <v>14</v>
      </c>
      <c r="F94">
        <v>15</v>
      </c>
      <c r="G94">
        <v>6</v>
      </c>
      <c r="H94">
        <v>9</v>
      </c>
      <c r="I94">
        <v>11</v>
      </c>
      <c r="J94">
        <v>6</v>
      </c>
      <c r="K94">
        <v>14</v>
      </c>
      <c r="L94">
        <v>6</v>
      </c>
      <c r="M94">
        <v>22</v>
      </c>
      <c r="N94">
        <v>12</v>
      </c>
      <c r="O94">
        <v>13</v>
      </c>
      <c r="P94">
        <v>4</v>
      </c>
      <c r="Q94">
        <v>17</v>
      </c>
      <c r="R94">
        <v>10</v>
      </c>
      <c r="S94">
        <v>13</v>
      </c>
      <c r="T94">
        <v>4</v>
      </c>
      <c r="U94">
        <v>13</v>
      </c>
      <c r="V94">
        <v>10</v>
      </c>
      <c r="W94">
        <v>12</v>
      </c>
      <c r="X94">
        <v>0</v>
      </c>
      <c r="Y94">
        <v>10</v>
      </c>
      <c r="Z94">
        <v>0</v>
      </c>
      <c r="AA94">
        <v>10</v>
      </c>
      <c r="AB94">
        <v>0</v>
      </c>
      <c r="AC94">
        <v>10</v>
      </c>
      <c r="AD94">
        <v>0</v>
      </c>
      <c r="AE94">
        <v>10</v>
      </c>
      <c r="AF94">
        <v>0</v>
      </c>
      <c r="AG94">
        <v>280</v>
      </c>
      <c r="AH94" s="36">
        <v>9752</v>
      </c>
    </row>
    <row r="95" spans="1:35" x14ac:dyDescent="0.25">
      <c r="A95">
        <v>109190</v>
      </c>
      <c r="B95">
        <v>38</v>
      </c>
      <c r="C95">
        <v>38</v>
      </c>
      <c r="D95">
        <v>38</v>
      </c>
      <c r="E95">
        <v>38</v>
      </c>
      <c r="F95">
        <v>38</v>
      </c>
      <c r="G95">
        <v>53</v>
      </c>
      <c r="H95">
        <v>38</v>
      </c>
      <c r="I95">
        <v>38</v>
      </c>
      <c r="J95">
        <v>38</v>
      </c>
      <c r="K95">
        <v>38</v>
      </c>
      <c r="L95">
        <v>38</v>
      </c>
      <c r="M95">
        <v>38</v>
      </c>
      <c r="N95">
        <v>38</v>
      </c>
      <c r="O95">
        <v>38</v>
      </c>
      <c r="P95">
        <v>38</v>
      </c>
      <c r="Q95">
        <v>38</v>
      </c>
      <c r="R95">
        <v>38</v>
      </c>
      <c r="S95">
        <v>38</v>
      </c>
      <c r="T95">
        <v>38</v>
      </c>
      <c r="U95">
        <v>38</v>
      </c>
      <c r="V95">
        <v>38</v>
      </c>
      <c r="W95">
        <v>38</v>
      </c>
      <c r="X95">
        <v>38</v>
      </c>
      <c r="Y95">
        <v>38</v>
      </c>
      <c r="Z95">
        <v>38</v>
      </c>
      <c r="AA95">
        <v>38</v>
      </c>
      <c r="AB95">
        <v>38</v>
      </c>
      <c r="AC95">
        <v>38</v>
      </c>
      <c r="AD95">
        <v>38</v>
      </c>
      <c r="AE95">
        <v>38</v>
      </c>
      <c r="AF95">
        <v>38</v>
      </c>
      <c r="AG95">
        <v>1193</v>
      </c>
      <c r="AH95" s="36">
        <v>44596</v>
      </c>
    </row>
    <row r="96" spans="1:35" x14ac:dyDescent="0.25">
      <c r="A96">
        <v>7979</v>
      </c>
      <c r="B96">
        <v>37</v>
      </c>
      <c r="C96">
        <v>32</v>
      </c>
      <c r="D96">
        <v>32</v>
      </c>
      <c r="E96">
        <v>33</v>
      </c>
      <c r="F96">
        <v>37</v>
      </c>
      <c r="G96">
        <v>32</v>
      </c>
      <c r="H96">
        <v>36</v>
      </c>
      <c r="I96">
        <v>34</v>
      </c>
      <c r="J96">
        <v>31</v>
      </c>
      <c r="K96">
        <v>34</v>
      </c>
      <c r="L96">
        <v>36</v>
      </c>
      <c r="M96">
        <v>33</v>
      </c>
      <c r="N96">
        <v>35</v>
      </c>
      <c r="O96">
        <v>37</v>
      </c>
      <c r="P96">
        <v>35</v>
      </c>
      <c r="Q96">
        <v>39</v>
      </c>
      <c r="R96">
        <v>39</v>
      </c>
      <c r="S96">
        <v>38</v>
      </c>
      <c r="T96">
        <v>39</v>
      </c>
      <c r="U96">
        <v>37</v>
      </c>
      <c r="V96">
        <v>40</v>
      </c>
      <c r="W96">
        <v>34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780</v>
      </c>
      <c r="AH96" s="36">
        <v>25968</v>
      </c>
      <c r="AI96" s="36">
        <v>48600</v>
      </c>
    </row>
    <row r="97" spans="1:35" x14ac:dyDescent="0.25">
      <c r="A97">
        <v>7980</v>
      </c>
      <c r="B97">
        <v>255</v>
      </c>
      <c r="C97">
        <v>245</v>
      </c>
      <c r="D97">
        <v>238</v>
      </c>
      <c r="E97">
        <v>251</v>
      </c>
      <c r="F97">
        <v>238</v>
      </c>
      <c r="G97">
        <v>243</v>
      </c>
      <c r="H97">
        <v>243</v>
      </c>
      <c r="I97">
        <v>240</v>
      </c>
      <c r="J97">
        <v>228</v>
      </c>
      <c r="K97">
        <v>230</v>
      </c>
      <c r="L97">
        <v>234</v>
      </c>
      <c r="M97">
        <v>247</v>
      </c>
      <c r="N97">
        <v>230</v>
      </c>
      <c r="O97">
        <v>251</v>
      </c>
      <c r="P97">
        <v>230</v>
      </c>
      <c r="Q97">
        <v>216</v>
      </c>
      <c r="R97">
        <v>231</v>
      </c>
      <c r="S97">
        <v>233</v>
      </c>
      <c r="T97">
        <v>238</v>
      </c>
      <c r="U97">
        <v>243</v>
      </c>
      <c r="V97">
        <v>237</v>
      </c>
      <c r="W97">
        <v>253</v>
      </c>
      <c r="X97">
        <v>253</v>
      </c>
      <c r="Y97">
        <v>253</v>
      </c>
      <c r="Z97">
        <v>253</v>
      </c>
      <c r="AA97">
        <v>253</v>
      </c>
      <c r="AB97">
        <v>253</v>
      </c>
      <c r="AC97">
        <v>253</v>
      </c>
      <c r="AD97">
        <v>253</v>
      </c>
      <c r="AE97">
        <v>253</v>
      </c>
      <c r="AF97">
        <v>253</v>
      </c>
      <c r="AG97" s="36">
        <v>7531</v>
      </c>
      <c r="AH97" s="36">
        <v>247207</v>
      </c>
      <c r="AI97" s="36">
        <v>923010</v>
      </c>
    </row>
    <row r="98" spans="1:35" x14ac:dyDescent="0.25">
      <c r="A98">
        <v>7981</v>
      </c>
      <c r="B98">
        <v>238</v>
      </c>
      <c r="C98">
        <v>230</v>
      </c>
      <c r="D98">
        <v>224</v>
      </c>
      <c r="E98">
        <v>226</v>
      </c>
      <c r="F98">
        <v>239</v>
      </c>
      <c r="G98">
        <v>224</v>
      </c>
      <c r="H98">
        <v>239</v>
      </c>
      <c r="I98">
        <v>216</v>
      </c>
      <c r="J98">
        <v>206</v>
      </c>
      <c r="K98">
        <v>213</v>
      </c>
      <c r="L98">
        <v>217</v>
      </c>
      <c r="M98">
        <v>233</v>
      </c>
      <c r="N98">
        <v>237</v>
      </c>
      <c r="O98">
        <v>230</v>
      </c>
      <c r="P98">
        <v>236</v>
      </c>
      <c r="Q98">
        <v>226</v>
      </c>
      <c r="R98">
        <v>228</v>
      </c>
      <c r="S98">
        <v>238</v>
      </c>
      <c r="T98">
        <v>236</v>
      </c>
      <c r="U98">
        <v>235</v>
      </c>
      <c r="V98">
        <v>225</v>
      </c>
      <c r="W98">
        <v>229</v>
      </c>
      <c r="X98">
        <v>228</v>
      </c>
      <c r="Y98">
        <v>228</v>
      </c>
      <c r="Z98">
        <v>228</v>
      </c>
      <c r="AA98">
        <v>228</v>
      </c>
      <c r="AB98">
        <v>228</v>
      </c>
      <c r="AC98">
        <v>228</v>
      </c>
      <c r="AD98">
        <v>228</v>
      </c>
      <c r="AE98">
        <v>228</v>
      </c>
      <c r="AF98">
        <v>228</v>
      </c>
      <c r="AG98" s="36">
        <v>7077</v>
      </c>
      <c r="AH98" s="36">
        <v>237854</v>
      </c>
      <c r="AI98" s="36">
        <v>843770</v>
      </c>
    </row>
    <row r="99" spans="1:35" x14ac:dyDescent="0.25">
      <c r="A99">
        <v>100645</v>
      </c>
      <c r="B99">
        <v>46</v>
      </c>
      <c r="C99">
        <v>46</v>
      </c>
      <c r="D99">
        <v>46</v>
      </c>
      <c r="E99">
        <v>46</v>
      </c>
      <c r="F99">
        <v>46</v>
      </c>
      <c r="G99">
        <v>46</v>
      </c>
      <c r="H99">
        <v>38</v>
      </c>
      <c r="I99">
        <v>38</v>
      </c>
      <c r="J99">
        <v>38</v>
      </c>
      <c r="K99">
        <v>47</v>
      </c>
      <c r="L99">
        <v>46</v>
      </c>
      <c r="M99">
        <v>55</v>
      </c>
      <c r="N99">
        <v>54</v>
      </c>
      <c r="O99">
        <v>58</v>
      </c>
      <c r="P99">
        <v>29</v>
      </c>
      <c r="Q99">
        <v>47</v>
      </c>
      <c r="R99">
        <v>59</v>
      </c>
      <c r="S99">
        <v>59</v>
      </c>
      <c r="T99">
        <v>47</v>
      </c>
      <c r="U99">
        <v>42</v>
      </c>
      <c r="V99">
        <v>88</v>
      </c>
      <c r="W99">
        <v>48</v>
      </c>
      <c r="X99">
        <v>48</v>
      </c>
      <c r="Y99">
        <v>48</v>
      </c>
      <c r="Z99">
        <v>48</v>
      </c>
      <c r="AA99">
        <v>48</v>
      </c>
      <c r="AB99">
        <v>48</v>
      </c>
      <c r="AC99">
        <v>48</v>
      </c>
      <c r="AD99">
        <v>48</v>
      </c>
      <c r="AE99">
        <v>48</v>
      </c>
      <c r="AF99">
        <v>48</v>
      </c>
      <c r="AG99">
        <v>1501</v>
      </c>
      <c r="AH99" s="36">
        <v>49168</v>
      </c>
    </row>
    <row r="100" spans="1:35" x14ac:dyDescent="0.25">
      <c r="A100">
        <v>102540</v>
      </c>
      <c r="B100">
        <v>0</v>
      </c>
      <c r="C100">
        <v>25</v>
      </c>
      <c r="D100">
        <v>0</v>
      </c>
      <c r="E100">
        <v>35</v>
      </c>
      <c r="F100">
        <v>25</v>
      </c>
      <c r="G100">
        <v>0</v>
      </c>
      <c r="H100">
        <v>20</v>
      </c>
      <c r="I100">
        <v>20</v>
      </c>
      <c r="J100">
        <v>0</v>
      </c>
      <c r="K100">
        <v>25</v>
      </c>
      <c r="L100">
        <v>20</v>
      </c>
      <c r="M100">
        <v>0</v>
      </c>
      <c r="N100">
        <v>20</v>
      </c>
      <c r="O100">
        <v>0</v>
      </c>
      <c r="P100">
        <v>25</v>
      </c>
      <c r="Q100">
        <v>21</v>
      </c>
      <c r="R100">
        <v>20</v>
      </c>
      <c r="S100">
        <v>25</v>
      </c>
      <c r="T100">
        <v>25</v>
      </c>
      <c r="U100">
        <v>10</v>
      </c>
      <c r="V100">
        <v>25</v>
      </c>
      <c r="W100">
        <v>25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366</v>
      </c>
      <c r="AH100" s="36">
        <v>13326</v>
      </c>
      <c r="AI100" s="36">
        <v>4556</v>
      </c>
    </row>
    <row r="101" spans="1:35" x14ac:dyDescent="0.25">
      <c r="A101">
        <v>102541</v>
      </c>
      <c r="B101">
        <v>48</v>
      </c>
      <c r="C101">
        <v>48</v>
      </c>
      <c r="D101">
        <v>48</v>
      </c>
      <c r="E101">
        <v>72</v>
      </c>
      <c r="F101">
        <v>48</v>
      </c>
      <c r="G101">
        <v>0</v>
      </c>
      <c r="H101">
        <v>48</v>
      </c>
      <c r="I101">
        <v>48</v>
      </c>
      <c r="J101">
        <v>48</v>
      </c>
      <c r="K101">
        <v>48</v>
      </c>
      <c r="L101">
        <v>48</v>
      </c>
      <c r="M101">
        <v>48</v>
      </c>
      <c r="N101">
        <v>48</v>
      </c>
      <c r="O101">
        <v>48</v>
      </c>
      <c r="P101">
        <v>48</v>
      </c>
      <c r="Q101">
        <v>48</v>
      </c>
      <c r="R101">
        <v>48</v>
      </c>
      <c r="S101">
        <v>0</v>
      </c>
      <c r="T101">
        <v>48</v>
      </c>
      <c r="U101">
        <v>48</v>
      </c>
      <c r="V101">
        <v>48</v>
      </c>
      <c r="W101">
        <v>48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984</v>
      </c>
      <c r="AH101" s="36">
        <v>36408</v>
      </c>
    </row>
    <row r="102" spans="1:35" x14ac:dyDescent="0.25">
      <c r="A102">
        <v>130400</v>
      </c>
      <c r="B102">
        <v>54</v>
      </c>
      <c r="C102">
        <v>51</v>
      </c>
      <c r="D102">
        <v>54</v>
      </c>
      <c r="E102">
        <v>55</v>
      </c>
      <c r="F102">
        <v>61</v>
      </c>
      <c r="G102">
        <v>49</v>
      </c>
      <c r="H102">
        <v>50</v>
      </c>
      <c r="I102">
        <v>51</v>
      </c>
      <c r="J102">
        <v>50</v>
      </c>
      <c r="K102">
        <v>58</v>
      </c>
      <c r="L102">
        <v>61</v>
      </c>
      <c r="M102">
        <v>61</v>
      </c>
      <c r="N102">
        <v>56</v>
      </c>
      <c r="O102">
        <v>59</v>
      </c>
      <c r="P102">
        <v>63</v>
      </c>
      <c r="Q102">
        <v>60</v>
      </c>
      <c r="R102">
        <v>53</v>
      </c>
      <c r="S102">
        <v>56</v>
      </c>
      <c r="T102">
        <v>52</v>
      </c>
      <c r="U102">
        <v>58</v>
      </c>
      <c r="V102">
        <v>55</v>
      </c>
      <c r="W102">
        <v>64</v>
      </c>
      <c r="X102">
        <v>63</v>
      </c>
      <c r="Y102">
        <v>63</v>
      </c>
      <c r="Z102">
        <v>63</v>
      </c>
      <c r="AA102">
        <v>63</v>
      </c>
      <c r="AB102">
        <v>63</v>
      </c>
      <c r="AC102">
        <v>63</v>
      </c>
      <c r="AD102">
        <v>63</v>
      </c>
      <c r="AE102">
        <v>63</v>
      </c>
      <c r="AF102">
        <v>63</v>
      </c>
      <c r="AG102">
        <v>1798</v>
      </c>
      <c r="AH102" s="36">
        <v>63047</v>
      </c>
      <c r="AI102">
        <v>2428</v>
      </c>
    </row>
    <row r="103" spans="1:35" x14ac:dyDescent="0.25">
      <c r="A103">
        <v>103845</v>
      </c>
      <c r="B103">
        <v>28</v>
      </c>
      <c r="C103">
        <v>33</v>
      </c>
      <c r="D103">
        <v>33</v>
      </c>
      <c r="E103">
        <v>27</v>
      </c>
      <c r="F103">
        <v>29</v>
      </c>
      <c r="G103">
        <v>31</v>
      </c>
      <c r="H103">
        <v>34</v>
      </c>
      <c r="I103">
        <v>42</v>
      </c>
      <c r="J103">
        <v>29</v>
      </c>
      <c r="K103">
        <v>30</v>
      </c>
      <c r="L103">
        <v>30</v>
      </c>
      <c r="M103">
        <v>30</v>
      </c>
      <c r="N103">
        <v>33</v>
      </c>
      <c r="O103">
        <v>33</v>
      </c>
      <c r="P103">
        <v>20</v>
      </c>
      <c r="Q103">
        <v>22</v>
      </c>
      <c r="R103">
        <v>23</v>
      </c>
      <c r="S103">
        <v>27</v>
      </c>
      <c r="T103">
        <v>31</v>
      </c>
      <c r="U103">
        <v>31</v>
      </c>
      <c r="V103">
        <v>34</v>
      </c>
      <c r="W103">
        <v>27</v>
      </c>
      <c r="X103">
        <v>27</v>
      </c>
      <c r="Y103">
        <v>27</v>
      </c>
      <c r="Z103">
        <v>27</v>
      </c>
      <c r="AA103">
        <v>27</v>
      </c>
      <c r="AB103">
        <v>27</v>
      </c>
      <c r="AC103">
        <v>27</v>
      </c>
      <c r="AD103">
        <v>27</v>
      </c>
      <c r="AE103">
        <v>27</v>
      </c>
      <c r="AF103">
        <v>27</v>
      </c>
      <c r="AG103">
        <v>900</v>
      </c>
      <c r="AH103" s="36">
        <v>32968</v>
      </c>
    </row>
    <row r="104" spans="1:35" x14ac:dyDescent="0.25">
      <c r="A104">
        <v>109926</v>
      </c>
      <c r="B104">
        <v>6</v>
      </c>
      <c r="C104">
        <v>6</v>
      </c>
      <c r="D104">
        <v>16</v>
      </c>
      <c r="E104">
        <v>6</v>
      </c>
      <c r="F104">
        <v>6</v>
      </c>
      <c r="G104">
        <v>6</v>
      </c>
      <c r="H104">
        <v>6</v>
      </c>
      <c r="I104">
        <v>8</v>
      </c>
      <c r="J104">
        <v>8</v>
      </c>
      <c r="K104">
        <v>8</v>
      </c>
      <c r="L104">
        <v>8</v>
      </c>
      <c r="M104">
        <v>8</v>
      </c>
      <c r="N104">
        <v>8</v>
      </c>
      <c r="O104">
        <v>8</v>
      </c>
      <c r="P104">
        <v>8</v>
      </c>
      <c r="Q104">
        <v>8</v>
      </c>
      <c r="R104">
        <v>8</v>
      </c>
      <c r="S104">
        <v>8</v>
      </c>
      <c r="T104">
        <v>8</v>
      </c>
      <c r="U104">
        <v>8</v>
      </c>
      <c r="V104">
        <v>8</v>
      </c>
      <c r="W104">
        <v>8</v>
      </c>
      <c r="X104">
        <v>8</v>
      </c>
      <c r="Y104">
        <v>8</v>
      </c>
      <c r="Z104">
        <v>8</v>
      </c>
      <c r="AA104">
        <v>8</v>
      </c>
      <c r="AB104">
        <v>8</v>
      </c>
      <c r="AC104">
        <v>8</v>
      </c>
      <c r="AD104">
        <v>8</v>
      </c>
      <c r="AE104">
        <v>8</v>
      </c>
      <c r="AF104">
        <v>8</v>
      </c>
      <c r="AG104">
        <v>244</v>
      </c>
      <c r="AH104" s="36">
        <v>8702</v>
      </c>
    </row>
    <row r="105" spans="1:35" x14ac:dyDescent="0.25">
      <c r="A105">
        <v>7983</v>
      </c>
      <c r="B105">
        <v>299</v>
      </c>
      <c r="C105">
        <v>299</v>
      </c>
      <c r="D105">
        <v>256</v>
      </c>
      <c r="E105">
        <v>278</v>
      </c>
      <c r="F105">
        <v>326</v>
      </c>
      <c r="G105">
        <v>316</v>
      </c>
      <c r="H105">
        <v>316</v>
      </c>
      <c r="I105">
        <v>282</v>
      </c>
      <c r="J105">
        <v>270</v>
      </c>
      <c r="K105">
        <v>290</v>
      </c>
      <c r="L105">
        <v>278</v>
      </c>
      <c r="M105">
        <v>288</v>
      </c>
      <c r="N105">
        <v>288</v>
      </c>
      <c r="O105">
        <v>288</v>
      </c>
      <c r="P105">
        <v>260</v>
      </c>
      <c r="Q105">
        <v>266</v>
      </c>
      <c r="R105">
        <v>288</v>
      </c>
      <c r="S105">
        <v>288</v>
      </c>
      <c r="T105">
        <v>298</v>
      </c>
      <c r="U105">
        <v>298</v>
      </c>
      <c r="V105">
        <v>310</v>
      </c>
      <c r="W105">
        <v>310</v>
      </c>
      <c r="X105">
        <v>310</v>
      </c>
      <c r="Y105">
        <v>310</v>
      </c>
      <c r="Z105">
        <v>310</v>
      </c>
      <c r="AA105">
        <v>310</v>
      </c>
      <c r="AB105">
        <v>310</v>
      </c>
      <c r="AC105">
        <v>310</v>
      </c>
      <c r="AD105">
        <v>310</v>
      </c>
      <c r="AE105">
        <v>310</v>
      </c>
      <c r="AF105">
        <v>310</v>
      </c>
      <c r="AG105" s="36">
        <v>9182</v>
      </c>
      <c r="AH105" s="36">
        <v>301948</v>
      </c>
      <c r="AI105" s="36">
        <v>697060</v>
      </c>
    </row>
    <row r="106" spans="1:35" x14ac:dyDescent="0.25">
      <c r="A106">
        <v>7984</v>
      </c>
      <c r="B106">
        <v>58</v>
      </c>
      <c r="C106">
        <v>58</v>
      </c>
      <c r="D106">
        <v>66</v>
      </c>
      <c r="E106">
        <v>68</v>
      </c>
      <c r="F106">
        <v>68</v>
      </c>
      <c r="G106">
        <v>68</v>
      </c>
      <c r="H106">
        <v>73</v>
      </c>
      <c r="I106">
        <v>73</v>
      </c>
      <c r="J106">
        <v>73</v>
      </c>
      <c r="K106">
        <v>73</v>
      </c>
      <c r="L106">
        <v>73</v>
      </c>
      <c r="M106">
        <v>73</v>
      </c>
      <c r="N106">
        <v>73</v>
      </c>
      <c r="O106">
        <v>80</v>
      </c>
      <c r="P106">
        <v>80</v>
      </c>
      <c r="Q106">
        <v>80</v>
      </c>
      <c r="R106">
        <v>68</v>
      </c>
      <c r="S106">
        <v>68</v>
      </c>
      <c r="T106">
        <v>68</v>
      </c>
      <c r="U106">
        <v>68</v>
      </c>
      <c r="V106">
        <v>68</v>
      </c>
      <c r="W106">
        <v>72</v>
      </c>
      <c r="X106">
        <v>72</v>
      </c>
      <c r="Y106">
        <v>72</v>
      </c>
      <c r="Z106">
        <v>72</v>
      </c>
      <c r="AA106">
        <v>72</v>
      </c>
      <c r="AB106">
        <v>72</v>
      </c>
      <c r="AC106">
        <v>72</v>
      </c>
      <c r="AD106">
        <v>72</v>
      </c>
      <c r="AE106">
        <v>72</v>
      </c>
      <c r="AF106">
        <v>72</v>
      </c>
      <c r="AG106">
        <v>2197</v>
      </c>
      <c r="AH106" s="36">
        <v>70662</v>
      </c>
      <c r="AI106" s="36">
        <v>109462</v>
      </c>
    </row>
    <row r="107" spans="1:35" x14ac:dyDescent="0.25">
      <c r="A107">
        <v>7985</v>
      </c>
      <c r="B107">
        <v>124</v>
      </c>
      <c r="C107">
        <v>156</v>
      </c>
      <c r="D107">
        <v>184</v>
      </c>
      <c r="E107">
        <v>157</v>
      </c>
      <c r="F107">
        <v>144</v>
      </c>
      <c r="G107">
        <v>176</v>
      </c>
      <c r="H107">
        <v>190</v>
      </c>
      <c r="I107">
        <v>169</v>
      </c>
      <c r="J107">
        <v>181</v>
      </c>
      <c r="K107">
        <v>173</v>
      </c>
      <c r="L107">
        <v>172</v>
      </c>
      <c r="M107">
        <v>173</v>
      </c>
      <c r="N107">
        <v>173</v>
      </c>
      <c r="O107">
        <v>157</v>
      </c>
      <c r="P107">
        <v>173</v>
      </c>
      <c r="Q107">
        <v>181</v>
      </c>
      <c r="R107">
        <v>170</v>
      </c>
      <c r="S107">
        <v>177</v>
      </c>
      <c r="T107">
        <v>170</v>
      </c>
      <c r="U107">
        <v>192</v>
      </c>
      <c r="V107">
        <v>196</v>
      </c>
      <c r="W107">
        <v>169</v>
      </c>
      <c r="X107">
        <v>169</v>
      </c>
      <c r="Y107">
        <v>169</v>
      </c>
      <c r="Z107">
        <v>169</v>
      </c>
      <c r="AA107">
        <v>169</v>
      </c>
      <c r="AB107">
        <v>169</v>
      </c>
      <c r="AC107">
        <v>169</v>
      </c>
      <c r="AD107">
        <v>169</v>
      </c>
      <c r="AE107">
        <v>169</v>
      </c>
      <c r="AF107">
        <v>169</v>
      </c>
      <c r="AG107">
        <v>5278</v>
      </c>
      <c r="AH107" s="36">
        <v>164650</v>
      </c>
      <c r="AI107" s="37">
        <v>728920.01</v>
      </c>
    </row>
    <row r="108" spans="1:35" x14ac:dyDescent="0.25">
      <c r="A108">
        <v>7987</v>
      </c>
      <c r="B108">
        <v>74</v>
      </c>
      <c r="C108">
        <v>76</v>
      </c>
      <c r="D108">
        <v>76</v>
      </c>
      <c r="E108">
        <v>80</v>
      </c>
      <c r="F108">
        <v>82</v>
      </c>
      <c r="G108">
        <v>64</v>
      </c>
      <c r="H108">
        <v>82</v>
      </c>
      <c r="I108">
        <v>88</v>
      </c>
      <c r="J108">
        <v>86</v>
      </c>
      <c r="K108">
        <v>73</v>
      </c>
      <c r="L108">
        <v>88</v>
      </c>
      <c r="M108">
        <v>74</v>
      </c>
      <c r="N108">
        <v>78</v>
      </c>
      <c r="O108">
        <v>78</v>
      </c>
      <c r="P108">
        <v>80</v>
      </c>
      <c r="Q108">
        <v>80</v>
      </c>
      <c r="R108">
        <v>80</v>
      </c>
      <c r="S108">
        <v>84</v>
      </c>
      <c r="T108">
        <v>80</v>
      </c>
      <c r="U108">
        <v>82</v>
      </c>
      <c r="V108">
        <v>82</v>
      </c>
      <c r="W108">
        <v>80</v>
      </c>
      <c r="X108">
        <v>80</v>
      </c>
      <c r="Y108">
        <v>80</v>
      </c>
      <c r="Z108">
        <v>80</v>
      </c>
      <c r="AA108">
        <v>80</v>
      </c>
      <c r="AB108">
        <v>80</v>
      </c>
      <c r="AC108">
        <v>80</v>
      </c>
      <c r="AD108">
        <v>80</v>
      </c>
      <c r="AE108">
        <v>80</v>
      </c>
      <c r="AF108">
        <v>80</v>
      </c>
      <c r="AG108">
        <v>2467</v>
      </c>
      <c r="AH108" s="36">
        <v>80762</v>
      </c>
      <c r="AI108" s="37">
        <v>141391</v>
      </c>
    </row>
    <row r="109" spans="1:35" x14ac:dyDescent="0.25">
      <c r="A109">
        <v>7997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5" x14ac:dyDescent="0.25">
      <c r="A110">
        <v>7988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5" x14ac:dyDescent="0.25">
      <c r="A111">
        <v>7989</v>
      </c>
      <c r="B111">
        <v>123</v>
      </c>
      <c r="C111">
        <v>124</v>
      </c>
      <c r="D111">
        <v>122</v>
      </c>
      <c r="E111">
        <v>126</v>
      </c>
      <c r="F111">
        <v>120</v>
      </c>
      <c r="G111">
        <v>132</v>
      </c>
      <c r="H111">
        <v>132</v>
      </c>
      <c r="I111">
        <v>124</v>
      </c>
      <c r="J111">
        <v>113</v>
      </c>
      <c r="K111">
        <v>114</v>
      </c>
      <c r="L111">
        <v>117</v>
      </c>
      <c r="M111">
        <v>122</v>
      </c>
      <c r="N111">
        <v>120</v>
      </c>
      <c r="O111">
        <v>132</v>
      </c>
      <c r="P111">
        <v>131</v>
      </c>
      <c r="Q111">
        <v>118</v>
      </c>
      <c r="R111">
        <v>121</v>
      </c>
      <c r="S111">
        <v>121</v>
      </c>
      <c r="T111">
        <v>115</v>
      </c>
      <c r="U111">
        <v>121</v>
      </c>
      <c r="V111">
        <v>118</v>
      </c>
      <c r="W111">
        <v>124</v>
      </c>
      <c r="X111">
        <v>124</v>
      </c>
      <c r="Y111">
        <v>124</v>
      </c>
      <c r="Z111">
        <v>124</v>
      </c>
      <c r="AA111">
        <v>124</v>
      </c>
      <c r="AB111">
        <v>124</v>
      </c>
      <c r="AC111">
        <v>124</v>
      </c>
      <c r="AD111">
        <v>124</v>
      </c>
      <c r="AE111">
        <v>124</v>
      </c>
      <c r="AF111">
        <v>124</v>
      </c>
      <c r="AG111">
        <v>3806</v>
      </c>
      <c r="AH111" s="36">
        <v>122033</v>
      </c>
      <c r="AI111" s="36">
        <v>1029880</v>
      </c>
    </row>
    <row r="112" spans="1:35" x14ac:dyDescent="0.25">
      <c r="A112">
        <v>7990</v>
      </c>
      <c r="B112">
        <v>259</v>
      </c>
      <c r="C112">
        <v>212</v>
      </c>
      <c r="D112">
        <v>240</v>
      </c>
      <c r="E112">
        <v>238</v>
      </c>
      <c r="F112">
        <v>231</v>
      </c>
      <c r="G112">
        <v>244</v>
      </c>
      <c r="H112">
        <v>246</v>
      </c>
      <c r="I112">
        <v>179</v>
      </c>
      <c r="J112">
        <v>247</v>
      </c>
      <c r="K112">
        <v>229</v>
      </c>
      <c r="L112">
        <v>199</v>
      </c>
      <c r="M112">
        <v>225</v>
      </c>
      <c r="N112">
        <v>221</v>
      </c>
      <c r="O112">
        <v>221</v>
      </c>
      <c r="P112">
        <v>221</v>
      </c>
      <c r="Q112">
        <v>252</v>
      </c>
      <c r="R112">
        <v>231</v>
      </c>
      <c r="S112">
        <v>231</v>
      </c>
      <c r="T112">
        <v>227</v>
      </c>
      <c r="U112">
        <v>234</v>
      </c>
      <c r="V112">
        <v>243</v>
      </c>
      <c r="W112">
        <v>241</v>
      </c>
      <c r="X112">
        <v>241</v>
      </c>
      <c r="Y112">
        <v>241</v>
      </c>
      <c r="Z112">
        <v>241</v>
      </c>
      <c r="AA112">
        <v>241</v>
      </c>
      <c r="AB112">
        <v>241</v>
      </c>
      <c r="AC112">
        <v>241</v>
      </c>
      <c r="AD112">
        <v>241</v>
      </c>
      <c r="AE112">
        <v>241</v>
      </c>
      <c r="AF112">
        <v>241</v>
      </c>
      <c r="AG112">
        <v>7240</v>
      </c>
      <c r="AH112">
        <v>241186</v>
      </c>
      <c r="AI112" s="36">
        <v>1536300</v>
      </c>
    </row>
    <row r="113" spans="1:34" x14ac:dyDescent="0.25">
      <c r="A113">
        <v>7991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4" x14ac:dyDescent="0.25">
      <c r="A114">
        <v>102110</v>
      </c>
      <c r="B114">
        <v>48</v>
      </c>
      <c r="C114">
        <v>42</v>
      </c>
      <c r="D114">
        <v>46</v>
      </c>
      <c r="E114">
        <v>44</v>
      </c>
      <c r="F114">
        <v>48</v>
      </c>
      <c r="G114">
        <v>48</v>
      </c>
      <c r="H114">
        <v>46</v>
      </c>
      <c r="I114">
        <v>48</v>
      </c>
      <c r="J114">
        <v>54</v>
      </c>
      <c r="K114">
        <v>48</v>
      </c>
      <c r="L114">
        <v>52</v>
      </c>
      <c r="M114">
        <v>46</v>
      </c>
      <c r="N114">
        <v>54</v>
      </c>
      <c r="O114">
        <v>54</v>
      </c>
      <c r="P114">
        <v>46</v>
      </c>
      <c r="Q114">
        <v>52</v>
      </c>
      <c r="R114">
        <v>44</v>
      </c>
      <c r="S114">
        <v>44</v>
      </c>
      <c r="T114">
        <v>48</v>
      </c>
      <c r="U114">
        <v>50</v>
      </c>
      <c r="V114">
        <v>51</v>
      </c>
      <c r="W114">
        <v>36</v>
      </c>
      <c r="X114">
        <v>36</v>
      </c>
      <c r="Y114">
        <v>36</v>
      </c>
      <c r="Z114">
        <v>36</v>
      </c>
      <c r="AA114">
        <v>36</v>
      </c>
      <c r="AB114">
        <v>36</v>
      </c>
      <c r="AC114">
        <v>36</v>
      </c>
      <c r="AD114">
        <v>36</v>
      </c>
      <c r="AE114">
        <v>36</v>
      </c>
      <c r="AF114">
        <v>36</v>
      </c>
      <c r="AG114">
        <v>1373</v>
      </c>
      <c r="AH114" s="36">
        <v>48667</v>
      </c>
    </row>
    <row r="115" spans="1:34" x14ac:dyDescent="0.25">
      <c r="A115">
        <v>7992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4" x14ac:dyDescent="0.25">
      <c r="A116">
        <v>102610</v>
      </c>
      <c r="B116">
        <v>30</v>
      </c>
      <c r="C116">
        <v>30</v>
      </c>
      <c r="D116">
        <v>30</v>
      </c>
      <c r="E116">
        <v>46</v>
      </c>
      <c r="F116">
        <v>15</v>
      </c>
      <c r="G116">
        <v>15</v>
      </c>
      <c r="H116">
        <v>15</v>
      </c>
      <c r="I116">
        <v>55</v>
      </c>
      <c r="J116">
        <v>40</v>
      </c>
      <c r="K116">
        <v>30</v>
      </c>
      <c r="L116">
        <v>40</v>
      </c>
      <c r="M116">
        <v>40</v>
      </c>
      <c r="N116">
        <v>15</v>
      </c>
      <c r="O116">
        <v>15</v>
      </c>
      <c r="P116">
        <v>30</v>
      </c>
      <c r="Q116">
        <v>55</v>
      </c>
      <c r="R116">
        <v>30</v>
      </c>
      <c r="S116">
        <v>15</v>
      </c>
      <c r="T116">
        <v>44</v>
      </c>
      <c r="U116">
        <v>15</v>
      </c>
      <c r="V116">
        <v>15</v>
      </c>
      <c r="W116">
        <v>15</v>
      </c>
      <c r="X116">
        <v>30</v>
      </c>
      <c r="Y116">
        <v>30</v>
      </c>
      <c r="Z116">
        <v>15</v>
      </c>
      <c r="AA116">
        <v>15</v>
      </c>
      <c r="AB116">
        <v>15</v>
      </c>
      <c r="AC116">
        <v>15</v>
      </c>
      <c r="AD116">
        <v>15</v>
      </c>
      <c r="AE116">
        <v>30</v>
      </c>
      <c r="AF116">
        <v>30</v>
      </c>
      <c r="AG116">
        <v>830</v>
      </c>
      <c r="AH116" s="36">
        <v>42850</v>
      </c>
    </row>
    <row r="117" spans="1:34" x14ac:dyDescent="0.25">
      <c r="A117">
        <v>102361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4" x14ac:dyDescent="0.25">
      <c r="A118">
        <v>107415</v>
      </c>
      <c r="B118">
        <v>8</v>
      </c>
      <c r="C118">
        <v>10</v>
      </c>
      <c r="D118">
        <v>10</v>
      </c>
      <c r="E118">
        <v>10</v>
      </c>
      <c r="F118">
        <v>10</v>
      </c>
      <c r="G118">
        <v>10</v>
      </c>
      <c r="H118">
        <v>10</v>
      </c>
      <c r="I118">
        <v>10</v>
      </c>
      <c r="J118">
        <v>10</v>
      </c>
      <c r="K118">
        <v>10</v>
      </c>
      <c r="L118">
        <v>10</v>
      </c>
      <c r="M118">
        <v>10</v>
      </c>
      <c r="N118">
        <v>10</v>
      </c>
      <c r="O118">
        <v>10</v>
      </c>
      <c r="P118">
        <v>10</v>
      </c>
      <c r="Q118">
        <v>3</v>
      </c>
      <c r="R118">
        <v>3</v>
      </c>
      <c r="S118">
        <v>10</v>
      </c>
      <c r="T118">
        <v>10</v>
      </c>
      <c r="U118">
        <v>10</v>
      </c>
      <c r="V118">
        <v>10</v>
      </c>
      <c r="W118">
        <v>10</v>
      </c>
      <c r="X118">
        <v>10</v>
      </c>
      <c r="Y118">
        <v>10</v>
      </c>
      <c r="Z118">
        <v>10</v>
      </c>
      <c r="AA118">
        <v>10</v>
      </c>
      <c r="AB118">
        <v>10</v>
      </c>
      <c r="AC118">
        <v>10</v>
      </c>
      <c r="AD118">
        <v>10</v>
      </c>
      <c r="AE118">
        <v>10</v>
      </c>
      <c r="AF118">
        <v>10</v>
      </c>
      <c r="AG118">
        <v>294</v>
      </c>
      <c r="AH118" s="36">
        <v>10430</v>
      </c>
    </row>
    <row r="119" spans="1:34" x14ac:dyDescent="0.25">
      <c r="A119">
        <v>107902</v>
      </c>
      <c r="B119">
        <v>34</v>
      </c>
      <c r="C119">
        <v>46</v>
      </c>
      <c r="D119">
        <v>46</v>
      </c>
      <c r="E119">
        <v>40</v>
      </c>
      <c r="F119">
        <v>46</v>
      </c>
      <c r="G119">
        <v>46</v>
      </c>
      <c r="H119">
        <v>46</v>
      </c>
      <c r="I119">
        <v>24</v>
      </c>
      <c r="J119">
        <v>46</v>
      </c>
      <c r="K119">
        <v>46</v>
      </c>
      <c r="L119">
        <v>46</v>
      </c>
      <c r="M119">
        <v>25</v>
      </c>
      <c r="N119">
        <v>30</v>
      </c>
      <c r="O119">
        <v>46</v>
      </c>
      <c r="P119">
        <v>20</v>
      </c>
      <c r="Q119">
        <v>26</v>
      </c>
      <c r="R119">
        <v>40</v>
      </c>
      <c r="S119">
        <v>46</v>
      </c>
      <c r="T119">
        <v>24</v>
      </c>
      <c r="U119">
        <v>40</v>
      </c>
      <c r="V119">
        <v>46</v>
      </c>
      <c r="W119">
        <v>46</v>
      </c>
      <c r="X119">
        <v>46</v>
      </c>
      <c r="Y119">
        <v>46</v>
      </c>
      <c r="Z119">
        <v>46</v>
      </c>
      <c r="AA119">
        <v>46</v>
      </c>
      <c r="AB119">
        <v>46</v>
      </c>
      <c r="AC119">
        <v>46</v>
      </c>
      <c r="AD119">
        <v>46</v>
      </c>
      <c r="AE119">
        <v>46</v>
      </c>
      <c r="AF119">
        <v>46</v>
      </c>
      <c r="AG119">
        <v>1269</v>
      </c>
      <c r="AH119" s="36">
        <v>42933</v>
      </c>
    </row>
    <row r="120" spans="1:34" x14ac:dyDescent="0.25">
      <c r="A120">
        <v>117751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4" x14ac:dyDescent="0.25">
      <c r="A121">
        <v>117752</v>
      </c>
      <c r="B121">
        <v>24</v>
      </c>
      <c r="C121">
        <v>24</v>
      </c>
      <c r="D121">
        <v>24</v>
      </c>
      <c r="E121">
        <v>24</v>
      </c>
      <c r="F121">
        <v>24</v>
      </c>
      <c r="G121">
        <v>24</v>
      </c>
      <c r="H121">
        <v>24</v>
      </c>
      <c r="I121">
        <v>24</v>
      </c>
      <c r="J121">
        <v>24</v>
      </c>
      <c r="K121">
        <v>36</v>
      </c>
      <c r="L121">
        <v>36</v>
      </c>
      <c r="M121">
        <v>36</v>
      </c>
      <c r="N121">
        <v>36</v>
      </c>
      <c r="O121">
        <v>36</v>
      </c>
      <c r="P121">
        <v>36</v>
      </c>
      <c r="Q121">
        <v>36</v>
      </c>
      <c r="R121">
        <v>36</v>
      </c>
      <c r="S121">
        <v>36</v>
      </c>
      <c r="T121">
        <v>36</v>
      </c>
      <c r="U121">
        <v>36</v>
      </c>
      <c r="V121">
        <v>36</v>
      </c>
      <c r="W121">
        <v>36</v>
      </c>
      <c r="X121">
        <v>36</v>
      </c>
      <c r="Y121">
        <v>36</v>
      </c>
      <c r="Z121">
        <v>36</v>
      </c>
      <c r="AA121">
        <v>36</v>
      </c>
      <c r="AB121">
        <v>36</v>
      </c>
      <c r="AC121">
        <v>36</v>
      </c>
      <c r="AD121">
        <v>36</v>
      </c>
      <c r="AE121">
        <v>36</v>
      </c>
      <c r="AF121">
        <v>36</v>
      </c>
      <c r="AG121">
        <v>1008</v>
      </c>
      <c r="AH121" s="36">
        <v>36240</v>
      </c>
    </row>
    <row r="122" spans="1:34" x14ac:dyDescent="0.25">
      <c r="A122">
        <v>117753</v>
      </c>
      <c r="B122">
        <v>8</v>
      </c>
      <c r="C122">
        <v>0</v>
      </c>
      <c r="D122">
        <v>8</v>
      </c>
      <c r="E122">
        <v>0</v>
      </c>
      <c r="F122">
        <v>4</v>
      </c>
      <c r="G122">
        <v>0</v>
      </c>
      <c r="H122">
        <v>0</v>
      </c>
      <c r="I122">
        <v>8</v>
      </c>
      <c r="J122">
        <v>0</v>
      </c>
      <c r="K122">
        <v>0</v>
      </c>
      <c r="L122">
        <v>0</v>
      </c>
      <c r="M122">
        <v>8</v>
      </c>
      <c r="N122">
        <v>0</v>
      </c>
      <c r="O122">
        <v>0</v>
      </c>
      <c r="P122">
        <v>0</v>
      </c>
      <c r="Q122">
        <v>8</v>
      </c>
      <c r="R122">
        <v>0</v>
      </c>
      <c r="S122">
        <v>0</v>
      </c>
      <c r="T122">
        <v>0</v>
      </c>
      <c r="U122">
        <v>8</v>
      </c>
      <c r="V122">
        <v>0</v>
      </c>
      <c r="W122">
        <v>8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60</v>
      </c>
      <c r="AH122" s="36">
        <v>2220</v>
      </c>
    </row>
    <row r="123" spans="1:34" x14ac:dyDescent="0.25">
      <c r="A123">
        <v>118414</v>
      </c>
      <c r="B123">
        <v>38</v>
      </c>
      <c r="C123">
        <v>34</v>
      </c>
      <c r="D123">
        <v>33</v>
      </c>
      <c r="E123">
        <v>42</v>
      </c>
      <c r="F123">
        <v>42</v>
      </c>
      <c r="G123">
        <v>56</v>
      </c>
      <c r="H123">
        <v>56</v>
      </c>
      <c r="I123">
        <v>56</v>
      </c>
      <c r="J123">
        <v>26</v>
      </c>
      <c r="K123">
        <v>56</v>
      </c>
      <c r="L123">
        <v>56</v>
      </c>
      <c r="M123">
        <v>46</v>
      </c>
      <c r="N123">
        <v>46</v>
      </c>
      <c r="O123">
        <v>46</v>
      </c>
      <c r="P123">
        <v>56</v>
      </c>
      <c r="Q123">
        <v>56</v>
      </c>
      <c r="R123">
        <v>33</v>
      </c>
      <c r="S123">
        <v>22</v>
      </c>
      <c r="T123">
        <v>39</v>
      </c>
      <c r="U123">
        <v>50</v>
      </c>
      <c r="V123">
        <v>50</v>
      </c>
      <c r="W123">
        <v>50</v>
      </c>
      <c r="X123">
        <v>50</v>
      </c>
      <c r="Y123">
        <v>50</v>
      </c>
      <c r="Z123">
        <v>50</v>
      </c>
      <c r="AA123">
        <v>50</v>
      </c>
      <c r="AB123">
        <v>50</v>
      </c>
      <c r="AC123">
        <v>50</v>
      </c>
      <c r="AD123">
        <v>50</v>
      </c>
      <c r="AE123">
        <v>50</v>
      </c>
      <c r="AF123">
        <v>50</v>
      </c>
      <c r="AG123">
        <v>1439</v>
      </c>
      <c r="AH123" s="36">
        <v>46490</v>
      </c>
    </row>
    <row r="124" spans="1:34" x14ac:dyDescent="0.25">
      <c r="A124">
        <v>104142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4" x14ac:dyDescent="0.25">
      <c r="A125">
        <v>111799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4" x14ac:dyDescent="0.25">
      <c r="A126">
        <v>136421</v>
      </c>
      <c r="B126">
        <v>17</v>
      </c>
      <c r="C126">
        <v>14</v>
      </c>
      <c r="D126">
        <v>20</v>
      </c>
      <c r="E126">
        <v>20</v>
      </c>
      <c r="F126">
        <v>11</v>
      </c>
      <c r="G126">
        <v>18</v>
      </c>
      <c r="H126">
        <v>16</v>
      </c>
      <c r="I126">
        <v>18</v>
      </c>
      <c r="J126">
        <v>16</v>
      </c>
      <c r="K126">
        <v>13</v>
      </c>
      <c r="L126">
        <v>20</v>
      </c>
      <c r="M126">
        <v>20</v>
      </c>
      <c r="N126">
        <v>19</v>
      </c>
      <c r="O126">
        <v>19</v>
      </c>
      <c r="P126">
        <v>18</v>
      </c>
      <c r="Q126">
        <v>17</v>
      </c>
      <c r="R126">
        <v>20</v>
      </c>
      <c r="S126">
        <v>21</v>
      </c>
      <c r="T126">
        <v>15</v>
      </c>
      <c r="U126">
        <v>15</v>
      </c>
      <c r="V126">
        <v>20</v>
      </c>
      <c r="W126">
        <v>21</v>
      </c>
      <c r="X126">
        <v>21</v>
      </c>
      <c r="Y126">
        <v>21</v>
      </c>
      <c r="Z126">
        <v>21</v>
      </c>
      <c r="AA126">
        <v>21</v>
      </c>
      <c r="AB126">
        <v>21</v>
      </c>
      <c r="AC126">
        <v>21</v>
      </c>
      <c r="AD126">
        <v>21</v>
      </c>
      <c r="AE126">
        <v>21</v>
      </c>
      <c r="AF126">
        <v>21</v>
      </c>
      <c r="AG126">
        <v>577</v>
      </c>
      <c r="AH126" s="36">
        <v>20617</v>
      </c>
    </row>
    <row r="127" spans="1:34" x14ac:dyDescent="0.25">
      <c r="A127">
        <v>101655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4" x14ac:dyDescent="0.25">
      <c r="A128">
        <v>7994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5" x14ac:dyDescent="0.25">
      <c r="A129">
        <v>8018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5" x14ac:dyDescent="0.25">
      <c r="A130">
        <v>7995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5" x14ac:dyDescent="0.25">
      <c r="A131">
        <v>7999</v>
      </c>
      <c r="B131">
        <v>7</v>
      </c>
      <c r="C131">
        <v>0</v>
      </c>
      <c r="D131">
        <v>0</v>
      </c>
      <c r="E131">
        <v>5</v>
      </c>
      <c r="F131">
        <v>7</v>
      </c>
      <c r="G131">
        <v>7</v>
      </c>
      <c r="H131">
        <v>37</v>
      </c>
      <c r="I131">
        <v>7</v>
      </c>
      <c r="J131">
        <v>0</v>
      </c>
      <c r="K131">
        <v>0</v>
      </c>
      <c r="L131">
        <v>37</v>
      </c>
      <c r="M131">
        <v>37</v>
      </c>
      <c r="N131">
        <v>37</v>
      </c>
      <c r="O131">
        <v>37</v>
      </c>
      <c r="P131">
        <v>7</v>
      </c>
      <c r="Q131">
        <v>0</v>
      </c>
      <c r="R131">
        <v>0</v>
      </c>
      <c r="S131">
        <v>37</v>
      </c>
      <c r="T131">
        <v>44</v>
      </c>
      <c r="U131">
        <v>37</v>
      </c>
      <c r="V131">
        <v>37</v>
      </c>
      <c r="W131">
        <v>5</v>
      </c>
      <c r="X131">
        <v>0</v>
      </c>
      <c r="Y131">
        <v>0</v>
      </c>
      <c r="Z131">
        <v>37</v>
      </c>
      <c r="AA131">
        <v>37</v>
      </c>
      <c r="AB131">
        <v>37</v>
      </c>
      <c r="AC131">
        <v>37</v>
      </c>
      <c r="AD131">
        <v>37</v>
      </c>
      <c r="AE131">
        <v>0</v>
      </c>
      <c r="AF131">
        <v>0</v>
      </c>
      <c r="AG131">
        <v>570</v>
      </c>
      <c r="AH131" s="36">
        <v>87935</v>
      </c>
      <c r="AI131" s="36">
        <v>114560</v>
      </c>
    </row>
    <row r="132" spans="1:35" x14ac:dyDescent="0.25">
      <c r="A132">
        <v>8023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5" x14ac:dyDescent="0.25">
      <c r="A133">
        <v>8012</v>
      </c>
      <c r="B133">
        <v>69</v>
      </c>
      <c r="C133">
        <v>69</v>
      </c>
      <c r="D133">
        <v>99</v>
      </c>
      <c r="E133">
        <v>104</v>
      </c>
      <c r="F133">
        <v>64</v>
      </c>
      <c r="G133">
        <v>79</v>
      </c>
      <c r="H133">
        <v>40</v>
      </c>
      <c r="I133">
        <v>64</v>
      </c>
      <c r="J133">
        <v>60</v>
      </c>
      <c r="K133">
        <v>75</v>
      </c>
      <c r="L133">
        <v>75</v>
      </c>
      <c r="M133">
        <v>64</v>
      </c>
      <c r="N133">
        <v>75</v>
      </c>
      <c r="O133">
        <v>60</v>
      </c>
      <c r="P133">
        <v>60</v>
      </c>
      <c r="Q133">
        <v>60</v>
      </c>
      <c r="R133">
        <v>75</v>
      </c>
      <c r="S133">
        <v>60</v>
      </c>
      <c r="T133">
        <v>60</v>
      </c>
      <c r="U133">
        <v>80</v>
      </c>
      <c r="V133">
        <v>60</v>
      </c>
      <c r="W133">
        <v>80</v>
      </c>
      <c r="X133">
        <v>60</v>
      </c>
      <c r="Y133">
        <v>60</v>
      </c>
      <c r="Z133">
        <v>60</v>
      </c>
      <c r="AA133">
        <v>60</v>
      </c>
      <c r="AB133">
        <v>60</v>
      </c>
      <c r="AC133">
        <v>60</v>
      </c>
      <c r="AD133">
        <v>60</v>
      </c>
      <c r="AE133">
        <v>60</v>
      </c>
      <c r="AF133">
        <v>60</v>
      </c>
      <c r="AG133">
        <v>2072</v>
      </c>
      <c r="AH133" s="36">
        <v>59124</v>
      </c>
      <c r="AI133" s="36">
        <v>206320</v>
      </c>
    </row>
    <row r="134" spans="1:35" x14ac:dyDescent="0.25">
      <c r="A134">
        <v>102343</v>
      </c>
      <c r="B134">
        <v>68</v>
      </c>
      <c r="C134">
        <v>74</v>
      </c>
      <c r="D134">
        <v>76</v>
      </c>
      <c r="E134">
        <v>74</v>
      </c>
      <c r="F134">
        <v>81</v>
      </c>
      <c r="G134">
        <v>84</v>
      </c>
      <c r="H134">
        <v>84</v>
      </c>
      <c r="I134">
        <v>72</v>
      </c>
      <c r="J134">
        <v>80</v>
      </c>
      <c r="K134">
        <v>74</v>
      </c>
      <c r="L134">
        <v>75</v>
      </c>
      <c r="M134">
        <v>68</v>
      </c>
      <c r="N134">
        <v>83</v>
      </c>
      <c r="O134">
        <v>74</v>
      </c>
      <c r="P134">
        <v>123</v>
      </c>
      <c r="Q134">
        <v>124</v>
      </c>
      <c r="R134">
        <v>131</v>
      </c>
      <c r="S134">
        <v>188</v>
      </c>
      <c r="T134">
        <v>186</v>
      </c>
      <c r="U134">
        <v>187</v>
      </c>
      <c r="V134">
        <v>184</v>
      </c>
      <c r="W134">
        <v>190</v>
      </c>
      <c r="X134">
        <v>189</v>
      </c>
      <c r="Y134">
        <v>190</v>
      </c>
      <c r="Z134">
        <v>189</v>
      </c>
      <c r="AA134">
        <v>190</v>
      </c>
      <c r="AB134">
        <v>189</v>
      </c>
      <c r="AC134">
        <v>190</v>
      </c>
      <c r="AD134">
        <v>189</v>
      </c>
      <c r="AE134">
        <v>190</v>
      </c>
      <c r="AF134">
        <v>189</v>
      </c>
      <c r="AG134" s="36">
        <v>4085</v>
      </c>
      <c r="AH134" s="36">
        <v>108211</v>
      </c>
    </row>
    <row r="135" spans="1:35" x14ac:dyDescent="0.25">
      <c r="A135">
        <v>102360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5" x14ac:dyDescent="0.25">
      <c r="A136">
        <v>101186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5" x14ac:dyDescent="0.25">
      <c r="A137">
        <v>7998</v>
      </c>
      <c r="B137">
        <v>436</v>
      </c>
      <c r="C137">
        <v>433</v>
      </c>
      <c r="D137">
        <v>435</v>
      </c>
      <c r="E137">
        <v>445</v>
      </c>
      <c r="F137">
        <v>438</v>
      </c>
      <c r="G137">
        <v>422</v>
      </c>
      <c r="H137">
        <v>435</v>
      </c>
      <c r="I137">
        <v>442</v>
      </c>
      <c r="J137">
        <v>453</v>
      </c>
      <c r="K137">
        <v>425</v>
      </c>
      <c r="L137">
        <v>440</v>
      </c>
      <c r="M137">
        <v>433</v>
      </c>
      <c r="N137">
        <v>426</v>
      </c>
      <c r="O137">
        <v>412</v>
      </c>
      <c r="P137">
        <v>428</v>
      </c>
      <c r="Q137">
        <v>431</v>
      </c>
      <c r="R137">
        <v>429</v>
      </c>
      <c r="S137">
        <v>429</v>
      </c>
      <c r="T137">
        <v>435</v>
      </c>
      <c r="U137">
        <v>413</v>
      </c>
      <c r="V137">
        <v>415</v>
      </c>
      <c r="W137">
        <v>404</v>
      </c>
      <c r="X137">
        <v>404</v>
      </c>
      <c r="Y137">
        <v>404</v>
      </c>
      <c r="Z137">
        <v>404</v>
      </c>
      <c r="AA137">
        <v>404</v>
      </c>
      <c r="AB137">
        <v>404</v>
      </c>
      <c r="AC137">
        <v>404</v>
      </c>
      <c r="AD137">
        <v>404</v>
      </c>
      <c r="AE137">
        <v>404</v>
      </c>
      <c r="AF137">
        <v>404</v>
      </c>
      <c r="AG137">
        <v>13095</v>
      </c>
      <c r="AH137" s="36">
        <v>469274</v>
      </c>
      <c r="AI137" s="36">
        <v>3213968</v>
      </c>
    </row>
    <row r="138" spans="1:35" x14ac:dyDescent="0.25">
      <c r="A138">
        <v>109901</v>
      </c>
      <c r="B138">
        <v>56</v>
      </c>
      <c r="C138">
        <v>56</v>
      </c>
      <c r="D138">
        <v>40</v>
      </c>
      <c r="E138">
        <v>40</v>
      </c>
      <c r="F138">
        <v>54</v>
      </c>
      <c r="G138">
        <v>54</v>
      </c>
      <c r="H138">
        <v>54</v>
      </c>
      <c r="I138">
        <v>27</v>
      </c>
      <c r="J138">
        <v>45</v>
      </c>
      <c r="K138">
        <v>44</v>
      </c>
      <c r="L138">
        <v>50</v>
      </c>
      <c r="M138">
        <v>40</v>
      </c>
      <c r="N138">
        <v>40</v>
      </c>
      <c r="O138">
        <v>37</v>
      </c>
      <c r="P138">
        <v>37</v>
      </c>
      <c r="Q138">
        <v>50</v>
      </c>
      <c r="R138">
        <v>50</v>
      </c>
      <c r="S138">
        <v>35</v>
      </c>
      <c r="T138">
        <v>35</v>
      </c>
      <c r="U138">
        <v>48</v>
      </c>
      <c r="V138">
        <v>40</v>
      </c>
      <c r="W138">
        <v>39</v>
      </c>
      <c r="X138">
        <v>39</v>
      </c>
      <c r="Y138">
        <v>39</v>
      </c>
      <c r="Z138">
        <v>39</v>
      </c>
      <c r="AA138">
        <v>39</v>
      </c>
      <c r="AB138">
        <v>39</v>
      </c>
      <c r="AC138">
        <v>39</v>
      </c>
      <c r="AD138">
        <v>39</v>
      </c>
      <c r="AE138">
        <v>39</v>
      </c>
      <c r="AF138">
        <v>39</v>
      </c>
      <c r="AG138">
        <v>1322</v>
      </c>
      <c r="AH138" s="36">
        <v>47660</v>
      </c>
    </row>
    <row r="139" spans="1:35" x14ac:dyDescent="0.25">
      <c r="A139">
        <v>104141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5" x14ac:dyDescent="0.25">
      <c r="A140">
        <v>111735</v>
      </c>
      <c r="B140">
        <v>42</v>
      </c>
      <c r="C140">
        <v>39</v>
      </c>
      <c r="D140">
        <v>40</v>
      </c>
      <c r="E140">
        <v>38</v>
      </c>
      <c r="F140">
        <v>39</v>
      </c>
      <c r="G140">
        <v>34</v>
      </c>
      <c r="H140">
        <v>38</v>
      </c>
      <c r="I140">
        <v>41</v>
      </c>
      <c r="J140">
        <v>37</v>
      </c>
      <c r="K140">
        <v>69</v>
      </c>
      <c r="L140">
        <v>0</v>
      </c>
      <c r="M140">
        <v>41</v>
      </c>
      <c r="N140">
        <v>39</v>
      </c>
      <c r="O140">
        <v>46</v>
      </c>
      <c r="P140">
        <v>41</v>
      </c>
      <c r="Q140">
        <v>42</v>
      </c>
      <c r="R140">
        <v>36</v>
      </c>
      <c r="S140">
        <v>42</v>
      </c>
      <c r="T140">
        <v>47</v>
      </c>
      <c r="U140">
        <v>44</v>
      </c>
      <c r="V140">
        <v>42</v>
      </c>
      <c r="W140">
        <v>36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873</v>
      </c>
      <c r="AH140" s="36">
        <v>32153</v>
      </c>
    </row>
    <row r="141" spans="1:35" x14ac:dyDescent="0.25">
      <c r="A141">
        <v>8022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200</v>
      </c>
      <c r="Q141">
        <v>0</v>
      </c>
      <c r="R141">
        <v>0</v>
      </c>
      <c r="S141">
        <v>0</v>
      </c>
      <c r="T141">
        <v>0</v>
      </c>
      <c r="U141">
        <v>150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350</v>
      </c>
      <c r="AH141" s="36">
        <v>1750</v>
      </c>
    </row>
    <row r="142" spans="1:35" x14ac:dyDescent="0.25">
      <c r="A142">
        <v>116834</v>
      </c>
      <c r="B142">
        <v>55</v>
      </c>
      <c r="C142">
        <v>45</v>
      </c>
      <c r="D142">
        <v>55</v>
      </c>
      <c r="E142">
        <v>60</v>
      </c>
      <c r="F142">
        <v>30</v>
      </c>
      <c r="G142">
        <v>50</v>
      </c>
      <c r="H142">
        <v>60</v>
      </c>
      <c r="I142">
        <v>50</v>
      </c>
      <c r="J142">
        <v>80</v>
      </c>
      <c r="K142">
        <v>65</v>
      </c>
      <c r="L142">
        <v>30</v>
      </c>
      <c r="M142">
        <v>65</v>
      </c>
      <c r="N142">
        <v>55</v>
      </c>
      <c r="O142">
        <v>60</v>
      </c>
      <c r="P142">
        <v>55</v>
      </c>
      <c r="Q142">
        <v>91</v>
      </c>
      <c r="R142">
        <v>55</v>
      </c>
      <c r="S142">
        <v>55</v>
      </c>
      <c r="T142">
        <v>40</v>
      </c>
      <c r="U142">
        <v>40</v>
      </c>
      <c r="V142">
        <v>39</v>
      </c>
      <c r="W142">
        <v>40</v>
      </c>
      <c r="X142">
        <v>40</v>
      </c>
      <c r="Y142">
        <v>40</v>
      </c>
      <c r="Z142">
        <v>40</v>
      </c>
      <c r="AA142">
        <v>40</v>
      </c>
      <c r="AB142">
        <v>40</v>
      </c>
      <c r="AC142">
        <v>40</v>
      </c>
      <c r="AD142">
        <v>40</v>
      </c>
      <c r="AE142">
        <v>40</v>
      </c>
      <c r="AF142">
        <v>40</v>
      </c>
      <c r="AG142">
        <v>1535</v>
      </c>
      <c r="AH142" s="36">
        <v>63062</v>
      </c>
    </row>
    <row r="143" spans="1:35" x14ac:dyDescent="0.25">
      <c r="A143">
        <v>8038</v>
      </c>
      <c r="B143">
        <v>0</v>
      </c>
      <c r="C143">
        <v>0</v>
      </c>
      <c r="D143">
        <v>0</v>
      </c>
      <c r="E143">
        <v>8</v>
      </c>
      <c r="F143">
        <v>0</v>
      </c>
      <c r="G143">
        <v>0</v>
      </c>
      <c r="H143">
        <v>0</v>
      </c>
      <c r="I143">
        <v>0</v>
      </c>
      <c r="J143">
        <v>8</v>
      </c>
      <c r="K143">
        <v>0</v>
      </c>
      <c r="L143">
        <v>0</v>
      </c>
      <c r="M143">
        <v>0</v>
      </c>
      <c r="N143">
        <v>0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8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32</v>
      </c>
      <c r="AH143" s="36">
        <v>1248</v>
      </c>
    </row>
    <row r="144" spans="1:35" x14ac:dyDescent="0.25">
      <c r="A144">
        <v>141303</v>
      </c>
      <c r="B144">
        <v>5</v>
      </c>
      <c r="C144">
        <v>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10</v>
      </c>
      <c r="AH144">
        <v>100</v>
      </c>
    </row>
    <row r="145" spans="1:35" x14ac:dyDescent="0.25">
      <c r="A145">
        <v>142127</v>
      </c>
      <c r="B145">
        <v>2</v>
      </c>
      <c r="C145">
        <v>2</v>
      </c>
      <c r="D145">
        <v>2</v>
      </c>
      <c r="E145">
        <v>2</v>
      </c>
      <c r="F145">
        <v>4</v>
      </c>
      <c r="G145">
        <v>4</v>
      </c>
      <c r="H145">
        <v>0</v>
      </c>
      <c r="I145">
        <v>3</v>
      </c>
      <c r="J145">
        <v>2</v>
      </c>
      <c r="K145">
        <v>2</v>
      </c>
      <c r="L145">
        <v>2</v>
      </c>
      <c r="M145">
        <v>2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29</v>
      </c>
      <c r="AH145">
        <v>997</v>
      </c>
    </row>
    <row r="146" spans="1:35" x14ac:dyDescent="0.25">
      <c r="A146">
        <v>142175</v>
      </c>
      <c r="B146">
        <v>10</v>
      </c>
      <c r="C146">
        <v>6</v>
      </c>
      <c r="D146">
        <v>10</v>
      </c>
      <c r="E146">
        <v>12</v>
      </c>
      <c r="F146">
        <v>18</v>
      </c>
      <c r="G146">
        <v>16</v>
      </c>
      <c r="H146">
        <v>16</v>
      </c>
      <c r="I146">
        <v>12</v>
      </c>
      <c r="J146">
        <v>12</v>
      </c>
      <c r="K146">
        <v>16</v>
      </c>
      <c r="L146">
        <v>16</v>
      </c>
      <c r="M146">
        <v>12</v>
      </c>
      <c r="N146">
        <v>10</v>
      </c>
      <c r="O146">
        <v>14</v>
      </c>
      <c r="P146">
        <v>6</v>
      </c>
      <c r="Q146">
        <v>18</v>
      </c>
      <c r="R146">
        <v>12</v>
      </c>
      <c r="S146">
        <v>12</v>
      </c>
      <c r="T146">
        <v>12</v>
      </c>
      <c r="U146">
        <v>12</v>
      </c>
      <c r="V146">
        <v>12</v>
      </c>
      <c r="W146">
        <v>12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276</v>
      </c>
      <c r="AH146" s="36">
        <v>10188</v>
      </c>
    </row>
    <row r="147" spans="1:35" x14ac:dyDescent="0.25">
      <c r="A147">
        <v>138821</v>
      </c>
      <c r="B147">
        <v>14</v>
      </c>
      <c r="C147">
        <v>0</v>
      </c>
      <c r="D147">
        <v>19</v>
      </c>
      <c r="E147">
        <v>10</v>
      </c>
      <c r="F147">
        <v>7</v>
      </c>
      <c r="G147">
        <v>24</v>
      </c>
      <c r="H147">
        <v>17</v>
      </c>
      <c r="I147">
        <v>12</v>
      </c>
      <c r="J147">
        <v>22</v>
      </c>
      <c r="K147">
        <v>10</v>
      </c>
      <c r="L147">
        <v>17</v>
      </c>
      <c r="M147">
        <v>8</v>
      </c>
      <c r="N147">
        <v>12</v>
      </c>
      <c r="O147">
        <v>27</v>
      </c>
      <c r="P147">
        <v>8</v>
      </c>
      <c r="Q147">
        <v>8</v>
      </c>
      <c r="R147">
        <v>12</v>
      </c>
      <c r="S147">
        <v>8</v>
      </c>
      <c r="T147">
        <v>18</v>
      </c>
      <c r="U147">
        <v>12</v>
      </c>
      <c r="V147">
        <v>16</v>
      </c>
      <c r="W147">
        <v>16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297</v>
      </c>
      <c r="AH147" s="36">
        <v>9788</v>
      </c>
    </row>
    <row r="148" spans="1:35" x14ac:dyDescent="0.25">
      <c r="A148">
        <v>140291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30</v>
      </c>
      <c r="S148">
        <v>0</v>
      </c>
      <c r="T148">
        <v>0</v>
      </c>
      <c r="U148">
        <v>0</v>
      </c>
      <c r="V148">
        <v>10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50</v>
      </c>
      <c r="AH148">
        <v>520</v>
      </c>
    </row>
    <row r="149" spans="1:35" x14ac:dyDescent="0.25">
      <c r="A149">
        <v>140292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5" x14ac:dyDescent="0.25">
      <c r="A150">
        <v>138717</v>
      </c>
      <c r="B150">
        <v>0</v>
      </c>
      <c r="C150">
        <v>0</v>
      </c>
      <c r="D150">
        <v>14</v>
      </c>
      <c r="E150">
        <v>8</v>
      </c>
      <c r="F150">
        <v>8</v>
      </c>
      <c r="G150">
        <v>8</v>
      </c>
      <c r="H150">
        <v>8</v>
      </c>
      <c r="I150">
        <v>10</v>
      </c>
      <c r="J150">
        <v>10</v>
      </c>
      <c r="K150">
        <v>10</v>
      </c>
      <c r="L150">
        <v>0</v>
      </c>
      <c r="M150">
        <v>10</v>
      </c>
      <c r="N150">
        <v>8</v>
      </c>
      <c r="O150">
        <v>12</v>
      </c>
      <c r="P150">
        <v>8</v>
      </c>
      <c r="Q150">
        <v>8</v>
      </c>
      <c r="R150">
        <v>12</v>
      </c>
      <c r="S150">
        <v>11</v>
      </c>
      <c r="T150">
        <v>10</v>
      </c>
      <c r="U150">
        <v>12</v>
      </c>
      <c r="V150">
        <v>14</v>
      </c>
      <c r="W150">
        <v>12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193</v>
      </c>
      <c r="AH150" s="36">
        <v>7406</v>
      </c>
    </row>
    <row r="151" spans="1:35" x14ac:dyDescent="0.25">
      <c r="A151">
        <v>8040</v>
      </c>
      <c r="B151">
        <v>32</v>
      </c>
      <c r="C151">
        <v>32</v>
      </c>
      <c r="D151">
        <v>74</v>
      </c>
      <c r="E151">
        <v>32</v>
      </c>
      <c r="F151">
        <v>0</v>
      </c>
      <c r="G151">
        <v>32</v>
      </c>
      <c r="H151">
        <v>32</v>
      </c>
      <c r="I151">
        <v>32</v>
      </c>
      <c r="J151">
        <v>32</v>
      </c>
      <c r="K151">
        <v>32</v>
      </c>
      <c r="L151">
        <v>32</v>
      </c>
      <c r="M151">
        <v>32</v>
      </c>
      <c r="N151">
        <v>40</v>
      </c>
      <c r="O151">
        <v>55</v>
      </c>
      <c r="P151">
        <v>25</v>
      </c>
      <c r="Q151">
        <v>50</v>
      </c>
      <c r="R151">
        <v>40</v>
      </c>
      <c r="S151">
        <v>40</v>
      </c>
      <c r="T151">
        <v>40</v>
      </c>
      <c r="U151">
        <v>40</v>
      </c>
      <c r="V151">
        <v>0</v>
      </c>
      <c r="W151">
        <v>40</v>
      </c>
      <c r="X151">
        <v>40</v>
      </c>
      <c r="Y151">
        <v>40</v>
      </c>
      <c r="Z151">
        <v>40</v>
      </c>
      <c r="AA151">
        <v>40</v>
      </c>
      <c r="AB151">
        <v>40</v>
      </c>
      <c r="AC151">
        <v>40</v>
      </c>
      <c r="AD151">
        <v>40</v>
      </c>
      <c r="AE151">
        <v>40</v>
      </c>
      <c r="AF151">
        <v>40</v>
      </c>
      <c r="AG151">
        <v>1124</v>
      </c>
      <c r="AH151" s="36">
        <v>38027</v>
      </c>
      <c r="AI151" s="36">
        <v>53020</v>
      </c>
    </row>
    <row r="152" spans="1:35" x14ac:dyDescent="0.25">
      <c r="A152">
        <v>141301</v>
      </c>
      <c r="B152">
        <v>0</v>
      </c>
      <c r="C152">
        <v>16</v>
      </c>
      <c r="D152">
        <v>0</v>
      </c>
      <c r="E152">
        <v>10</v>
      </c>
      <c r="F152">
        <v>0</v>
      </c>
      <c r="G152">
        <v>6</v>
      </c>
      <c r="H152">
        <v>0</v>
      </c>
      <c r="I152">
        <v>0</v>
      </c>
      <c r="J152">
        <v>26</v>
      </c>
      <c r="K152">
        <v>0</v>
      </c>
      <c r="L152">
        <v>0</v>
      </c>
      <c r="M152">
        <v>0</v>
      </c>
      <c r="N152">
        <v>0</v>
      </c>
      <c r="O152">
        <v>26</v>
      </c>
      <c r="P152">
        <v>0</v>
      </c>
      <c r="Q152">
        <v>6</v>
      </c>
      <c r="R152">
        <v>0</v>
      </c>
      <c r="S152">
        <v>6</v>
      </c>
      <c r="T152">
        <v>0</v>
      </c>
      <c r="U152">
        <v>0</v>
      </c>
      <c r="V152">
        <v>6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102</v>
      </c>
      <c r="AH152" s="36">
        <v>1986</v>
      </c>
    </row>
    <row r="153" spans="1:35" x14ac:dyDescent="0.25">
      <c r="A153">
        <v>141282</v>
      </c>
      <c r="B153">
        <v>13</v>
      </c>
      <c r="C153">
        <v>32</v>
      </c>
      <c r="D153">
        <v>40</v>
      </c>
      <c r="E153">
        <v>39</v>
      </c>
      <c r="F153">
        <v>22</v>
      </c>
      <c r="G153">
        <v>31</v>
      </c>
      <c r="H153">
        <v>22</v>
      </c>
      <c r="I153">
        <v>36</v>
      </c>
      <c r="J153">
        <v>59</v>
      </c>
      <c r="K153">
        <v>64</v>
      </c>
      <c r="L153">
        <v>58</v>
      </c>
      <c r="M153">
        <v>58</v>
      </c>
      <c r="N153">
        <v>33</v>
      </c>
      <c r="O153">
        <v>38</v>
      </c>
      <c r="P153">
        <v>52</v>
      </c>
      <c r="Q153">
        <v>54</v>
      </c>
      <c r="R153">
        <v>37</v>
      </c>
      <c r="S153">
        <v>52</v>
      </c>
      <c r="T153">
        <v>62</v>
      </c>
      <c r="U153">
        <v>62</v>
      </c>
      <c r="V153">
        <v>62</v>
      </c>
      <c r="W153">
        <v>62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988</v>
      </c>
      <c r="AH153" s="36">
        <v>22742</v>
      </c>
    </row>
    <row r="154" spans="1:35" x14ac:dyDescent="0.25">
      <c r="A154">
        <v>141283</v>
      </c>
      <c r="B154">
        <v>10</v>
      </c>
      <c r="C154">
        <v>30</v>
      </c>
      <c r="D154">
        <v>23</v>
      </c>
      <c r="E154">
        <v>27</v>
      </c>
      <c r="F154">
        <v>28</v>
      </c>
      <c r="G154">
        <v>6</v>
      </c>
      <c r="H154">
        <v>27</v>
      </c>
      <c r="I154">
        <v>23</v>
      </c>
      <c r="J154">
        <v>16</v>
      </c>
      <c r="K154">
        <v>23</v>
      </c>
      <c r="L154">
        <v>22</v>
      </c>
      <c r="M154">
        <v>12</v>
      </c>
      <c r="N154">
        <v>18</v>
      </c>
      <c r="O154">
        <v>28</v>
      </c>
      <c r="P154">
        <v>23</v>
      </c>
      <c r="Q154">
        <v>23</v>
      </c>
      <c r="R154">
        <v>18</v>
      </c>
      <c r="S154">
        <v>23</v>
      </c>
      <c r="T154">
        <v>23</v>
      </c>
      <c r="U154">
        <v>25</v>
      </c>
      <c r="V154">
        <v>23</v>
      </c>
      <c r="W154">
        <v>18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469</v>
      </c>
      <c r="AH154" s="36">
        <v>11328</v>
      </c>
    </row>
    <row r="155" spans="1:35" x14ac:dyDescent="0.25">
      <c r="A155">
        <v>141302</v>
      </c>
      <c r="B155">
        <v>0</v>
      </c>
      <c r="C155">
        <v>11</v>
      </c>
      <c r="D155">
        <v>0</v>
      </c>
      <c r="E155">
        <v>0</v>
      </c>
      <c r="F155">
        <v>0</v>
      </c>
      <c r="G155">
        <v>6</v>
      </c>
      <c r="H155">
        <v>0</v>
      </c>
      <c r="I155">
        <v>0</v>
      </c>
      <c r="J155">
        <v>6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12</v>
      </c>
      <c r="R155">
        <v>0</v>
      </c>
      <c r="S155">
        <v>0</v>
      </c>
      <c r="T155">
        <v>0</v>
      </c>
      <c r="U155">
        <v>8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43</v>
      </c>
      <c r="AH155">
        <v>1424</v>
      </c>
    </row>
    <row r="156" spans="1:35" x14ac:dyDescent="0.25">
      <c r="A156">
        <v>110001</v>
      </c>
      <c r="B156">
        <v>30</v>
      </c>
      <c r="C156">
        <v>24</v>
      </c>
      <c r="D156">
        <v>30</v>
      </c>
      <c r="E156">
        <v>30</v>
      </c>
      <c r="F156">
        <v>30</v>
      </c>
      <c r="G156">
        <v>33</v>
      </c>
      <c r="H156">
        <v>30</v>
      </c>
      <c r="I156">
        <v>30</v>
      </c>
      <c r="J156">
        <v>30</v>
      </c>
      <c r="K156">
        <v>0</v>
      </c>
      <c r="L156">
        <v>30</v>
      </c>
      <c r="M156">
        <v>18</v>
      </c>
      <c r="N156">
        <v>0</v>
      </c>
      <c r="O156">
        <v>20</v>
      </c>
      <c r="P156">
        <v>20</v>
      </c>
      <c r="Q156">
        <v>55</v>
      </c>
      <c r="R156">
        <v>20</v>
      </c>
      <c r="S156">
        <v>20</v>
      </c>
      <c r="T156">
        <v>20</v>
      </c>
      <c r="U156">
        <v>20</v>
      </c>
      <c r="V156">
        <v>23</v>
      </c>
      <c r="W156">
        <v>20</v>
      </c>
      <c r="X156">
        <v>20</v>
      </c>
      <c r="Y156">
        <v>20</v>
      </c>
      <c r="Z156">
        <v>20</v>
      </c>
      <c r="AA156">
        <v>20</v>
      </c>
      <c r="AB156">
        <v>20</v>
      </c>
      <c r="AC156">
        <v>20</v>
      </c>
      <c r="AD156">
        <v>20</v>
      </c>
      <c r="AE156">
        <v>20</v>
      </c>
      <c r="AF156">
        <v>20</v>
      </c>
      <c r="AG156">
        <v>713</v>
      </c>
      <c r="AH156" s="36">
        <v>28359</v>
      </c>
    </row>
    <row r="157" spans="1:35" x14ac:dyDescent="0.25">
      <c r="A157">
        <v>141305</v>
      </c>
      <c r="B157">
        <v>14</v>
      </c>
      <c r="C157">
        <v>30</v>
      </c>
      <c r="D157">
        <v>20</v>
      </c>
      <c r="E157">
        <v>24</v>
      </c>
      <c r="F157">
        <v>28</v>
      </c>
      <c r="G157">
        <v>20</v>
      </c>
      <c r="H157">
        <v>0</v>
      </c>
      <c r="I157">
        <v>45</v>
      </c>
      <c r="J157">
        <v>26</v>
      </c>
      <c r="K157">
        <v>0</v>
      </c>
      <c r="L157">
        <v>36</v>
      </c>
      <c r="M157">
        <v>0</v>
      </c>
      <c r="N157">
        <v>0</v>
      </c>
      <c r="O157">
        <v>0</v>
      </c>
      <c r="P157">
        <v>0</v>
      </c>
      <c r="Q157">
        <v>16</v>
      </c>
      <c r="R157">
        <v>22</v>
      </c>
      <c r="S157">
        <v>0</v>
      </c>
      <c r="T157">
        <v>32</v>
      </c>
      <c r="U157">
        <v>22</v>
      </c>
      <c r="V157">
        <v>12</v>
      </c>
      <c r="W157">
        <v>12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359</v>
      </c>
      <c r="AH157" s="36">
        <v>11188</v>
      </c>
    </row>
    <row r="158" spans="1:35" x14ac:dyDescent="0.25">
      <c r="A158">
        <v>141285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5" x14ac:dyDescent="0.25">
      <c r="A159">
        <v>141286</v>
      </c>
      <c r="B159">
        <v>6</v>
      </c>
      <c r="C159">
        <v>6</v>
      </c>
      <c r="D159">
        <v>29</v>
      </c>
      <c r="E159">
        <v>9</v>
      </c>
      <c r="F159">
        <v>9</v>
      </c>
      <c r="G159">
        <v>9</v>
      </c>
      <c r="H159">
        <v>9</v>
      </c>
      <c r="I159">
        <v>32</v>
      </c>
      <c r="J159">
        <v>12</v>
      </c>
      <c r="K159">
        <v>12</v>
      </c>
      <c r="L159">
        <v>20</v>
      </c>
      <c r="M159">
        <v>22</v>
      </c>
      <c r="N159">
        <v>0</v>
      </c>
      <c r="O159">
        <v>32</v>
      </c>
      <c r="P159">
        <v>0</v>
      </c>
      <c r="Q159">
        <v>43</v>
      </c>
      <c r="R159">
        <v>32</v>
      </c>
      <c r="S159">
        <v>32</v>
      </c>
      <c r="T159">
        <v>12</v>
      </c>
      <c r="U159">
        <v>22</v>
      </c>
      <c r="V159">
        <v>32</v>
      </c>
      <c r="W159">
        <v>32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412</v>
      </c>
      <c r="AH159" s="36">
        <v>8394</v>
      </c>
    </row>
    <row r="160" spans="1:35" x14ac:dyDescent="0.25">
      <c r="A160">
        <v>141675</v>
      </c>
      <c r="B160">
        <v>4</v>
      </c>
      <c r="C160">
        <v>0</v>
      </c>
      <c r="D160">
        <v>0</v>
      </c>
      <c r="E160">
        <v>5</v>
      </c>
      <c r="F160">
        <v>5</v>
      </c>
      <c r="G160">
        <v>0</v>
      </c>
      <c r="H160">
        <v>0</v>
      </c>
      <c r="I160">
        <v>0</v>
      </c>
      <c r="J160">
        <v>0</v>
      </c>
      <c r="K160">
        <v>5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19</v>
      </c>
      <c r="AH160">
        <v>380</v>
      </c>
    </row>
    <row r="161" spans="1:34" x14ac:dyDescent="0.25">
      <c r="A161">
        <v>141910</v>
      </c>
      <c r="B161">
        <v>7</v>
      </c>
      <c r="C161">
        <v>0</v>
      </c>
      <c r="D161">
        <v>7</v>
      </c>
      <c r="E161">
        <v>7</v>
      </c>
      <c r="F161">
        <v>7</v>
      </c>
      <c r="G161">
        <v>7</v>
      </c>
      <c r="H161">
        <v>7</v>
      </c>
      <c r="I161">
        <v>7</v>
      </c>
      <c r="J161">
        <v>7</v>
      </c>
      <c r="K161">
        <v>7</v>
      </c>
      <c r="L161">
        <v>7</v>
      </c>
      <c r="M161">
        <v>7</v>
      </c>
      <c r="N161">
        <v>7</v>
      </c>
      <c r="O161">
        <v>7</v>
      </c>
      <c r="P161">
        <v>7</v>
      </c>
      <c r="Q161">
        <v>7</v>
      </c>
      <c r="R161">
        <v>7</v>
      </c>
      <c r="S161">
        <v>7</v>
      </c>
      <c r="T161">
        <v>7</v>
      </c>
      <c r="U161">
        <v>7</v>
      </c>
      <c r="V161">
        <v>7</v>
      </c>
      <c r="W161">
        <v>7</v>
      </c>
      <c r="X161">
        <v>7</v>
      </c>
      <c r="Y161">
        <v>7</v>
      </c>
      <c r="Z161">
        <v>7</v>
      </c>
      <c r="AA161">
        <v>7</v>
      </c>
      <c r="AB161">
        <v>7</v>
      </c>
      <c r="AC161">
        <v>7</v>
      </c>
      <c r="AD161">
        <v>7</v>
      </c>
      <c r="AE161">
        <v>7</v>
      </c>
      <c r="AF161">
        <v>7</v>
      </c>
      <c r="AG161">
        <v>210</v>
      </c>
      <c r="AH161" s="36">
        <v>5250</v>
      </c>
    </row>
    <row r="162" spans="1:34" x14ac:dyDescent="0.25">
      <c r="A162">
        <v>141912</v>
      </c>
      <c r="B162">
        <v>14</v>
      </c>
      <c r="C162">
        <v>5</v>
      </c>
      <c r="D162">
        <v>27</v>
      </c>
      <c r="E162">
        <v>15</v>
      </c>
      <c r="F162">
        <v>17</v>
      </c>
      <c r="G162">
        <v>27</v>
      </c>
      <c r="H162">
        <v>0</v>
      </c>
      <c r="I162">
        <v>20</v>
      </c>
      <c r="J162">
        <v>0</v>
      </c>
      <c r="K162">
        <v>4</v>
      </c>
      <c r="L162">
        <v>22</v>
      </c>
      <c r="M162">
        <v>0</v>
      </c>
      <c r="N162">
        <v>22</v>
      </c>
      <c r="O162">
        <v>0</v>
      </c>
      <c r="P162">
        <v>32</v>
      </c>
      <c r="Q162">
        <v>14</v>
      </c>
      <c r="R162">
        <v>37</v>
      </c>
      <c r="S162">
        <v>9</v>
      </c>
      <c r="T162">
        <v>32</v>
      </c>
      <c r="U162">
        <v>0</v>
      </c>
      <c r="V162">
        <v>0</v>
      </c>
      <c r="W162">
        <v>14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311</v>
      </c>
      <c r="AH162" s="36">
        <v>8411</v>
      </c>
    </row>
    <row r="163" spans="1:34" x14ac:dyDescent="0.25">
      <c r="A163">
        <v>141913</v>
      </c>
      <c r="B163">
        <v>15</v>
      </c>
      <c r="C163">
        <v>6</v>
      </c>
      <c r="D163">
        <v>13</v>
      </c>
      <c r="E163">
        <v>0</v>
      </c>
      <c r="F163">
        <v>15</v>
      </c>
      <c r="G163">
        <v>22</v>
      </c>
      <c r="H163">
        <v>0</v>
      </c>
      <c r="I163">
        <v>0</v>
      </c>
      <c r="J163">
        <v>13</v>
      </c>
      <c r="K163">
        <v>12</v>
      </c>
      <c r="L163">
        <v>0</v>
      </c>
      <c r="M163">
        <v>22</v>
      </c>
      <c r="N163">
        <v>0</v>
      </c>
      <c r="O163">
        <v>0</v>
      </c>
      <c r="P163">
        <v>0</v>
      </c>
      <c r="Q163">
        <v>0</v>
      </c>
      <c r="R163">
        <v>30</v>
      </c>
      <c r="S163">
        <v>0</v>
      </c>
      <c r="T163">
        <v>12</v>
      </c>
      <c r="U163">
        <v>6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166</v>
      </c>
      <c r="AH163">
        <v>4085</v>
      </c>
    </row>
    <row r="164" spans="1:34" x14ac:dyDescent="0.25">
      <c r="A164">
        <v>142007</v>
      </c>
      <c r="B164">
        <v>0</v>
      </c>
      <c r="C164">
        <v>0</v>
      </c>
      <c r="D164">
        <v>0</v>
      </c>
      <c r="E164">
        <v>2</v>
      </c>
      <c r="F164">
        <v>0</v>
      </c>
      <c r="G164">
        <v>2</v>
      </c>
      <c r="H164">
        <v>0</v>
      </c>
      <c r="I164">
        <v>2</v>
      </c>
      <c r="J164">
        <v>0</v>
      </c>
      <c r="K164">
        <v>0</v>
      </c>
      <c r="L164">
        <v>2</v>
      </c>
      <c r="M164">
        <v>2</v>
      </c>
      <c r="N164">
        <v>0</v>
      </c>
      <c r="O164">
        <v>0</v>
      </c>
      <c r="P164">
        <v>2</v>
      </c>
      <c r="Q164">
        <v>2</v>
      </c>
      <c r="R164">
        <v>2</v>
      </c>
      <c r="S164">
        <v>2</v>
      </c>
      <c r="T164">
        <v>2</v>
      </c>
      <c r="U164">
        <v>2</v>
      </c>
      <c r="V164">
        <v>2</v>
      </c>
      <c r="W164">
        <v>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26</v>
      </c>
      <c r="AH164" s="36">
        <v>1066</v>
      </c>
    </row>
    <row r="165" spans="1:34" x14ac:dyDescent="0.25">
      <c r="A165">
        <v>138718</v>
      </c>
      <c r="B165">
        <v>0</v>
      </c>
      <c r="C165">
        <v>37</v>
      </c>
      <c r="D165">
        <v>16</v>
      </c>
      <c r="E165">
        <v>12</v>
      </c>
      <c r="F165">
        <v>4</v>
      </c>
      <c r="G165">
        <v>6</v>
      </c>
      <c r="H165">
        <v>9</v>
      </c>
      <c r="I165">
        <v>8</v>
      </c>
      <c r="J165">
        <v>38</v>
      </c>
      <c r="K165">
        <v>10</v>
      </c>
      <c r="L165">
        <v>16</v>
      </c>
      <c r="M165">
        <v>0</v>
      </c>
      <c r="N165">
        <v>8</v>
      </c>
      <c r="O165">
        <v>23</v>
      </c>
      <c r="P165">
        <v>7</v>
      </c>
      <c r="Q165">
        <v>5</v>
      </c>
      <c r="R165">
        <v>8</v>
      </c>
      <c r="S165">
        <v>9</v>
      </c>
      <c r="T165">
        <v>21</v>
      </c>
      <c r="U165">
        <v>8</v>
      </c>
      <c r="V165">
        <v>19</v>
      </c>
      <c r="W165">
        <v>15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279</v>
      </c>
      <c r="AH165" s="36">
        <v>8797</v>
      </c>
    </row>
    <row r="166" spans="1:34" x14ac:dyDescent="0.25">
      <c r="A166">
        <v>142529</v>
      </c>
      <c r="B166">
        <v>0</v>
      </c>
      <c r="C166">
        <v>20</v>
      </c>
      <c r="D166">
        <v>0</v>
      </c>
      <c r="E166">
        <v>0</v>
      </c>
      <c r="F166">
        <v>0</v>
      </c>
      <c r="G166">
        <v>0</v>
      </c>
      <c r="H166">
        <v>26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46</v>
      </c>
      <c r="AH166">
        <v>598</v>
      </c>
    </row>
    <row r="167" spans="1:34" x14ac:dyDescent="0.25">
      <c r="A167">
        <v>142540</v>
      </c>
      <c r="B167">
        <v>0</v>
      </c>
      <c r="C167">
        <v>0</v>
      </c>
      <c r="D167">
        <v>0</v>
      </c>
      <c r="E167">
        <v>0</v>
      </c>
      <c r="F167">
        <v>6</v>
      </c>
      <c r="G167">
        <v>0</v>
      </c>
      <c r="H167">
        <v>16</v>
      </c>
      <c r="I167">
        <v>0</v>
      </c>
      <c r="J167">
        <v>0</v>
      </c>
      <c r="K167">
        <v>0</v>
      </c>
      <c r="L167">
        <v>6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28</v>
      </c>
      <c r="AH167">
        <v>694</v>
      </c>
    </row>
    <row r="168" spans="1:34" x14ac:dyDescent="0.25">
      <c r="A168">
        <v>142556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35</v>
      </c>
      <c r="I168">
        <v>100</v>
      </c>
      <c r="J168">
        <v>30</v>
      </c>
      <c r="K168">
        <v>50</v>
      </c>
      <c r="L168">
        <v>60</v>
      </c>
      <c r="M168">
        <v>50</v>
      </c>
      <c r="N168">
        <v>150</v>
      </c>
      <c r="O168">
        <v>0</v>
      </c>
      <c r="P168">
        <v>350</v>
      </c>
      <c r="Q168">
        <v>300</v>
      </c>
      <c r="R168">
        <v>0</v>
      </c>
      <c r="S168">
        <v>0</v>
      </c>
      <c r="T168">
        <v>200</v>
      </c>
      <c r="U168">
        <v>250</v>
      </c>
      <c r="V168">
        <v>150</v>
      </c>
      <c r="W168">
        <v>175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 s="36">
        <v>1900</v>
      </c>
      <c r="AH168" s="36">
        <v>19000</v>
      </c>
    </row>
    <row r="169" spans="1:34" x14ac:dyDescent="0.25">
      <c r="A169">
        <v>142573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6</v>
      </c>
      <c r="K169">
        <v>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13</v>
      </c>
      <c r="AH169" s="36">
        <v>8450</v>
      </c>
    </row>
    <row r="170" spans="1:34" x14ac:dyDescent="0.25">
      <c r="A170">
        <v>142595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18</v>
      </c>
      <c r="H170">
        <v>0</v>
      </c>
      <c r="I170">
        <v>14</v>
      </c>
      <c r="J170">
        <v>0</v>
      </c>
      <c r="K170">
        <v>14</v>
      </c>
      <c r="L170">
        <v>6</v>
      </c>
      <c r="M170">
        <v>16</v>
      </c>
      <c r="N170">
        <v>10</v>
      </c>
      <c r="O170">
        <v>14</v>
      </c>
      <c r="P170">
        <v>0</v>
      </c>
      <c r="Q170">
        <v>14</v>
      </c>
      <c r="R170">
        <v>28</v>
      </c>
      <c r="S170">
        <v>14</v>
      </c>
      <c r="T170">
        <v>0</v>
      </c>
      <c r="U170">
        <v>28</v>
      </c>
      <c r="V170">
        <v>18</v>
      </c>
      <c r="W170">
        <v>16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210</v>
      </c>
      <c r="AH170" s="36">
        <v>3150</v>
      </c>
    </row>
    <row r="171" spans="1:34" x14ac:dyDescent="0.25">
      <c r="A171">
        <v>142715</v>
      </c>
      <c r="B171">
        <v>21</v>
      </c>
      <c r="C171">
        <v>0</v>
      </c>
      <c r="D171">
        <v>26</v>
      </c>
      <c r="E171">
        <v>28</v>
      </c>
      <c r="F171">
        <v>19</v>
      </c>
      <c r="G171">
        <v>0</v>
      </c>
      <c r="H171">
        <v>18</v>
      </c>
      <c r="I171">
        <v>0</v>
      </c>
      <c r="J171">
        <v>6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118</v>
      </c>
      <c r="AH171">
        <v>2763</v>
      </c>
    </row>
    <row r="172" spans="1:34" x14ac:dyDescent="0.25">
      <c r="A172">
        <v>142718</v>
      </c>
      <c r="B172">
        <v>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5</v>
      </c>
      <c r="AH172">
        <v>65</v>
      </c>
    </row>
    <row r="173" spans="1:34" x14ac:dyDescent="0.25">
      <c r="A173">
        <v>142724</v>
      </c>
      <c r="B173">
        <v>10</v>
      </c>
      <c r="C173">
        <v>0</v>
      </c>
      <c r="D173">
        <v>10</v>
      </c>
      <c r="E173">
        <v>0</v>
      </c>
      <c r="F173">
        <v>0</v>
      </c>
      <c r="G173">
        <v>10</v>
      </c>
      <c r="H173">
        <v>0</v>
      </c>
      <c r="I173">
        <v>0</v>
      </c>
      <c r="J173">
        <v>10</v>
      </c>
      <c r="K173">
        <v>0</v>
      </c>
      <c r="L173">
        <v>0</v>
      </c>
      <c r="M173">
        <v>10</v>
      </c>
      <c r="N173">
        <v>0</v>
      </c>
      <c r="O173">
        <v>10</v>
      </c>
      <c r="P173">
        <v>10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70</v>
      </c>
      <c r="AH173">
        <v>700</v>
      </c>
    </row>
    <row r="174" spans="1:34" x14ac:dyDescent="0.25">
      <c r="A174">
        <v>142736</v>
      </c>
      <c r="B174">
        <v>0</v>
      </c>
      <c r="C174">
        <v>70</v>
      </c>
      <c r="D174">
        <v>0</v>
      </c>
      <c r="E174">
        <v>0</v>
      </c>
      <c r="F174">
        <v>50</v>
      </c>
      <c r="G174">
        <v>50</v>
      </c>
      <c r="H174">
        <v>0</v>
      </c>
      <c r="I174">
        <v>0</v>
      </c>
      <c r="J174">
        <v>50</v>
      </c>
      <c r="K174">
        <v>50</v>
      </c>
      <c r="L174">
        <v>70</v>
      </c>
      <c r="M174">
        <v>0</v>
      </c>
      <c r="N174">
        <v>70</v>
      </c>
      <c r="O174">
        <v>118</v>
      </c>
      <c r="P174">
        <v>100</v>
      </c>
      <c r="Q174">
        <v>150</v>
      </c>
      <c r="R174">
        <v>200</v>
      </c>
      <c r="S174">
        <v>300</v>
      </c>
      <c r="T174">
        <v>100</v>
      </c>
      <c r="U174">
        <v>100</v>
      </c>
      <c r="V174">
        <v>50</v>
      </c>
      <c r="W174">
        <v>70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1598</v>
      </c>
      <c r="AH174">
        <v>16228</v>
      </c>
    </row>
    <row r="175" spans="1:34" x14ac:dyDescent="0.25">
      <c r="A175">
        <v>142751</v>
      </c>
      <c r="B175">
        <v>0</v>
      </c>
      <c r="C175">
        <v>30</v>
      </c>
      <c r="D175">
        <v>50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80</v>
      </c>
      <c r="AH175">
        <v>800</v>
      </c>
    </row>
    <row r="176" spans="1:34" x14ac:dyDescent="0.25">
      <c r="A176">
        <v>142737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20</v>
      </c>
      <c r="J176">
        <v>20</v>
      </c>
      <c r="K176">
        <v>50</v>
      </c>
      <c r="L176">
        <v>0</v>
      </c>
      <c r="M176">
        <v>0</v>
      </c>
      <c r="N176">
        <v>50</v>
      </c>
      <c r="O176">
        <v>50</v>
      </c>
      <c r="P176">
        <v>0</v>
      </c>
      <c r="Q176">
        <v>0</v>
      </c>
      <c r="R176">
        <v>0</v>
      </c>
      <c r="S176">
        <v>50</v>
      </c>
      <c r="T176">
        <v>0</v>
      </c>
      <c r="U176">
        <v>50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290</v>
      </c>
      <c r="AH176" s="36">
        <v>2900</v>
      </c>
    </row>
    <row r="177" spans="1:34" x14ac:dyDescent="0.25">
      <c r="A177">
        <v>142884</v>
      </c>
      <c r="B177">
        <v>0</v>
      </c>
      <c r="C177">
        <v>150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150</v>
      </c>
      <c r="AH177" s="36">
        <v>1500</v>
      </c>
    </row>
    <row r="178" spans="1:34" x14ac:dyDescent="0.25">
      <c r="A178">
        <v>142956</v>
      </c>
      <c r="B178">
        <v>0</v>
      </c>
      <c r="C178">
        <v>0</v>
      </c>
      <c r="D178">
        <v>20</v>
      </c>
      <c r="E178">
        <v>0</v>
      </c>
      <c r="F178">
        <v>0</v>
      </c>
      <c r="G178">
        <v>30</v>
      </c>
      <c r="H178">
        <v>0</v>
      </c>
      <c r="I178">
        <v>0</v>
      </c>
      <c r="J178">
        <v>30</v>
      </c>
      <c r="K178">
        <v>0</v>
      </c>
      <c r="L178">
        <v>30</v>
      </c>
      <c r="M178">
        <v>0</v>
      </c>
      <c r="N178">
        <v>0</v>
      </c>
      <c r="O178">
        <v>0</v>
      </c>
      <c r="P178">
        <v>50</v>
      </c>
      <c r="Q178">
        <v>50</v>
      </c>
      <c r="R178">
        <v>50</v>
      </c>
      <c r="S178">
        <v>30</v>
      </c>
      <c r="T178">
        <v>0</v>
      </c>
      <c r="U178">
        <v>50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340</v>
      </c>
      <c r="AH178" s="36">
        <v>3400</v>
      </c>
    </row>
    <row r="179" spans="1:34" x14ac:dyDescent="0.25">
      <c r="A179">
        <v>142957</v>
      </c>
      <c r="B179">
        <v>0</v>
      </c>
      <c r="C179">
        <v>0</v>
      </c>
      <c r="D179">
        <v>30</v>
      </c>
      <c r="E179">
        <v>0</v>
      </c>
      <c r="F179">
        <v>0</v>
      </c>
      <c r="G179">
        <v>30</v>
      </c>
      <c r="H179">
        <v>0</v>
      </c>
      <c r="I179">
        <v>0</v>
      </c>
      <c r="J179">
        <v>0</v>
      </c>
      <c r="K179">
        <v>30</v>
      </c>
      <c r="L179">
        <v>0</v>
      </c>
      <c r="M179">
        <v>0</v>
      </c>
      <c r="N179">
        <v>30</v>
      </c>
      <c r="O179">
        <v>0</v>
      </c>
      <c r="P179">
        <v>70</v>
      </c>
      <c r="Q179">
        <v>50</v>
      </c>
      <c r="R179">
        <v>70</v>
      </c>
      <c r="S179">
        <v>0</v>
      </c>
      <c r="T179">
        <v>0</v>
      </c>
      <c r="U179">
        <v>50</v>
      </c>
      <c r="V179">
        <v>50</v>
      </c>
      <c r="W179">
        <v>150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560</v>
      </c>
      <c r="AH179" s="36">
        <v>5600</v>
      </c>
    </row>
    <row r="180" spans="1:34" x14ac:dyDescent="0.25">
      <c r="A180">
        <v>142958</v>
      </c>
      <c r="B180">
        <v>0</v>
      </c>
      <c r="C180">
        <v>0</v>
      </c>
      <c r="D180">
        <v>30</v>
      </c>
      <c r="E180">
        <v>0</v>
      </c>
      <c r="F180">
        <v>30</v>
      </c>
      <c r="G180">
        <v>40</v>
      </c>
      <c r="H180">
        <v>25</v>
      </c>
      <c r="I180">
        <v>0</v>
      </c>
      <c r="J180">
        <v>20</v>
      </c>
      <c r="K180">
        <v>0</v>
      </c>
      <c r="L180">
        <v>40</v>
      </c>
      <c r="M180">
        <v>0</v>
      </c>
      <c r="N180">
        <v>30</v>
      </c>
      <c r="O180">
        <v>30</v>
      </c>
      <c r="P180">
        <v>30</v>
      </c>
      <c r="Q180">
        <v>0</v>
      </c>
      <c r="R180">
        <v>50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325</v>
      </c>
      <c r="AH180" s="36">
        <v>3250</v>
      </c>
    </row>
    <row r="181" spans="1:34" x14ac:dyDescent="0.25">
      <c r="A181">
        <v>142929</v>
      </c>
      <c r="B181">
        <v>0</v>
      </c>
      <c r="C181">
        <v>0</v>
      </c>
      <c r="D181">
        <v>0</v>
      </c>
      <c r="E181"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2</v>
      </c>
      <c r="AH181">
        <v>82</v>
      </c>
    </row>
    <row r="182" spans="1:34" x14ac:dyDescent="0.25">
      <c r="A182">
        <v>142918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4" x14ac:dyDescent="0.25">
      <c r="A183">
        <v>143181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20</v>
      </c>
      <c r="J183">
        <v>30</v>
      </c>
      <c r="K183">
        <v>40</v>
      </c>
      <c r="L183">
        <v>60</v>
      </c>
      <c r="M183">
        <v>30</v>
      </c>
      <c r="N183">
        <v>50</v>
      </c>
      <c r="O183">
        <v>50</v>
      </c>
      <c r="P183">
        <v>100</v>
      </c>
      <c r="Q183">
        <v>0</v>
      </c>
      <c r="R183">
        <v>30</v>
      </c>
      <c r="S183">
        <v>50</v>
      </c>
      <c r="T183">
        <v>50</v>
      </c>
      <c r="U183">
        <v>0</v>
      </c>
      <c r="V183">
        <v>30</v>
      </c>
      <c r="W183">
        <v>30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570</v>
      </c>
      <c r="AH183" s="36">
        <v>5700</v>
      </c>
    </row>
    <row r="184" spans="1:34" x14ac:dyDescent="0.25">
      <c r="A184">
        <v>143387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100</v>
      </c>
      <c r="M184">
        <v>0</v>
      </c>
      <c r="N184">
        <v>0</v>
      </c>
      <c r="O184">
        <v>50</v>
      </c>
      <c r="P184">
        <v>0</v>
      </c>
      <c r="Q184">
        <v>60</v>
      </c>
      <c r="R184">
        <v>50</v>
      </c>
      <c r="S184">
        <v>0</v>
      </c>
      <c r="T184">
        <v>0</v>
      </c>
      <c r="U184">
        <v>50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310</v>
      </c>
      <c r="AH184" s="36">
        <v>3100</v>
      </c>
    </row>
    <row r="185" spans="1:34" x14ac:dyDescent="0.25">
      <c r="A185">
        <v>143388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10</v>
      </c>
      <c r="AH185">
        <v>100</v>
      </c>
    </row>
    <row r="186" spans="1:34" x14ac:dyDescent="0.25">
      <c r="A186">
        <v>143389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10</v>
      </c>
      <c r="AH186">
        <v>100</v>
      </c>
    </row>
    <row r="187" spans="1:34" x14ac:dyDescent="0.25">
      <c r="A187">
        <v>143400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10</v>
      </c>
      <c r="M187">
        <v>0</v>
      </c>
      <c r="N187">
        <v>0</v>
      </c>
      <c r="O187">
        <v>0</v>
      </c>
      <c r="P187">
        <v>10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20</v>
      </c>
      <c r="AH187">
        <v>200</v>
      </c>
    </row>
    <row r="188" spans="1:34" x14ac:dyDescent="0.25">
      <c r="A188">
        <v>143401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10</v>
      </c>
      <c r="AH188">
        <v>100</v>
      </c>
    </row>
    <row r="189" spans="1:34" x14ac:dyDescent="0.25">
      <c r="A189">
        <v>143402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4" x14ac:dyDescent="0.25">
      <c r="A190">
        <v>143403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20</v>
      </c>
      <c r="M190">
        <v>0</v>
      </c>
      <c r="N190">
        <v>30</v>
      </c>
      <c r="O190">
        <v>0</v>
      </c>
      <c r="P190">
        <v>30</v>
      </c>
      <c r="Q190">
        <v>0</v>
      </c>
      <c r="R190">
        <v>30</v>
      </c>
      <c r="S190">
        <v>30</v>
      </c>
      <c r="T190">
        <v>0</v>
      </c>
      <c r="U190">
        <v>0</v>
      </c>
      <c r="V190">
        <v>20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160</v>
      </c>
      <c r="AH190" s="36">
        <v>1600</v>
      </c>
    </row>
    <row r="191" spans="1:34" x14ac:dyDescent="0.25">
      <c r="A191">
        <v>143404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30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30</v>
      </c>
      <c r="AH191">
        <v>300</v>
      </c>
    </row>
    <row r="192" spans="1:34" x14ac:dyDescent="0.25">
      <c r="A192">
        <v>143405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20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20</v>
      </c>
      <c r="AH192">
        <v>200</v>
      </c>
    </row>
    <row r="193" spans="1:34" x14ac:dyDescent="0.25">
      <c r="A193">
        <v>143407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10</v>
      </c>
      <c r="M193">
        <v>0</v>
      </c>
      <c r="N193">
        <v>30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40</v>
      </c>
      <c r="AH193">
        <v>400</v>
      </c>
    </row>
    <row r="194" spans="1:34" x14ac:dyDescent="0.25">
      <c r="A194">
        <v>143408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20</v>
      </c>
      <c r="M194">
        <v>0</v>
      </c>
      <c r="N194">
        <v>10</v>
      </c>
      <c r="O194">
        <v>20</v>
      </c>
      <c r="P194">
        <v>0</v>
      </c>
      <c r="Q194">
        <v>0</v>
      </c>
      <c r="R194">
        <v>20</v>
      </c>
      <c r="S194">
        <v>20</v>
      </c>
      <c r="T194">
        <v>0</v>
      </c>
      <c r="U194">
        <v>0</v>
      </c>
      <c r="V194">
        <v>20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110</v>
      </c>
      <c r="AH194" s="36">
        <v>1100</v>
      </c>
    </row>
    <row r="195" spans="1:34" x14ac:dyDescent="0.25">
      <c r="A195">
        <v>143410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10</v>
      </c>
      <c r="M195">
        <v>0</v>
      </c>
      <c r="N195">
        <v>10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20</v>
      </c>
      <c r="AH195">
        <v>200</v>
      </c>
    </row>
    <row r="196" spans="1:34" x14ac:dyDescent="0.25">
      <c r="A196">
        <v>143391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20</v>
      </c>
      <c r="M196">
        <v>0</v>
      </c>
      <c r="N196">
        <v>20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25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65</v>
      </c>
      <c r="AH196">
        <v>700</v>
      </c>
    </row>
    <row r="197" spans="1:34" x14ac:dyDescent="0.25">
      <c r="A197">
        <v>142963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40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20</v>
      </c>
      <c r="R197">
        <v>0</v>
      </c>
      <c r="S197">
        <v>0</v>
      </c>
      <c r="T197">
        <v>20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80</v>
      </c>
      <c r="AH197" s="36">
        <v>2000</v>
      </c>
    </row>
    <row r="198" spans="1:34" x14ac:dyDescent="0.25">
      <c r="A198">
        <v>138822</v>
      </c>
      <c r="B198">
        <v>11</v>
      </c>
      <c r="C198">
        <v>6</v>
      </c>
      <c r="D198">
        <v>26</v>
      </c>
      <c r="E198">
        <v>20</v>
      </c>
      <c r="F198">
        <v>8</v>
      </c>
      <c r="G198">
        <v>25</v>
      </c>
      <c r="H198">
        <v>18</v>
      </c>
      <c r="I198">
        <v>12</v>
      </c>
      <c r="J198">
        <v>43</v>
      </c>
      <c r="K198">
        <v>6</v>
      </c>
      <c r="L198">
        <v>25</v>
      </c>
      <c r="M198">
        <v>18</v>
      </c>
      <c r="N198">
        <v>14</v>
      </c>
      <c r="O198">
        <v>19</v>
      </c>
      <c r="P198">
        <v>14</v>
      </c>
      <c r="Q198">
        <v>9</v>
      </c>
      <c r="R198">
        <v>16</v>
      </c>
      <c r="S198">
        <v>4</v>
      </c>
      <c r="T198">
        <v>22</v>
      </c>
      <c r="U198">
        <v>4</v>
      </c>
      <c r="V198">
        <v>18</v>
      </c>
      <c r="W198">
        <v>12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350</v>
      </c>
      <c r="AH198" s="36">
        <v>12285</v>
      </c>
    </row>
    <row r="199" spans="1:34" x14ac:dyDescent="0.25">
      <c r="A199">
        <v>137373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4" x14ac:dyDescent="0.25">
      <c r="A200">
        <v>111777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4" x14ac:dyDescent="0.25">
      <c r="A201">
        <v>111790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4" x14ac:dyDescent="0.25">
      <c r="A202">
        <v>111825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4" x14ac:dyDescent="0.25">
      <c r="A203">
        <v>111829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4" x14ac:dyDescent="0.25">
      <c r="A204">
        <v>111998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4" x14ac:dyDescent="0.25">
      <c r="A205">
        <v>112133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4" x14ac:dyDescent="0.25">
      <c r="A206">
        <v>112142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4" x14ac:dyDescent="0.25">
      <c r="A207">
        <v>112310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4" x14ac:dyDescent="0.25">
      <c r="A208">
        <v>112356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 x14ac:dyDescent="0.25">
      <c r="A209">
        <v>113846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 x14ac:dyDescent="0.25">
      <c r="A210">
        <v>114449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 x14ac:dyDescent="0.25">
      <c r="A211">
        <v>114625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 x14ac:dyDescent="0.25">
      <c r="A212">
        <v>114780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 x14ac:dyDescent="0.25">
      <c r="A213">
        <v>114946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 x14ac:dyDescent="0.25">
      <c r="A214">
        <v>108948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x14ac:dyDescent="0.25">
      <c r="A215">
        <v>103201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workbookViewId="0">
      <selection activeCell="V18" sqref="V18"/>
    </sheetView>
  </sheetViews>
  <sheetFormatPr defaultRowHeight="15" x14ac:dyDescent="0.25"/>
  <cols>
    <col min="1" max="1" width="54.5703125" customWidth="1"/>
    <col min="2" max="2" width="15.140625" customWidth="1"/>
    <col min="3" max="3" width="15.5703125" customWidth="1"/>
    <col min="4" max="4" width="15.42578125" customWidth="1"/>
    <col min="5" max="5" width="15.85546875" customWidth="1"/>
    <col min="6" max="6" width="15.140625" customWidth="1"/>
    <col min="7" max="7" width="15.28515625" customWidth="1"/>
    <col min="8" max="8" width="15.140625" customWidth="1"/>
    <col min="9" max="9" width="15.42578125" customWidth="1"/>
    <col min="10" max="10" width="15.28515625" customWidth="1"/>
    <col min="11" max="11" width="15.85546875" customWidth="1"/>
    <col min="12" max="12" width="15.7109375" customWidth="1"/>
    <col min="13" max="13" width="15.85546875" customWidth="1"/>
    <col min="14" max="14" width="17.140625" customWidth="1"/>
    <col min="15" max="15" width="16.85546875" customWidth="1"/>
    <col min="16" max="16" width="16.5703125" customWidth="1"/>
    <col min="17" max="17" width="17.42578125" customWidth="1"/>
    <col min="18" max="18" width="17.140625" customWidth="1"/>
    <col min="19" max="19" width="17" customWidth="1"/>
    <col min="20" max="20" width="17.28515625" customWidth="1"/>
    <col min="21" max="21" width="16.42578125" customWidth="1"/>
    <col min="22" max="22" width="17.85546875" customWidth="1"/>
    <col min="23" max="23" width="17.140625" customWidth="1"/>
  </cols>
  <sheetData>
    <row r="1" spans="1:23" x14ac:dyDescent="0.25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241</v>
      </c>
      <c r="J1" t="s">
        <v>244</v>
      </c>
      <c r="K1" t="s">
        <v>257</v>
      </c>
      <c r="L1" t="s">
        <v>259</v>
      </c>
      <c r="M1" t="s">
        <v>263</v>
      </c>
      <c r="N1" t="s">
        <v>282</v>
      </c>
      <c r="O1" t="s">
        <v>283</v>
      </c>
      <c r="P1" t="s">
        <v>284</v>
      </c>
      <c r="Q1" t="s">
        <v>289</v>
      </c>
      <c r="R1" t="s">
        <v>293</v>
      </c>
      <c r="S1" t="s">
        <v>296</v>
      </c>
      <c r="T1" t="s">
        <v>299</v>
      </c>
      <c r="U1" t="s">
        <v>300</v>
      </c>
      <c r="V1" t="s">
        <v>303</v>
      </c>
      <c r="W1" t="s">
        <v>305</v>
      </c>
    </row>
    <row r="2" spans="1:23" x14ac:dyDescent="0.25">
      <c r="A2" s="32" t="s">
        <v>141</v>
      </c>
      <c r="B2" s="33">
        <v>157</v>
      </c>
      <c r="C2" s="33">
        <v>164</v>
      </c>
      <c r="D2" s="33">
        <v>170</v>
      </c>
      <c r="E2" s="33">
        <v>166</v>
      </c>
      <c r="F2" s="33">
        <v>178</v>
      </c>
      <c r="G2" s="33">
        <v>171</v>
      </c>
      <c r="H2" s="33">
        <v>159</v>
      </c>
      <c r="I2" s="33">
        <v>156</v>
      </c>
      <c r="J2" s="33">
        <v>171</v>
      </c>
      <c r="K2" s="33">
        <v>155</v>
      </c>
      <c r="L2" s="33">
        <v>172</v>
      </c>
      <c r="M2" s="33">
        <v>176</v>
      </c>
      <c r="N2" s="33">
        <v>185</v>
      </c>
      <c r="O2" s="33">
        <v>191</v>
      </c>
      <c r="P2" s="33">
        <v>190</v>
      </c>
      <c r="Q2" s="33">
        <v>181</v>
      </c>
      <c r="R2" s="33">
        <v>186</v>
      </c>
      <c r="S2" s="33">
        <v>177</v>
      </c>
      <c r="T2" s="33">
        <v>183</v>
      </c>
      <c r="U2" s="33">
        <v>188</v>
      </c>
      <c r="V2" s="33">
        <v>178</v>
      </c>
      <c r="W2" s="33">
        <v>186</v>
      </c>
    </row>
    <row r="3" spans="1:23" x14ac:dyDescent="0.25">
      <c r="A3" s="32" t="s">
        <v>142</v>
      </c>
      <c r="B3" s="33">
        <v>11</v>
      </c>
      <c r="C3" s="33">
        <v>9</v>
      </c>
      <c r="D3" s="33">
        <v>7</v>
      </c>
      <c r="E3" s="33">
        <v>8</v>
      </c>
      <c r="F3" s="33">
        <v>7</v>
      </c>
      <c r="G3" s="33">
        <v>6</v>
      </c>
      <c r="H3" s="33">
        <v>5</v>
      </c>
      <c r="I3" s="33">
        <v>7</v>
      </c>
      <c r="J3" s="33">
        <v>6</v>
      </c>
      <c r="K3" s="33">
        <v>5</v>
      </c>
      <c r="L3" s="33">
        <v>3</v>
      </c>
      <c r="M3" s="33">
        <v>5</v>
      </c>
      <c r="N3" s="33">
        <v>6</v>
      </c>
      <c r="O3" s="33">
        <v>6</v>
      </c>
      <c r="P3" s="33">
        <v>3</v>
      </c>
      <c r="Q3" s="33">
        <v>0</v>
      </c>
      <c r="R3" s="33">
        <v>1</v>
      </c>
      <c r="S3" s="33">
        <v>0</v>
      </c>
      <c r="T3" s="33">
        <v>0</v>
      </c>
      <c r="U3" s="33">
        <v>9</v>
      </c>
      <c r="V3" s="33">
        <v>1</v>
      </c>
      <c r="W3" s="33">
        <v>2</v>
      </c>
    </row>
    <row r="4" spans="1:23" x14ac:dyDescent="0.25">
      <c r="A4" s="32" t="s">
        <v>143</v>
      </c>
      <c r="B4" s="33">
        <v>26</v>
      </c>
      <c r="C4" s="33">
        <v>29</v>
      </c>
      <c r="D4" s="33">
        <v>28</v>
      </c>
      <c r="E4" s="33">
        <v>27</v>
      </c>
      <c r="F4" s="33">
        <v>26</v>
      </c>
      <c r="G4" s="33">
        <v>29</v>
      </c>
      <c r="H4" s="33">
        <v>26</v>
      </c>
      <c r="I4" s="33">
        <v>32</v>
      </c>
      <c r="J4" s="33">
        <v>27</v>
      </c>
      <c r="K4" s="33">
        <v>28</v>
      </c>
      <c r="L4" s="33">
        <v>28</v>
      </c>
      <c r="M4" s="33">
        <v>27</v>
      </c>
      <c r="N4" s="33">
        <v>32</v>
      </c>
      <c r="O4" s="33">
        <v>31</v>
      </c>
      <c r="P4" s="33">
        <v>34</v>
      </c>
      <c r="Q4" s="33">
        <v>32</v>
      </c>
      <c r="R4" s="33">
        <v>29</v>
      </c>
      <c r="S4" s="33">
        <v>36</v>
      </c>
      <c r="T4" s="33">
        <v>36</v>
      </c>
      <c r="U4" s="33">
        <v>37</v>
      </c>
      <c r="V4" s="33">
        <v>35</v>
      </c>
      <c r="W4" s="33">
        <v>36</v>
      </c>
    </row>
    <row r="5" spans="1:23" x14ac:dyDescent="0.25">
      <c r="A5" s="32" t="s">
        <v>144</v>
      </c>
      <c r="B5" s="33">
        <v>23</v>
      </c>
      <c r="C5" s="33">
        <v>0</v>
      </c>
      <c r="D5" s="33">
        <v>0</v>
      </c>
      <c r="E5" s="33">
        <v>0</v>
      </c>
      <c r="F5" s="33">
        <v>180</v>
      </c>
      <c r="G5" s="33">
        <v>0</v>
      </c>
      <c r="H5" s="33">
        <v>0</v>
      </c>
      <c r="I5" s="33">
        <v>30</v>
      </c>
      <c r="J5" s="33">
        <v>30</v>
      </c>
      <c r="K5" s="33">
        <v>0</v>
      </c>
      <c r="L5" s="33">
        <v>0</v>
      </c>
      <c r="M5" s="33">
        <v>20</v>
      </c>
      <c r="N5" s="33">
        <v>0</v>
      </c>
      <c r="O5" s="33">
        <v>1</v>
      </c>
      <c r="P5" s="33">
        <v>0</v>
      </c>
      <c r="Q5" s="33">
        <v>0</v>
      </c>
      <c r="R5" s="33">
        <v>0</v>
      </c>
      <c r="S5" s="33">
        <v>0</v>
      </c>
      <c r="T5" s="33">
        <v>16</v>
      </c>
      <c r="U5" s="33">
        <v>1</v>
      </c>
      <c r="V5" s="33">
        <v>0</v>
      </c>
      <c r="W5" s="33">
        <v>0</v>
      </c>
    </row>
    <row r="6" spans="1:23" x14ac:dyDescent="0.25">
      <c r="A6" s="32" t="s">
        <v>145</v>
      </c>
      <c r="B6" s="33">
        <v>54</v>
      </c>
      <c r="C6" s="33">
        <v>50</v>
      </c>
      <c r="D6" s="33">
        <v>47</v>
      </c>
      <c r="E6" s="33">
        <v>55</v>
      </c>
      <c r="F6" s="33">
        <v>54</v>
      </c>
      <c r="G6" s="33">
        <v>55</v>
      </c>
      <c r="H6" s="33">
        <v>52</v>
      </c>
      <c r="I6" s="33">
        <v>55</v>
      </c>
      <c r="J6" s="33">
        <v>48</v>
      </c>
      <c r="K6" s="33">
        <v>50</v>
      </c>
      <c r="L6" s="33">
        <v>53</v>
      </c>
      <c r="M6" s="33">
        <v>46</v>
      </c>
      <c r="N6" s="33">
        <v>51</v>
      </c>
      <c r="O6" s="33">
        <v>58</v>
      </c>
      <c r="P6" s="33">
        <v>51</v>
      </c>
      <c r="Q6" s="33">
        <v>57</v>
      </c>
      <c r="R6" s="33">
        <v>42</v>
      </c>
      <c r="S6" s="33">
        <v>41</v>
      </c>
      <c r="T6" s="33">
        <v>47</v>
      </c>
      <c r="U6" s="33">
        <v>51</v>
      </c>
      <c r="V6" s="33">
        <v>53</v>
      </c>
      <c r="W6" s="33">
        <v>52</v>
      </c>
    </row>
    <row r="7" spans="1:23" x14ac:dyDescent="0.25">
      <c r="A7" s="32" t="s">
        <v>146</v>
      </c>
      <c r="B7" s="33">
        <v>77</v>
      </c>
      <c r="C7" s="33">
        <v>77</v>
      </c>
      <c r="D7" s="33">
        <v>72</v>
      </c>
      <c r="E7" s="33">
        <v>76</v>
      </c>
      <c r="F7" s="33">
        <v>76</v>
      </c>
      <c r="G7" s="33">
        <v>83</v>
      </c>
      <c r="H7" s="33">
        <v>85</v>
      </c>
      <c r="I7" s="33">
        <v>89</v>
      </c>
      <c r="J7" s="33">
        <v>77</v>
      </c>
      <c r="K7" s="33">
        <v>88</v>
      </c>
      <c r="L7" s="33">
        <v>85</v>
      </c>
      <c r="M7" s="33">
        <v>89</v>
      </c>
      <c r="N7" s="33">
        <v>95</v>
      </c>
      <c r="O7" s="33">
        <v>90</v>
      </c>
      <c r="P7" s="33">
        <v>97</v>
      </c>
      <c r="Q7" s="33">
        <v>84</v>
      </c>
      <c r="R7" s="33">
        <v>83</v>
      </c>
      <c r="S7" s="33">
        <v>80</v>
      </c>
      <c r="T7" s="33">
        <v>84</v>
      </c>
      <c r="U7" s="33">
        <v>79</v>
      </c>
      <c r="V7" s="33">
        <v>78</v>
      </c>
      <c r="W7" s="33">
        <v>77</v>
      </c>
    </row>
    <row r="8" spans="1:23" x14ac:dyDescent="0.25">
      <c r="A8" s="32" t="s">
        <v>147</v>
      </c>
      <c r="B8" s="33">
        <v>103</v>
      </c>
      <c r="C8" s="33">
        <v>106</v>
      </c>
      <c r="D8" s="33">
        <v>93</v>
      </c>
      <c r="E8" s="33">
        <v>103</v>
      </c>
      <c r="F8" s="33">
        <v>111</v>
      </c>
      <c r="G8" s="33">
        <v>104</v>
      </c>
      <c r="H8" s="33">
        <v>106</v>
      </c>
      <c r="I8" s="33">
        <v>102</v>
      </c>
      <c r="J8" s="33">
        <v>103</v>
      </c>
      <c r="K8" s="33">
        <v>97</v>
      </c>
      <c r="L8" s="33">
        <v>100</v>
      </c>
      <c r="M8" s="33">
        <v>103</v>
      </c>
      <c r="N8" s="33">
        <v>98</v>
      </c>
      <c r="O8" s="33">
        <v>93</v>
      </c>
      <c r="P8" s="33">
        <v>108</v>
      </c>
      <c r="Q8" s="33">
        <v>99</v>
      </c>
      <c r="R8" s="33">
        <v>89</v>
      </c>
      <c r="S8" s="33">
        <v>99</v>
      </c>
      <c r="T8" s="33">
        <v>102</v>
      </c>
      <c r="U8" s="33">
        <v>92</v>
      </c>
      <c r="V8" s="33">
        <v>93</v>
      </c>
      <c r="W8" s="33">
        <v>93</v>
      </c>
    </row>
    <row r="9" spans="1:23" x14ac:dyDescent="0.25">
      <c r="A9" s="32" t="s">
        <v>148</v>
      </c>
      <c r="B9" s="33">
        <v>115</v>
      </c>
      <c r="C9" s="33">
        <v>124</v>
      </c>
      <c r="D9" s="33">
        <v>120</v>
      </c>
      <c r="E9" s="33">
        <v>117</v>
      </c>
      <c r="F9" s="33">
        <v>120</v>
      </c>
      <c r="G9" s="33">
        <v>124</v>
      </c>
      <c r="H9" s="33">
        <v>126</v>
      </c>
      <c r="I9" s="33">
        <v>121</v>
      </c>
      <c r="J9" s="33">
        <v>121</v>
      </c>
      <c r="K9" s="33">
        <v>126</v>
      </c>
      <c r="L9" s="33">
        <v>124</v>
      </c>
      <c r="M9" s="33">
        <v>128</v>
      </c>
      <c r="N9" s="33">
        <v>116</v>
      </c>
      <c r="O9" s="33">
        <v>134</v>
      </c>
      <c r="P9" s="33">
        <v>122</v>
      </c>
      <c r="Q9" s="33">
        <v>115</v>
      </c>
      <c r="R9" s="33">
        <v>119</v>
      </c>
      <c r="S9" s="33">
        <v>120</v>
      </c>
      <c r="T9" s="33">
        <v>116</v>
      </c>
      <c r="U9" s="33">
        <v>114</v>
      </c>
      <c r="V9" s="33">
        <v>121</v>
      </c>
      <c r="W9" s="33">
        <v>117</v>
      </c>
    </row>
    <row r="10" spans="1:23" x14ac:dyDescent="0.25">
      <c r="A10" s="32" t="s">
        <v>264</v>
      </c>
      <c r="B10" s="33">
        <v>70</v>
      </c>
      <c r="C10" s="33">
        <v>73</v>
      </c>
      <c r="D10" s="33">
        <v>63</v>
      </c>
      <c r="E10" s="33">
        <v>84</v>
      </c>
      <c r="F10" s="33">
        <v>71</v>
      </c>
      <c r="G10" s="33">
        <v>72</v>
      </c>
      <c r="H10" s="33">
        <v>72</v>
      </c>
      <c r="I10" s="33">
        <v>78</v>
      </c>
      <c r="J10" s="33">
        <v>65</v>
      </c>
      <c r="K10" s="33">
        <v>77</v>
      </c>
      <c r="L10" s="33">
        <v>81</v>
      </c>
      <c r="M10" s="33">
        <v>76</v>
      </c>
      <c r="N10" s="33">
        <v>76</v>
      </c>
      <c r="O10" s="33">
        <v>79</v>
      </c>
      <c r="P10" s="33">
        <v>82</v>
      </c>
      <c r="Q10" s="33">
        <v>80</v>
      </c>
      <c r="R10" s="33">
        <v>77</v>
      </c>
      <c r="S10" s="33">
        <v>79</v>
      </c>
      <c r="T10" s="33">
        <v>85</v>
      </c>
      <c r="U10" s="33">
        <v>79</v>
      </c>
      <c r="V10" s="33">
        <v>96</v>
      </c>
      <c r="W10" s="33">
        <v>77</v>
      </c>
    </row>
    <row r="11" spans="1:23" x14ac:dyDescent="0.25">
      <c r="A11" s="32" t="s">
        <v>149</v>
      </c>
      <c r="B11" s="33">
        <v>9</v>
      </c>
      <c r="C11" s="33">
        <v>6</v>
      </c>
      <c r="D11" s="33">
        <v>6</v>
      </c>
      <c r="E11" s="33">
        <v>7</v>
      </c>
      <c r="F11" s="33">
        <v>9</v>
      </c>
      <c r="G11" s="33">
        <v>7</v>
      </c>
      <c r="H11" s="33">
        <v>9</v>
      </c>
      <c r="I11" s="33">
        <v>9</v>
      </c>
      <c r="J11" s="33">
        <v>7</v>
      </c>
      <c r="K11" s="33">
        <v>7</v>
      </c>
      <c r="L11" s="33">
        <v>7</v>
      </c>
      <c r="M11" s="33">
        <v>15</v>
      </c>
      <c r="N11" s="33">
        <v>17</v>
      </c>
      <c r="O11" s="33">
        <v>6</v>
      </c>
      <c r="P11" s="33">
        <v>10</v>
      </c>
      <c r="Q11" s="33">
        <v>20</v>
      </c>
      <c r="R11" s="33">
        <v>8</v>
      </c>
      <c r="S11" s="33">
        <v>7</v>
      </c>
      <c r="T11" s="33">
        <v>10</v>
      </c>
      <c r="U11" s="33">
        <v>7</v>
      </c>
      <c r="V11" s="33">
        <v>9</v>
      </c>
      <c r="W11" s="33">
        <v>9</v>
      </c>
    </row>
    <row r="12" spans="1:23" x14ac:dyDescent="0.25">
      <c r="A12" s="32" t="s">
        <v>285</v>
      </c>
      <c r="B12" s="33">
        <v>46</v>
      </c>
      <c r="C12" s="33">
        <v>55</v>
      </c>
      <c r="D12" s="33">
        <v>45</v>
      </c>
      <c r="E12" s="33">
        <v>57</v>
      </c>
      <c r="F12" s="33">
        <v>46</v>
      </c>
      <c r="G12" s="33">
        <v>51</v>
      </c>
      <c r="H12" s="33">
        <v>48</v>
      </c>
      <c r="I12" s="33">
        <v>48</v>
      </c>
      <c r="J12" s="33">
        <v>44</v>
      </c>
      <c r="K12" s="33">
        <v>47</v>
      </c>
      <c r="L12" s="33">
        <v>48</v>
      </c>
      <c r="M12" s="33">
        <v>45</v>
      </c>
      <c r="N12" s="33">
        <v>57</v>
      </c>
      <c r="O12" s="33">
        <v>54</v>
      </c>
      <c r="P12" s="33">
        <v>44</v>
      </c>
      <c r="Q12" s="33">
        <v>47</v>
      </c>
      <c r="R12" s="33">
        <v>44</v>
      </c>
      <c r="S12" s="33">
        <v>75</v>
      </c>
      <c r="T12" s="33">
        <v>44</v>
      </c>
      <c r="U12" s="33">
        <v>54</v>
      </c>
      <c r="V12" s="33">
        <v>46</v>
      </c>
      <c r="W12" s="33">
        <v>46</v>
      </c>
    </row>
    <row r="13" spans="1:23" x14ac:dyDescent="0.25">
      <c r="A13" s="32" t="s">
        <v>150</v>
      </c>
      <c r="B13" s="33">
        <v>97</v>
      </c>
      <c r="C13" s="33">
        <v>78</v>
      </c>
      <c r="D13" s="33">
        <v>84</v>
      </c>
      <c r="E13" s="33">
        <v>86</v>
      </c>
      <c r="F13" s="33">
        <v>82</v>
      </c>
      <c r="G13" s="33">
        <v>80</v>
      </c>
      <c r="H13" s="33">
        <v>77</v>
      </c>
      <c r="I13" s="33">
        <v>82</v>
      </c>
      <c r="J13" s="33">
        <v>80</v>
      </c>
      <c r="K13" s="33">
        <v>78</v>
      </c>
      <c r="L13" s="33">
        <v>81</v>
      </c>
      <c r="M13" s="33">
        <v>78</v>
      </c>
      <c r="N13" s="33">
        <v>88</v>
      </c>
      <c r="O13" s="33">
        <v>88</v>
      </c>
      <c r="P13" s="33">
        <v>78</v>
      </c>
      <c r="Q13" s="33">
        <v>88</v>
      </c>
      <c r="R13" s="33">
        <v>79</v>
      </c>
      <c r="S13" s="33">
        <v>83</v>
      </c>
      <c r="T13" s="33">
        <v>82</v>
      </c>
      <c r="U13" s="33">
        <v>90</v>
      </c>
      <c r="V13" s="33">
        <v>92</v>
      </c>
      <c r="W13" s="33">
        <v>83</v>
      </c>
    </row>
    <row r="14" spans="1:23" x14ac:dyDescent="0.25">
      <c r="A14" s="32" t="s">
        <v>151</v>
      </c>
      <c r="B14" s="33">
        <v>22</v>
      </c>
      <c r="C14" s="33">
        <v>25</v>
      </c>
      <c r="D14" s="33">
        <v>25</v>
      </c>
      <c r="E14" s="33">
        <v>25</v>
      </c>
      <c r="F14" s="33">
        <v>23</v>
      </c>
      <c r="G14" s="33">
        <v>23</v>
      </c>
      <c r="H14" s="33">
        <v>26</v>
      </c>
      <c r="I14" s="33">
        <v>26</v>
      </c>
      <c r="J14" s="33">
        <v>23</v>
      </c>
      <c r="K14" s="33">
        <v>30</v>
      </c>
      <c r="L14" s="33">
        <v>26</v>
      </c>
      <c r="M14" s="33">
        <v>38</v>
      </c>
      <c r="N14" s="33">
        <v>29</v>
      </c>
      <c r="O14" s="33">
        <v>35</v>
      </c>
      <c r="P14" s="33">
        <v>26</v>
      </c>
      <c r="Q14" s="33">
        <v>34</v>
      </c>
      <c r="R14" s="33">
        <v>33</v>
      </c>
      <c r="S14" s="33">
        <v>36</v>
      </c>
      <c r="T14" s="33">
        <v>28</v>
      </c>
      <c r="U14" s="33">
        <v>33</v>
      </c>
      <c r="V14" s="33">
        <v>27</v>
      </c>
      <c r="W14" s="33">
        <v>27</v>
      </c>
    </row>
    <row r="15" spans="1:23" x14ac:dyDescent="0.25">
      <c r="A15" s="32" t="s">
        <v>152</v>
      </c>
      <c r="B15" s="33">
        <v>71</v>
      </c>
      <c r="C15" s="33">
        <v>59</v>
      </c>
      <c r="D15" s="33">
        <v>55</v>
      </c>
      <c r="E15" s="33">
        <v>60</v>
      </c>
      <c r="F15" s="33">
        <v>63</v>
      </c>
      <c r="G15" s="33">
        <v>70</v>
      </c>
      <c r="H15" s="33">
        <v>62</v>
      </c>
      <c r="I15" s="33">
        <v>63</v>
      </c>
      <c r="J15" s="33">
        <v>69</v>
      </c>
      <c r="K15" s="33">
        <v>65</v>
      </c>
      <c r="L15" s="33">
        <v>64</v>
      </c>
      <c r="M15" s="33">
        <v>63</v>
      </c>
      <c r="N15" s="33">
        <v>73</v>
      </c>
      <c r="O15" s="33">
        <v>66</v>
      </c>
      <c r="P15" s="33">
        <v>69</v>
      </c>
      <c r="Q15" s="33">
        <v>64</v>
      </c>
      <c r="R15" s="33">
        <v>63</v>
      </c>
      <c r="S15" s="33">
        <v>63</v>
      </c>
      <c r="T15" s="33">
        <v>73</v>
      </c>
      <c r="U15" s="33">
        <v>67</v>
      </c>
      <c r="V15" s="33">
        <v>71</v>
      </c>
      <c r="W15" s="33">
        <v>59</v>
      </c>
    </row>
    <row r="16" spans="1:23" x14ac:dyDescent="0.25">
      <c r="A16" s="32" t="s">
        <v>153</v>
      </c>
      <c r="B16" s="33">
        <v>224</v>
      </c>
      <c r="C16" s="33">
        <v>233</v>
      </c>
      <c r="D16" s="33">
        <v>232</v>
      </c>
      <c r="E16" s="33">
        <v>235</v>
      </c>
      <c r="F16" s="33">
        <v>238</v>
      </c>
      <c r="G16" s="33">
        <v>232</v>
      </c>
      <c r="H16" s="33">
        <v>225</v>
      </c>
      <c r="I16" s="33">
        <v>229</v>
      </c>
      <c r="J16" s="33">
        <v>222</v>
      </c>
      <c r="K16" s="33">
        <v>217</v>
      </c>
      <c r="L16" s="33">
        <v>227</v>
      </c>
      <c r="M16" s="33">
        <v>225</v>
      </c>
      <c r="N16" s="33">
        <v>221</v>
      </c>
      <c r="O16" s="33">
        <v>232</v>
      </c>
      <c r="P16" s="33">
        <v>237</v>
      </c>
      <c r="Q16" s="33">
        <v>233</v>
      </c>
      <c r="R16" s="33">
        <v>236</v>
      </c>
      <c r="S16" s="33">
        <v>229</v>
      </c>
      <c r="T16" s="33">
        <v>246</v>
      </c>
      <c r="U16" s="33">
        <v>243</v>
      </c>
      <c r="V16" s="33">
        <v>236</v>
      </c>
      <c r="W16" s="33">
        <v>235</v>
      </c>
    </row>
    <row r="17" spans="1:23" x14ac:dyDescent="0.25">
      <c r="A17" s="32" t="s">
        <v>154</v>
      </c>
      <c r="B17" s="33">
        <v>76</v>
      </c>
      <c r="C17" s="33">
        <v>72</v>
      </c>
      <c r="D17" s="33">
        <v>69</v>
      </c>
      <c r="E17" s="33">
        <v>70</v>
      </c>
      <c r="F17" s="33">
        <v>73</v>
      </c>
      <c r="G17" s="33">
        <v>78</v>
      </c>
      <c r="H17" s="33">
        <v>79</v>
      </c>
      <c r="I17" s="33">
        <v>81</v>
      </c>
      <c r="J17" s="33">
        <v>71</v>
      </c>
      <c r="K17" s="33">
        <v>75</v>
      </c>
      <c r="L17" s="33">
        <v>85</v>
      </c>
      <c r="M17" s="33">
        <v>78</v>
      </c>
      <c r="N17" s="33">
        <v>78</v>
      </c>
      <c r="O17" s="33">
        <v>85</v>
      </c>
      <c r="P17" s="33">
        <v>82</v>
      </c>
      <c r="Q17" s="33">
        <v>80</v>
      </c>
      <c r="R17" s="33">
        <v>75</v>
      </c>
      <c r="S17" s="33">
        <v>76</v>
      </c>
      <c r="T17" s="33">
        <v>85</v>
      </c>
      <c r="U17" s="33">
        <v>82</v>
      </c>
      <c r="V17" s="33">
        <v>82</v>
      </c>
      <c r="W17" s="33">
        <v>80</v>
      </c>
    </row>
    <row r="18" spans="1:23" x14ac:dyDescent="0.25">
      <c r="A18" s="32" t="s">
        <v>155</v>
      </c>
      <c r="B18" s="33">
        <v>48</v>
      </c>
      <c r="C18" s="33">
        <v>51</v>
      </c>
      <c r="D18" s="33">
        <v>47</v>
      </c>
      <c r="E18" s="33">
        <v>48</v>
      </c>
      <c r="F18" s="33">
        <v>49</v>
      </c>
      <c r="G18" s="33">
        <v>48</v>
      </c>
      <c r="H18" s="33">
        <v>54</v>
      </c>
      <c r="I18" s="33">
        <v>52</v>
      </c>
      <c r="J18" s="33">
        <v>53</v>
      </c>
      <c r="K18" s="33">
        <v>53</v>
      </c>
      <c r="L18" s="33">
        <v>54</v>
      </c>
      <c r="M18" s="33">
        <v>53</v>
      </c>
      <c r="N18" s="33">
        <v>56</v>
      </c>
      <c r="O18" s="33">
        <v>55</v>
      </c>
      <c r="P18" s="33">
        <v>54</v>
      </c>
      <c r="Q18" s="33">
        <v>48</v>
      </c>
      <c r="R18" s="33">
        <v>50</v>
      </c>
      <c r="S18" s="33">
        <v>43</v>
      </c>
      <c r="T18" s="33">
        <v>59</v>
      </c>
      <c r="U18" s="33">
        <v>47</v>
      </c>
      <c r="V18" s="33">
        <v>49</v>
      </c>
      <c r="W18" s="33">
        <v>48</v>
      </c>
    </row>
    <row r="19" spans="1:23" x14ac:dyDescent="0.25">
      <c r="A19" s="32" t="s">
        <v>156</v>
      </c>
      <c r="B19" s="33">
        <v>67</v>
      </c>
      <c r="C19" s="33">
        <v>54</v>
      </c>
      <c r="D19" s="33">
        <v>67</v>
      </c>
      <c r="E19" s="33">
        <v>58</v>
      </c>
      <c r="F19" s="33">
        <v>69</v>
      </c>
      <c r="G19" s="33">
        <v>63</v>
      </c>
      <c r="H19" s="33">
        <v>64</v>
      </c>
      <c r="I19" s="33">
        <v>69</v>
      </c>
      <c r="J19" s="33">
        <v>62</v>
      </c>
      <c r="K19" s="33">
        <v>63</v>
      </c>
      <c r="L19" s="33">
        <v>62</v>
      </c>
      <c r="M19" s="33">
        <v>55</v>
      </c>
      <c r="N19" s="33">
        <v>67</v>
      </c>
      <c r="O19" s="33">
        <v>64</v>
      </c>
      <c r="P19" s="33">
        <v>60</v>
      </c>
      <c r="Q19" s="33">
        <v>63</v>
      </c>
      <c r="R19" s="33">
        <v>66</v>
      </c>
      <c r="S19" s="33">
        <v>61</v>
      </c>
      <c r="T19" s="33">
        <v>61</v>
      </c>
      <c r="U19" s="33">
        <v>57</v>
      </c>
      <c r="V19" s="33">
        <v>79</v>
      </c>
      <c r="W19" s="33">
        <v>55</v>
      </c>
    </row>
    <row r="20" spans="1:23" x14ac:dyDescent="0.25">
      <c r="A20" s="32" t="s">
        <v>157</v>
      </c>
      <c r="B20" s="33">
        <v>153</v>
      </c>
      <c r="C20" s="33">
        <v>159</v>
      </c>
      <c r="D20" s="33">
        <v>153</v>
      </c>
      <c r="E20" s="33">
        <v>156</v>
      </c>
      <c r="F20" s="33">
        <v>155</v>
      </c>
      <c r="G20" s="33">
        <v>159</v>
      </c>
      <c r="H20" s="33">
        <v>156</v>
      </c>
      <c r="I20" s="33">
        <v>160</v>
      </c>
      <c r="J20" s="33">
        <v>151</v>
      </c>
      <c r="K20" s="33">
        <v>138</v>
      </c>
      <c r="L20" s="33">
        <v>141</v>
      </c>
      <c r="M20" s="33">
        <v>149</v>
      </c>
      <c r="N20" s="33">
        <v>150</v>
      </c>
      <c r="O20" s="33">
        <v>152</v>
      </c>
      <c r="P20" s="33">
        <v>154</v>
      </c>
      <c r="Q20" s="33">
        <v>156</v>
      </c>
      <c r="R20" s="33">
        <v>146</v>
      </c>
      <c r="S20" s="33">
        <v>156</v>
      </c>
      <c r="T20" s="33">
        <v>157</v>
      </c>
      <c r="U20" s="33">
        <v>191</v>
      </c>
      <c r="V20" s="33">
        <v>162</v>
      </c>
      <c r="W20" s="33">
        <v>148</v>
      </c>
    </row>
    <row r="21" spans="1:23" x14ac:dyDescent="0.25">
      <c r="A21" s="32" t="s">
        <v>158</v>
      </c>
      <c r="B21" s="33">
        <v>79</v>
      </c>
      <c r="C21" s="33">
        <v>68</v>
      </c>
      <c r="D21" s="33">
        <v>87</v>
      </c>
      <c r="E21" s="33">
        <v>74</v>
      </c>
      <c r="F21" s="33">
        <v>83</v>
      </c>
      <c r="G21" s="33">
        <v>68</v>
      </c>
      <c r="H21" s="33">
        <v>85</v>
      </c>
      <c r="I21" s="33">
        <v>69</v>
      </c>
      <c r="J21" s="33">
        <v>78</v>
      </c>
      <c r="K21" s="33">
        <v>66</v>
      </c>
      <c r="L21" s="33">
        <v>87</v>
      </c>
      <c r="M21" s="33">
        <v>67</v>
      </c>
      <c r="N21" s="33">
        <v>84</v>
      </c>
      <c r="O21" s="33">
        <v>64</v>
      </c>
      <c r="P21" s="33">
        <v>80</v>
      </c>
      <c r="Q21" s="33">
        <v>63</v>
      </c>
      <c r="R21" s="33">
        <v>83</v>
      </c>
      <c r="S21" s="33">
        <v>76</v>
      </c>
      <c r="T21" s="33">
        <v>90</v>
      </c>
      <c r="U21" s="33">
        <v>73</v>
      </c>
      <c r="V21" s="33">
        <v>86</v>
      </c>
      <c r="W21" s="33">
        <v>68</v>
      </c>
    </row>
    <row r="22" spans="1:23" x14ac:dyDescent="0.25">
      <c r="A22" s="32" t="s">
        <v>159</v>
      </c>
      <c r="B22" s="33">
        <v>30</v>
      </c>
      <c r="C22" s="33">
        <v>23</v>
      </c>
      <c r="D22" s="33">
        <v>25</v>
      </c>
      <c r="E22" s="33">
        <v>29</v>
      </c>
      <c r="F22" s="33">
        <v>31</v>
      </c>
      <c r="G22" s="33">
        <v>29</v>
      </c>
      <c r="H22" s="33">
        <v>31</v>
      </c>
      <c r="I22" s="33">
        <v>27</v>
      </c>
      <c r="J22" s="33">
        <v>25</v>
      </c>
      <c r="K22" s="33">
        <v>26</v>
      </c>
      <c r="L22" s="33">
        <v>29</v>
      </c>
      <c r="M22" s="33">
        <v>33</v>
      </c>
      <c r="N22" s="33">
        <v>30</v>
      </c>
      <c r="O22" s="33">
        <v>30</v>
      </c>
      <c r="P22" s="33">
        <v>31</v>
      </c>
      <c r="Q22" s="33">
        <v>30</v>
      </c>
      <c r="R22" s="33">
        <v>26</v>
      </c>
      <c r="S22" s="33">
        <v>31</v>
      </c>
      <c r="T22" s="33">
        <v>29</v>
      </c>
      <c r="U22" s="33">
        <v>39</v>
      </c>
      <c r="V22" s="33">
        <v>30</v>
      </c>
      <c r="W22" s="33">
        <v>28</v>
      </c>
    </row>
    <row r="23" spans="1:23" x14ac:dyDescent="0.25">
      <c r="A23" s="32" t="s">
        <v>286</v>
      </c>
      <c r="B23" s="33">
        <v>41</v>
      </c>
      <c r="C23" s="33">
        <v>40</v>
      </c>
      <c r="D23" s="33">
        <v>47</v>
      </c>
      <c r="E23" s="33">
        <v>43</v>
      </c>
      <c r="F23" s="33">
        <v>50</v>
      </c>
      <c r="G23" s="33">
        <v>43</v>
      </c>
      <c r="H23" s="33">
        <v>45</v>
      </c>
      <c r="I23" s="33">
        <v>41</v>
      </c>
      <c r="J23" s="33">
        <v>51</v>
      </c>
      <c r="K23" s="33">
        <v>54</v>
      </c>
      <c r="L23" s="33">
        <v>46</v>
      </c>
      <c r="M23" s="33">
        <v>44</v>
      </c>
      <c r="N23" s="33">
        <v>56</v>
      </c>
      <c r="O23" s="33">
        <v>55</v>
      </c>
      <c r="P23" s="33">
        <v>56</v>
      </c>
      <c r="Q23" s="33">
        <v>59</v>
      </c>
      <c r="R23" s="33">
        <v>58</v>
      </c>
      <c r="S23" s="33">
        <v>52</v>
      </c>
      <c r="T23" s="33">
        <v>54</v>
      </c>
      <c r="U23" s="33">
        <v>65</v>
      </c>
      <c r="V23" s="33">
        <v>51</v>
      </c>
      <c r="W23" s="33">
        <v>49</v>
      </c>
    </row>
    <row r="24" spans="1:23" x14ac:dyDescent="0.25">
      <c r="A24" s="32" t="s">
        <v>160</v>
      </c>
      <c r="B24" s="33">
        <v>190</v>
      </c>
      <c r="C24" s="33">
        <v>182</v>
      </c>
      <c r="D24" s="33">
        <v>172</v>
      </c>
      <c r="E24" s="33">
        <v>173</v>
      </c>
      <c r="F24" s="33">
        <v>190</v>
      </c>
      <c r="G24" s="33">
        <v>177</v>
      </c>
      <c r="H24" s="33">
        <v>186</v>
      </c>
      <c r="I24" s="33">
        <v>173</v>
      </c>
      <c r="J24" s="33">
        <v>184</v>
      </c>
      <c r="K24" s="33">
        <v>176</v>
      </c>
      <c r="L24" s="33">
        <v>194</v>
      </c>
      <c r="M24" s="33">
        <v>171</v>
      </c>
      <c r="N24" s="33">
        <v>170</v>
      </c>
      <c r="O24" s="33">
        <v>164</v>
      </c>
      <c r="P24" s="33">
        <v>163</v>
      </c>
      <c r="Q24" s="33">
        <v>174</v>
      </c>
      <c r="R24" s="33">
        <v>172</v>
      </c>
      <c r="S24" s="33">
        <v>154</v>
      </c>
      <c r="T24" s="33">
        <v>182</v>
      </c>
      <c r="U24" s="33">
        <v>189</v>
      </c>
      <c r="V24" s="33">
        <v>175</v>
      </c>
      <c r="W24" s="33">
        <v>163</v>
      </c>
    </row>
    <row r="25" spans="1:23" x14ac:dyDescent="0.25">
      <c r="A25" s="32" t="s">
        <v>161</v>
      </c>
      <c r="B25" s="33">
        <v>89</v>
      </c>
      <c r="C25" s="33">
        <v>93</v>
      </c>
      <c r="D25" s="33">
        <v>92</v>
      </c>
      <c r="E25" s="33">
        <v>89</v>
      </c>
      <c r="F25" s="33">
        <v>99</v>
      </c>
      <c r="G25" s="33">
        <v>86</v>
      </c>
      <c r="H25" s="33">
        <v>88</v>
      </c>
      <c r="I25" s="33">
        <v>95</v>
      </c>
      <c r="J25" s="33">
        <v>86</v>
      </c>
      <c r="K25" s="33">
        <v>100</v>
      </c>
      <c r="L25" s="33">
        <v>98</v>
      </c>
      <c r="M25" s="33">
        <v>100</v>
      </c>
      <c r="N25" s="33">
        <v>92</v>
      </c>
      <c r="O25" s="33">
        <v>99</v>
      </c>
      <c r="P25" s="33">
        <v>93</v>
      </c>
      <c r="Q25" s="33">
        <v>93</v>
      </c>
      <c r="R25" s="33">
        <v>95</v>
      </c>
      <c r="S25" s="33">
        <v>92</v>
      </c>
      <c r="T25" s="33">
        <v>94</v>
      </c>
      <c r="U25" s="33">
        <v>103</v>
      </c>
      <c r="V25" s="33">
        <v>87</v>
      </c>
      <c r="W25" s="33">
        <v>99</v>
      </c>
    </row>
    <row r="26" spans="1:23" x14ac:dyDescent="0.25">
      <c r="A26" s="32" t="s">
        <v>162</v>
      </c>
      <c r="B26" s="33">
        <v>133</v>
      </c>
      <c r="C26" s="33">
        <v>141</v>
      </c>
      <c r="D26" s="33">
        <v>140</v>
      </c>
      <c r="E26" s="33">
        <v>145</v>
      </c>
      <c r="F26" s="33">
        <v>141</v>
      </c>
      <c r="G26" s="33">
        <v>147</v>
      </c>
      <c r="H26" s="33">
        <v>136</v>
      </c>
      <c r="I26" s="33">
        <v>140</v>
      </c>
      <c r="J26" s="33">
        <v>135</v>
      </c>
      <c r="K26" s="33">
        <v>142</v>
      </c>
      <c r="L26" s="33">
        <v>132</v>
      </c>
      <c r="M26" s="33">
        <v>148</v>
      </c>
      <c r="N26" s="33">
        <v>134</v>
      </c>
      <c r="O26" s="33">
        <v>150</v>
      </c>
      <c r="P26" s="33">
        <v>136</v>
      </c>
      <c r="Q26" s="33">
        <v>143</v>
      </c>
      <c r="R26" s="33">
        <v>135</v>
      </c>
      <c r="S26" s="33">
        <v>138</v>
      </c>
      <c r="T26" s="33">
        <v>148</v>
      </c>
      <c r="U26" s="33">
        <v>153</v>
      </c>
      <c r="V26" s="33">
        <v>141</v>
      </c>
      <c r="W26" s="33">
        <v>140</v>
      </c>
    </row>
    <row r="27" spans="1:23" x14ac:dyDescent="0.25">
      <c r="A27" s="32" t="s">
        <v>163</v>
      </c>
      <c r="B27" s="33">
        <v>84</v>
      </c>
      <c r="C27" s="33">
        <v>56</v>
      </c>
      <c r="D27" s="33">
        <v>60</v>
      </c>
      <c r="E27" s="33">
        <v>49</v>
      </c>
      <c r="F27" s="33">
        <v>55</v>
      </c>
      <c r="G27" s="33">
        <v>56</v>
      </c>
      <c r="H27" s="33">
        <v>51</v>
      </c>
      <c r="I27" s="33">
        <v>53</v>
      </c>
      <c r="J27" s="33">
        <v>56</v>
      </c>
      <c r="K27" s="33">
        <v>81</v>
      </c>
      <c r="L27" s="33">
        <v>71</v>
      </c>
      <c r="M27" s="33">
        <v>52</v>
      </c>
      <c r="N27" s="33">
        <v>83</v>
      </c>
      <c r="O27" s="33">
        <v>93</v>
      </c>
      <c r="P27" s="33">
        <v>69</v>
      </c>
      <c r="Q27" s="33">
        <v>58</v>
      </c>
      <c r="R27" s="33">
        <v>48</v>
      </c>
      <c r="S27" s="33">
        <v>54</v>
      </c>
      <c r="T27" s="33">
        <v>51</v>
      </c>
      <c r="U27" s="33">
        <v>54</v>
      </c>
      <c r="V27" s="33">
        <v>54</v>
      </c>
      <c r="W27" s="33">
        <v>54</v>
      </c>
    </row>
    <row r="28" spans="1:23" x14ac:dyDescent="0.25">
      <c r="A28" s="32" t="s">
        <v>164</v>
      </c>
      <c r="B28" s="33">
        <v>1</v>
      </c>
      <c r="C28" s="33">
        <v>1</v>
      </c>
      <c r="D28" s="33">
        <v>1</v>
      </c>
      <c r="E28" s="33">
        <v>1</v>
      </c>
      <c r="F28" s="33">
        <v>1</v>
      </c>
      <c r="G28" s="33">
        <v>1</v>
      </c>
      <c r="H28" s="33">
        <v>1</v>
      </c>
      <c r="I28" s="33">
        <v>1</v>
      </c>
      <c r="J28" s="33">
        <v>1</v>
      </c>
      <c r="K28" s="33">
        <v>1</v>
      </c>
      <c r="L28" s="33">
        <v>1</v>
      </c>
      <c r="M28" s="33">
        <v>1</v>
      </c>
      <c r="N28" s="33">
        <v>1</v>
      </c>
      <c r="O28" s="33">
        <v>1</v>
      </c>
      <c r="P28" s="33">
        <v>1</v>
      </c>
      <c r="Q28" s="33">
        <v>1</v>
      </c>
      <c r="R28" s="33">
        <v>1</v>
      </c>
      <c r="S28" s="33">
        <v>1</v>
      </c>
      <c r="T28" s="33">
        <v>1</v>
      </c>
      <c r="U28" s="33">
        <v>1</v>
      </c>
      <c r="V28" s="33">
        <v>1</v>
      </c>
      <c r="W28" s="33">
        <v>1</v>
      </c>
    </row>
    <row r="29" spans="1:23" x14ac:dyDescent="0.25">
      <c r="A29" s="32" t="s">
        <v>165</v>
      </c>
      <c r="B29" s="33">
        <v>90</v>
      </c>
      <c r="C29" s="33">
        <v>85</v>
      </c>
      <c r="D29" s="33">
        <v>92</v>
      </c>
      <c r="E29" s="33">
        <v>91</v>
      </c>
      <c r="F29" s="33">
        <v>92</v>
      </c>
      <c r="G29" s="33">
        <v>94</v>
      </c>
      <c r="H29" s="33">
        <v>98</v>
      </c>
      <c r="I29" s="33">
        <v>91</v>
      </c>
      <c r="J29" s="33">
        <v>93</v>
      </c>
      <c r="K29" s="33">
        <v>84</v>
      </c>
      <c r="L29" s="33">
        <v>89</v>
      </c>
      <c r="M29" s="33">
        <v>97</v>
      </c>
      <c r="N29" s="33">
        <v>102</v>
      </c>
      <c r="O29" s="33">
        <v>97</v>
      </c>
      <c r="P29" s="33">
        <v>103</v>
      </c>
      <c r="Q29" s="33">
        <v>90</v>
      </c>
      <c r="R29" s="33">
        <v>97</v>
      </c>
      <c r="S29" s="33">
        <v>87</v>
      </c>
      <c r="T29" s="33">
        <v>97</v>
      </c>
      <c r="U29" s="33">
        <v>89</v>
      </c>
      <c r="V29" s="33">
        <v>92</v>
      </c>
      <c r="W29" s="33">
        <v>93</v>
      </c>
    </row>
    <row r="30" spans="1:23" x14ac:dyDescent="0.25">
      <c r="A30" s="32" t="s">
        <v>166</v>
      </c>
      <c r="B30" s="33">
        <v>71</v>
      </c>
      <c r="C30" s="33">
        <v>68</v>
      </c>
      <c r="D30" s="33">
        <v>60</v>
      </c>
      <c r="E30" s="33">
        <v>64</v>
      </c>
      <c r="F30" s="33">
        <v>59</v>
      </c>
      <c r="G30" s="33">
        <v>69</v>
      </c>
      <c r="H30" s="33">
        <v>64</v>
      </c>
      <c r="I30" s="33">
        <v>73</v>
      </c>
      <c r="J30" s="33">
        <v>67</v>
      </c>
      <c r="K30" s="33">
        <v>76</v>
      </c>
      <c r="L30" s="33">
        <v>68</v>
      </c>
      <c r="M30" s="33">
        <v>73</v>
      </c>
      <c r="N30" s="33">
        <v>78</v>
      </c>
      <c r="O30" s="33">
        <v>73</v>
      </c>
      <c r="P30" s="33">
        <v>68</v>
      </c>
      <c r="Q30" s="33">
        <v>76</v>
      </c>
      <c r="R30" s="33">
        <v>72</v>
      </c>
      <c r="S30" s="33">
        <v>77</v>
      </c>
      <c r="T30" s="33">
        <v>69</v>
      </c>
      <c r="U30" s="33">
        <v>74</v>
      </c>
      <c r="V30" s="33">
        <v>70</v>
      </c>
      <c r="W30" s="33">
        <v>93</v>
      </c>
    </row>
    <row r="31" spans="1:23" x14ac:dyDescent="0.25">
      <c r="A31" s="32" t="s">
        <v>281</v>
      </c>
      <c r="B31" s="33">
        <v>0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20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1</v>
      </c>
    </row>
    <row r="32" spans="1:23" x14ac:dyDescent="0.25">
      <c r="A32" s="32" t="s">
        <v>167</v>
      </c>
      <c r="B32" s="33">
        <v>325</v>
      </c>
      <c r="C32" s="33">
        <v>312</v>
      </c>
      <c r="D32" s="33">
        <v>312</v>
      </c>
      <c r="E32" s="33">
        <v>328</v>
      </c>
      <c r="F32" s="33">
        <v>333</v>
      </c>
      <c r="G32" s="33">
        <v>329</v>
      </c>
      <c r="H32" s="33">
        <v>329</v>
      </c>
      <c r="I32" s="33">
        <v>317</v>
      </c>
      <c r="J32" s="33">
        <v>314</v>
      </c>
      <c r="K32" s="33">
        <v>316</v>
      </c>
      <c r="L32" s="33">
        <v>322</v>
      </c>
      <c r="M32" s="33">
        <v>323</v>
      </c>
      <c r="N32" s="33">
        <v>322</v>
      </c>
      <c r="O32" s="33">
        <v>330</v>
      </c>
      <c r="P32" s="33">
        <v>315</v>
      </c>
      <c r="Q32" s="33">
        <v>327</v>
      </c>
      <c r="R32" s="33">
        <v>324</v>
      </c>
      <c r="S32" s="33">
        <v>339</v>
      </c>
      <c r="T32" s="33">
        <v>333</v>
      </c>
      <c r="U32" s="33">
        <v>340</v>
      </c>
      <c r="V32" s="33">
        <v>332</v>
      </c>
      <c r="W32" s="33">
        <v>325</v>
      </c>
    </row>
    <row r="33" spans="1:23" x14ac:dyDescent="0.25">
      <c r="A33" s="32" t="s">
        <v>168</v>
      </c>
      <c r="B33" s="33">
        <v>70</v>
      </c>
      <c r="C33" s="33">
        <v>69</v>
      </c>
      <c r="D33" s="33">
        <v>68</v>
      </c>
      <c r="E33" s="33">
        <v>68</v>
      </c>
      <c r="F33" s="33">
        <v>68</v>
      </c>
      <c r="G33" s="33">
        <v>72</v>
      </c>
      <c r="H33" s="33">
        <v>69</v>
      </c>
      <c r="I33" s="33">
        <v>72</v>
      </c>
      <c r="J33" s="33">
        <v>60</v>
      </c>
      <c r="K33" s="33">
        <v>54</v>
      </c>
      <c r="L33" s="33">
        <v>53</v>
      </c>
      <c r="M33" s="33">
        <v>60</v>
      </c>
      <c r="N33" s="33">
        <v>57</v>
      </c>
      <c r="O33" s="33">
        <v>58</v>
      </c>
      <c r="P33" s="33">
        <v>60</v>
      </c>
      <c r="Q33" s="33">
        <v>71</v>
      </c>
      <c r="R33" s="33">
        <v>59</v>
      </c>
      <c r="S33" s="33">
        <v>61</v>
      </c>
      <c r="T33" s="33">
        <v>63</v>
      </c>
      <c r="U33" s="33">
        <v>56</v>
      </c>
      <c r="V33" s="33">
        <v>62</v>
      </c>
      <c r="W33" s="33">
        <v>62</v>
      </c>
    </row>
    <row r="34" spans="1:23" x14ac:dyDescent="0.25">
      <c r="A34" s="32" t="s">
        <v>169</v>
      </c>
      <c r="B34" s="33">
        <v>31</v>
      </c>
      <c r="C34" s="33">
        <v>31</v>
      </c>
      <c r="D34" s="33">
        <v>31</v>
      </c>
      <c r="E34" s="33">
        <v>31</v>
      </c>
      <c r="F34" s="33">
        <v>31</v>
      </c>
      <c r="G34" s="33">
        <v>31</v>
      </c>
      <c r="H34" s="33">
        <v>31</v>
      </c>
      <c r="I34" s="33">
        <v>31</v>
      </c>
      <c r="J34" s="33">
        <v>31</v>
      </c>
      <c r="K34" s="33">
        <v>31</v>
      </c>
      <c r="L34" s="33">
        <v>31</v>
      </c>
      <c r="M34" s="33">
        <v>31</v>
      </c>
      <c r="N34" s="33">
        <v>31</v>
      </c>
      <c r="O34" s="33">
        <v>31</v>
      </c>
      <c r="P34" s="33">
        <v>31</v>
      </c>
      <c r="Q34" s="33">
        <v>31</v>
      </c>
      <c r="R34" s="33">
        <v>31</v>
      </c>
      <c r="S34" s="33">
        <v>31</v>
      </c>
      <c r="T34" s="33">
        <v>29</v>
      </c>
      <c r="U34" s="33">
        <v>31</v>
      </c>
      <c r="V34" s="33">
        <v>29</v>
      </c>
      <c r="W34" s="33">
        <v>31</v>
      </c>
    </row>
    <row r="35" spans="1:23" x14ac:dyDescent="0.25">
      <c r="A35" s="32" t="s">
        <v>170</v>
      </c>
      <c r="B35" s="33">
        <v>85</v>
      </c>
      <c r="C35" s="33">
        <v>74</v>
      </c>
      <c r="D35" s="33">
        <v>85</v>
      </c>
      <c r="E35" s="33">
        <v>81</v>
      </c>
      <c r="F35" s="33">
        <v>75</v>
      </c>
      <c r="G35" s="33">
        <v>74</v>
      </c>
      <c r="H35" s="33">
        <v>81</v>
      </c>
      <c r="I35" s="33">
        <v>78</v>
      </c>
      <c r="J35" s="33">
        <v>75</v>
      </c>
      <c r="K35" s="33">
        <v>74</v>
      </c>
      <c r="L35" s="33">
        <v>72</v>
      </c>
      <c r="M35" s="33">
        <v>84</v>
      </c>
      <c r="N35" s="33">
        <v>81</v>
      </c>
      <c r="O35" s="33">
        <v>76</v>
      </c>
      <c r="P35" s="33">
        <v>89</v>
      </c>
      <c r="Q35" s="33">
        <v>78</v>
      </c>
      <c r="R35" s="33">
        <v>80</v>
      </c>
      <c r="S35" s="33">
        <v>72</v>
      </c>
      <c r="T35" s="33">
        <v>85</v>
      </c>
      <c r="U35" s="33">
        <v>78</v>
      </c>
      <c r="V35" s="33">
        <v>76</v>
      </c>
      <c r="W35" s="33">
        <v>82</v>
      </c>
    </row>
    <row r="36" spans="1:23" x14ac:dyDescent="0.25">
      <c r="A36" s="32" t="s">
        <v>171</v>
      </c>
      <c r="B36" s="33">
        <v>79</v>
      </c>
      <c r="C36" s="33">
        <v>83</v>
      </c>
      <c r="D36" s="33">
        <v>79</v>
      </c>
      <c r="E36" s="33">
        <v>86</v>
      </c>
      <c r="F36" s="33">
        <v>77</v>
      </c>
      <c r="G36" s="33">
        <v>79</v>
      </c>
      <c r="H36" s="33">
        <v>80</v>
      </c>
      <c r="I36" s="33">
        <v>80</v>
      </c>
      <c r="J36" s="33">
        <v>75</v>
      </c>
      <c r="K36" s="33">
        <v>76</v>
      </c>
      <c r="L36" s="33">
        <v>76</v>
      </c>
      <c r="M36" s="33">
        <v>74</v>
      </c>
      <c r="N36" s="33">
        <v>81</v>
      </c>
      <c r="O36" s="33">
        <v>68</v>
      </c>
      <c r="P36" s="33">
        <v>64</v>
      </c>
      <c r="Q36" s="33">
        <v>68</v>
      </c>
      <c r="R36" s="33">
        <v>70</v>
      </c>
      <c r="S36" s="33">
        <v>73</v>
      </c>
      <c r="T36" s="33">
        <v>75</v>
      </c>
      <c r="U36" s="33">
        <v>86</v>
      </c>
      <c r="V36" s="33">
        <v>83</v>
      </c>
      <c r="W36" s="33">
        <v>86</v>
      </c>
    </row>
    <row r="37" spans="1:23" x14ac:dyDescent="0.25">
      <c r="A37" s="32" t="s">
        <v>172</v>
      </c>
      <c r="B37" s="33">
        <v>24</v>
      </c>
      <c r="C37" s="33">
        <v>27</v>
      </c>
      <c r="D37" s="33">
        <v>33</v>
      </c>
      <c r="E37" s="33">
        <v>28</v>
      </c>
      <c r="F37" s="33">
        <v>30</v>
      </c>
      <c r="G37" s="33">
        <v>38</v>
      </c>
      <c r="H37" s="33">
        <v>28</v>
      </c>
      <c r="I37" s="33">
        <v>34</v>
      </c>
      <c r="J37" s="33">
        <v>26</v>
      </c>
      <c r="K37" s="33">
        <v>35</v>
      </c>
      <c r="L37" s="33">
        <v>29</v>
      </c>
      <c r="M37" s="33">
        <v>33</v>
      </c>
      <c r="N37" s="33">
        <v>26</v>
      </c>
      <c r="O37" s="33">
        <v>32</v>
      </c>
      <c r="P37" s="33">
        <v>30</v>
      </c>
      <c r="Q37" s="33">
        <v>33</v>
      </c>
      <c r="R37" s="33">
        <v>30</v>
      </c>
      <c r="S37" s="33">
        <v>31</v>
      </c>
      <c r="T37" s="33">
        <v>26</v>
      </c>
      <c r="U37" s="33">
        <v>32</v>
      </c>
      <c r="V37" s="33">
        <v>29</v>
      </c>
      <c r="W37" s="33">
        <v>32</v>
      </c>
    </row>
    <row r="38" spans="1:23" x14ac:dyDescent="0.25">
      <c r="A38" s="32" t="s">
        <v>173</v>
      </c>
      <c r="B38" s="33">
        <v>141</v>
      </c>
      <c r="C38" s="33">
        <v>135</v>
      </c>
      <c r="D38" s="33">
        <v>124</v>
      </c>
      <c r="E38" s="33">
        <v>121</v>
      </c>
      <c r="F38" s="33">
        <v>134</v>
      </c>
      <c r="G38" s="33">
        <v>127</v>
      </c>
      <c r="H38" s="33">
        <v>129</v>
      </c>
      <c r="I38" s="33">
        <v>129</v>
      </c>
      <c r="J38" s="33">
        <v>122</v>
      </c>
      <c r="K38" s="33">
        <v>139</v>
      </c>
      <c r="L38" s="33">
        <v>132</v>
      </c>
      <c r="M38" s="33">
        <v>141</v>
      </c>
      <c r="N38" s="33">
        <v>139</v>
      </c>
      <c r="O38" s="33">
        <v>136</v>
      </c>
      <c r="P38" s="33">
        <v>140</v>
      </c>
      <c r="Q38" s="33">
        <v>142</v>
      </c>
      <c r="R38" s="33">
        <v>128</v>
      </c>
      <c r="S38" s="33">
        <v>139</v>
      </c>
      <c r="T38" s="33">
        <v>140</v>
      </c>
      <c r="U38" s="33">
        <v>137</v>
      </c>
      <c r="V38" s="33">
        <v>129</v>
      </c>
      <c r="W38" s="33">
        <v>133</v>
      </c>
    </row>
    <row r="39" spans="1:23" x14ac:dyDescent="0.25">
      <c r="A39" s="32" t="s">
        <v>174</v>
      </c>
      <c r="B39" s="33">
        <v>99</v>
      </c>
      <c r="C39" s="33">
        <v>121</v>
      </c>
      <c r="D39" s="33">
        <v>100</v>
      </c>
      <c r="E39" s="33">
        <v>98</v>
      </c>
      <c r="F39" s="33">
        <v>95</v>
      </c>
      <c r="G39" s="33">
        <v>100</v>
      </c>
      <c r="H39" s="33">
        <v>125</v>
      </c>
      <c r="I39" s="33">
        <v>90</v>
      </c>
      <c r="J39" s="33">
        <v>95</v>
      </c>
      <c r="K39" s="33">
        <v>96</v>
      </c>
      <c r="L39" s="33">
        <v>105</v>
      </c>
      <c r="M39" s="33">
        <v>104</v>
      </c>
      <c r="N39" s="33">
        <v>112</v>
      </c>
      <c r="O39" s="33">
        <v>128</v>
      </c>
      <c r="P39" s="33">
        <v>115</v>
      </c>
      <c r="Q39" s="33">
        <v>103</v>
      </c>
      <c r="R39" s="33">
        <v>109</v>
      </c>
      <c r="S39" s="33">
        <v>102</v>
      </c>
      <c r="T39" s="33">
        <v>130</v>
      </c>
      <c r="U39" s="33">
        <v>111</v>
      </c>
      <c r="V39" s="33">
        <v>101</v>
      </c>
      <c r="W39" s="33">
        <v>100</v>
      </c>
    </row>
    <row r="40" spans="1:23" x14ac:dyDescent="0.25">
      <c r="A40" s="32" t="s">
        <v>175</v>
      </c>
      <c r="B40" s="33">
        <v>74</v>
      </c>
      <c r="C40" s="33">
        <v>70</v>
      </c>
      <c r="D40" s="33">
        <v>59</v>
      </c>
      <c r="E40" s="33">
        <v>59</v>
      </c>
      <c r="F40" s="33">
        <v>69</v>
      </c>
      <c r="G40" s="33">
        <v>71</v>
      </c>
      <c r="H40" s="33">
        <v>66</v>
      </c>
      <c r="I40" s="33">
        <v>77</v>
      </c>
      <c r="J40" s="33">
        <v>70</v>
      </c>
      <c r="K40" s="33">
        <v>74</v>
      </c>
      <c r="L40" s="33">
        <v>79</v>
      </c>
      <c r="M40" s="33">
        <v>83</v>
      </c>
      <c r="N40" s="33">
        <v>83</v>
      </c>
      <c r="O40" s="33">
        <v>92</v>
      </c>
      <c r="P40" s="33">
        <v>85</v>
      </c>
      <c r="Q40" s="33">
        <v>91</v>
      </c>
      <c r="R40" s="33">
        <v>81</v>
      </c>
      <c r="S40" s="33">
        <v>92</v>
      </c>
      <c r="T40" s="33">
        <v>88</v>
      </c>
      <c r="U40" s="33">
        <v>87</v>
      </c>
      <c r="V40" s="33">
        <v>78</v>
      </c>
      <c r="W40" s="33">
        <v>90</v>
      </c>
    </row>
    <row r="41" spans="1:23" x14ac:dyDescent="0.25">
      <c r="A41" s="32" t="s">
        <v>176</v>
      </c>
      <c r="B41" s="33">
        <v>63</v>
      </c>
      <c r="C41" s="33">
        <v>61</v>
      </c>
      <c r="D41" s="33">
        <v>55</v>
      </c>
      <c r="E41" s="33">
        <v>49</v>
      </c>
      <c r="F41" s="33">
        <v>57</v>
      </c>
      <c r="G41" s="33">
        <v>67</v>
      </c>
      <c r="H41" s="33">
        <v>55</v>
      </c>
      <c r="I41" s="33">
        <v>54</v>
      </c>
      <c r="J41" s="33">
        <v>59</v>
      </c>
      <c r="K41" s="33">
        <v>57</v>
      </c>
      <c r="L41" s="33">
        <v>59</v>
      </c>
      <c r="M41" s="33">
        <v>61</v>
      </c>
      <c r="N41" s="33">
        <v>65</v>
      </c>
      <c r="O41" s="33">
        <v>70</v>
      </c>
      <c r="P41" s="33">
        <v>68</v>
      </c>
      <c r="Q41" s="33">
        <v>74</v>
      </c>
      <c r="R41" s="33">
        <v>71</v>
      </c>
      <c r="S41" s="33">
        <v>62</v>
      </c>
      <c r="T41" s="33">
        <v>70</v>
      </c>
      <c r="U41" s="33">
        <v>68</v>
      </c>
      <c r="V41" s="33">
        <v>65</v>
      </c>
      <c r="W41" s="33">
        <v>66</v>
      </c>
    </row>
    <row r="42" spans="1:23" x14ac:dyDescent="0.25">
      <c r="A42" s="32" t="s">
        <v>177</v>
      </c>
      <c r="B42" s="33">
        <v>71</v>
      </c>
      <c r="C42" s="33">
        <v>69</v>
      </c>
      <c r="D42" s="33">
        <v>71</v>
      </c>
      <c r="E42" s="33">
        <v>74</v>
      </c>
      <c r="F42" s="33">
        <v>70</v>
      </c>
      <c r="G42" s="33">
        <v>72</v>
      </c>
      <c r="H42" s="33">
        <v>74</v>
      </c>
      <c r="I42" s="33">
        <v>76</v>
      </c>
      <c r="J42" s="33">
        <v>69</v>
      </c>
      <c r="K42" s="33">
        <v>72</v>
      </c>
      <c r="L42" s="33">
        <v>76</v>
      </c>
      <c r="M42" s="33">
        <v>72</v>
      </c>
      <c r="N42" s="33">
        <v>81</v>
      </c>
      <c r="O42" s="33">
        <v>77</v>
      </c>
      <c r="P42" s="33">
        <v>80</v>
      </c>
      <c r="Q42" s="33">
        <v>80</v>
      </c>
      <c r="R42" s="33">
        <v>79</v>
      </c>
      <c r="S42" s="33">
        <v>78</v>
      </c>
      <c r="T42" s="33">
        <v>77</v>
      </c>
      <c r="U42" s="33">
        <v>76</v>
      </c>
      <c r="V42" s="33">
        <v>75</v>
      </c>
      <c r="W42" s="33">
        <v>80</v>
      </c>
    </row>
    <row r="43" spans="1:23" x14ac:dyDescent="0.25">
      <c r="A43" s="32" t="s">
        <v>178</v>
      </c>
      <c r="B43" s="33">
        <v>83</v>
      </c>
      <c r="C43" s="33">
        <v>80</v>
      </c>
      <c r="D43" s="33">
        <v>83</v>
      </c>
      <c r="E43" s="33">
        <v>79</v>
      </c>
      <c r="F43" s="33">
        <v>78</v>
      </c>
      <c r="G43" s="33">
        <v>82</v>
      </c>
      <c r="H43" s="33">
        <v>81</v>
      </c>
      <c r="I43" s="33">
        <v>78</v>
      </c>
      <c r="J43" s="33">
        <v>80</v>
      </c>
      <c r="K43" s="33">
        <v>79</v>
      </c>
      <c r="L43" s="33">
        <v>77</v>
      </c>
      <c r="M43" s="33">
        <v>78</v>
      </c>
      <c r="N43" s="33">
        <v>80</v>
      </c>
      <c r="O43" s="33">
        <v>77</v>
      </c>
      <c r="P43" s="33">
        <v>79</v>
      </c>
      <c r="Q43" s="33">
        <v>82</v>
      </c>
      <c r="R43" s="33">
        <v>78</v>
      </c>
      <c r="S43" s="33">
        <v>80</v>
      </c>
      <c r="T43" s="33">
        <v>76</v>
      </c>
      <c r="U43" s="33">
        <v>73</v>
      </c>
      <c r="V43" s="33">
        <v>77</v>
      </c>
      <c r="W43" s="33">
        <v>78</v>
      </c>
    </row>
    <row r="44" spans="1:23" x14ac:dyDescent="0.25">
      <c r="A44" s="32" t="s">
        <v>179</v>
      </c>
      <c r="B44" s="33">
        <v>103</v>
      </c>
      <c r="C44" s="33">
        <v>90</v>
      </c>
      <c r="D44" s="33">
        <v>94</v>
      </c>
      <c r="E44" s="33">
        <v>99</v>
      </c>
      <c r="F44" s="33">
        <v>98</v>
      </c>
      <c r="G44" s="33">
        <v>100</v>
      </c>
      <c r="H44" s="33">
        <v>92</v>
      </c>
      <c r="I44" s="33">
        <v>90</v>
      </c>
      <c r="J44" s="33">
        <v>89</v>
      </c>
      <c r="K44" s="33">
        <v>85</v>
      </c>
      <c r="L44" s="33">
        <v>78</v>
      </c>
      <c r="M44" s="33">
        <v>86</v>
      </c>
      <c r="N44" s="33">
        <v>84</v>
      </c>
      <c r="O44" s="33">
        <v>84</v>
      </c>
      <c r="P44" s="33">
        <v>83</v>
      </c>
      <c r="Q44" s="33">
        <v>83</v>
      </c>
      <c r="R44" s="33">
        <v>79</v>
      </c>
      <c r="S44" s="33">
        <v>84</v>
      </c>
      <c r="T44" s="33">
        <v>90</v>
      </c>
      <c r="U44" s="33">
        <v>97</v>
      </c>
      <c r="V44" s="33">
        <v>93</v>
      </c>
      <c r="W44" s="33">
        <v>84</v>
      </c>
    </row>
    <row r="45" spans="1:23" x14ac:dyDescent="0.25">
      <c r="A45" s="32" t="s">
        <v>180</v>
      </c>
      <c r="B45" s="33">
        <v>80</v>
      </c>
      <c r="C45" s="33">
        <v>86</v>
      </c>
      <c r="D45" s="33">
        <v>79</v>
      </c>
      <c r="E45" s="33">
        <v>83</v>
      </c>
      <c r="F45" s="33">
        <v>77</v>
      </c>
      <c r="G45" s="33">
        <v>72</v>
      </c>
      <c r="H45" s="33">
        <v>68</v>
      </c>
      <c r="I45" s="33">
        <v>80</v>
      </c>
      <c r="J45" s="33">
        <v>80</v>
      </c>
      <c r="K45" s="33">
        <v>80</v>
      </c>
      <c r="L45" s="33">
        <v>80</v>
      </c>
      <c r="M45" s="33">
        <v>86</v>
      </c>
      <c r="N45" s="33">
        <v>81</v>
      </c>
      <c r="O45" s="33">
        <v>86</v>
      </c>
      <c r="P45" s="33">
        <v>84</v>
      </c>
      <c r="Q45" s="33">
        <v>88</v>
      </c>
      <c r="R45" s="33">
        <v>82</v>
      </c>
      <c r="S45" s="33">
        <v>86</v>
      </c>
      <c r="T45" s="33">
        <v>82</v>
      </c>
      <c r="U45" s="33">
        <v>87</v>
      </c>
      <c r="V45" s="33">
        <v>79</v>
      </c>
      <c r="W45" s="33">
        <v>88</v>
      </c>
    </row>
    <row r="46" spans="1:23" x14ac:dyDescent="0.25">
      <c r="A46" s="32" t="s">
        <v>181</v>
      </c>
      <c r="B46" s="33">
        <v>157</v>
      </c>
      <c r="C46" s="33">
        <v>151</v>
      </c>
      <c r="D46" s="33">
        <v>155</v>
      </c>
      <c r="E46" s="33">
        <v>153</v>
      </c>
      <c r="F46" s="33">
        <v>162</v>
      </c>
      <c r="G46" s="33">
        <v>166</v>
      </c>
      <c r="H46" s="33">
        <v>164</v>
      </c>
      <c r="I46" s="33">
        <v>155</v>
      </c>
      <c r="J46" s="33">
        <v>157</v>
      </c>
      <c r="K46" s="33">
        <v>166</v>
      </c>
      <c r="L46" s="33">
        <v>148</v>
      </c>
      <c r="M46" s="33">
        <v>158</v>
      </c>
      <c r="N46" s="33">
        <v>156</v>
      </c>
      <c r="O46" s="33">
        <v>162</v>
      </c>
      <c r="P46" s="33">
        <v>155</v>
      </c>
      <c r="Q46" s="33">
        <v>159</v>
      </c>
      <c r="R46" s="33">
        <v>153</v>
      </c>
      <c r="S46" s="33">
        <v>167</v>
      </c>
      <c r="T46" s="33">
        <v>159</v>
      </c>
      <c r="U46" s="33">
        <v>142</v>
      </c>
      <c r="V46" s="33">
        <v>148</v>
      </c>
      <c r="W46" s="33">
        <v>166</v>
      </c>
    </row>
    <row r="47" spans="1:23" x14ac:dyDescent="0.25">
      <c r="A47" s="32" t="s">
        <v>182</v>
      </c>
      <c r="B47" s="33">
        <v>94</v>
      </c>
      <c r="C47" s="33">
        <v>95</v>
      </c>
      <c r="D47" s="33">
        <v>99</v>
      </c>
      <c r="E47" s="33">
        <v>108</v>
      </c>
      <c r="F47" s="33">
        <v>100</v>
      </c>
      <c r="G47" s="33">
        <v>98</v>
      </c>
      <c r="H47" s="33">
        <v>87</v>
      </c>
      <c r="I47" s="33">
        <v>95</v>
      </c>
      <c r="J47" s="33">
        <v>90</v>
      </c>
      <c r="K47" s="33">
        <v>85</v>
      </c>
      <c r="L47" s="33">
        <v>86</v>
      </c>
      <c r="M47" s="33">
        <v>101</v>
      </c>
      <c r="N47" s="33">
        <v>104</v>
      </c>
      <c r="O47" s="33">
        <v>109</v>
      </c>
      <c r="P47" s="33">
        <v>99</v>
      </c>
      <c r="Q47" s="33">
        <v>102</v>
      </c>
      <c r="R47" s="33">
        <v>93</v>
      </c>
      <c r="S47" s="33">
        <v>108</v>
      </c>
      <c r="T47" s="33">
        <v>97</v>
      </c>
      <c r="U47" s="33">
        <v>102</v>
      </c>
      <c r="V47" s="33">
        <v>105</v>
      </c>
      <c r="W47" s="33">
        <v>106</v>
      </c>
    </row>
    <row r="48" spans="1:23" x14ac:dyDescent="0.25">
      <c r="A48" s="32" t="s">
        <v>183</v>
      </c>
      <c r="B48" s="33">
        <v>3</v>
      </c>
      <c r="C48" s="33">
        <v>3</v>
      </c>
      <c r="D48" s="33">
        <v>5</v>
      </c>
      <c r="E48" s="33">
        <v>4</v>
      </c>
      <c r="F48" s="33">
        <v>9</v>
      </c>
      <c r="G48" s="33">
        <v>6</v>
      </c>
      <c r="H48" s="33">
        <v>6</v>
      </c>
      <c r="I48" s="33">
        <v>7</v>
      </c>
      <c r="J48" s="33">
        <v>10</v>
      </c>
      <c r="K48" s="33">
        <v>9</v>
      </c>
      <c r="L48" s="33">
        <v>10</v>
      </c>
      <c r="M48" s="33">
        <v>7</v>
      </c>
      <c r="N48" s="33">
        <v>9</v>
      </c>
      <c r="O48" s="33">
        <v>8</v>
      </c>
      <c r="P48" s="33">
        <v>2</v>
      </c>
      <c r="Q48" s="33">
        <v>2</v>
      </c>
      <c r="R48" s="33">
        <v>2</v>
      </c>
      <c r="S48" s="33">
        <v>2</v>
      </c>
      <c r="T48" s="33">
        <v>2</v>
      </c>
      <c r="U48" s="33">
        <v>12</v>
      </c>
      <c r="V48" s="33">
        <v>0</v>
      </c>
      <c r="W48" s="33">
        <v>0</v>
      </c>
    </row>
    <row r="49" spans="1:23" x14ac:dyDescent="0.25">
      <c r="A49" s="32" t="s">
        <v>184</v>
      </c>
      <c r="B49" s="33">
        <v>56</v>
      </c>
      <c r="C49" s="33">
        <v>58</v>
      </c>
      <c r="D49" s="33">
        <v>53</v>
      </c>
      <c r="E49" s="33">
        <v>65</v>
      </c>
      <c r="F49" s="33">
        <v>45</v>
      </c>
      <c r="G49" s="33">
        <v>57</v>
      </c>
      <c r="H49" s="33">
        <v>48</v>
      </c>
      <c r="I49" s="33">
        <v>58</v>
      </c>
      <c r="J49" s="33">
        <v>53</v>
      </c>
      <c r="K49" s="33">
        <v>64</v>
      </c>
      <c r="L49" s="33">
        <v>60</v>
      </c>
      <c r="M49" s="33">
        <v>66</v>
      </c>
      <c r="N49" s="33">
        <v>49</v>
      </c>
      <c r="O49" s="33">
        <v>64</v>
      </c>
      <c r="P49" s="33">
        <v>60</v>
      </c>
      <c r="Q49" s="33">
        <v>66</v>
      </c>
      <c r="R49" s="33">
        <v>49</v>
      </c>
      <c r="S49" s="33">
        <v>68</v>
      </c>
      <c r="T49" s="33">
        <v>58</v>
      </c>
      <c r="U49" s="33">
        <v>75</v>
      </c>
      <c r="V49" s="33">
        <v>63</v>
      </c>
      <c r="W49" s="33">
        <v>68</v>
      </c>
    </row>
    <row r="50" spans="1:23" x14ac:dyDescent="0.25">
      <c r="A50" s="32" t="s">
        <v>185</v>
      </c>
      <c r="B50" s="33">
        <v>79</v>
      </c>
      <c r="C50" s="33">
        <v>63</v>
      </c>
      <c r="D50" s="33">
        <v>80</v>
      </c>
      <c r="E50" s="33">
        <v>73</v>
      </c>
      <c r="F50" s="33">
        <v>72</v>
      </c>
      <c r="G50" s="33">
        <v>66</v>
      </c>
      <c r="H50" s="33">
        <v>70</v>
      </c>
      <c r="I50" s="33">
        <v>71</v>
      </c>
      <c r="J50" s="33">
        <v>77</v>
      </c>
      <c r="K50" s="33">
        <v>80</v>
      </c>
      <c r="L50" s="33">
        <v>72</v>
      </c>
      <c r="M50" s="33">
        <v>75</v>
      </c>
      <c r="N50" s="33">
        <v>70</v>
      </c>
      <c r="O50" s="33">
        <v>74</v>
      </c>
      <c r="P50" s="33">
        <v>76</v>
      </c>
      <c r="Q50" s="33">
        <v>77</v>
      </c>
      <c r="R50" s="33">
        <v>61</v>
      </c>
      <c r="S50" s="33">
        <v>66</v>
      </c>
      <c r="T50" s="33">
        <v>72</v>
      </c>
      <c r="U50" s="33">
        <v>69</v>
      </c>
      <c r="V50" s="33">
        <v>78</v>
      </c>
      <c r="W50" s="33">
        <v>69</v>
      </c>
    </row>
    <row r="51" spans="1:23" x14ac:dyDescent="0.25">
      <c r="A51" s="32" t="s">
        <v>301</v>
      </c>
      <c r="B51" s="33">
        <v>29</v>
      </c>
      <c r="C51" s="33">
        <v>29</v>
      </c>
      <c r="D51" s="33">
        <v>24</v>
      </c>
      <c r="E51" s="33">
        <v>29</v>
      </c>
      <c r="F51" s="33">
        <v>31</v>
      </c>
      <c r="G51" s="33">
        <v>29</v>
      </c>
      <c r="H51" s="33">
        <v>32</v>
      </c>
      <c r="I51" s="33">
        <v>26</v>
      </c>
      <c r="J51" s="33">
        <v>32</v>
      </c>
      <c r="K51" s="33">
        <v>35</v>
      </c>
      <c r="L51" s="33">
        <v>31</v>
      </c>
      <c r="M51" s="33">
        <v>27</v>
      </c>
      <c r="N51" s="33">
        <v>33</v>
      </c>
      <c r="O51" s="33">
        <v>32</v>
      </c>
      <c r="P51" s="33">
        <v>34</v>
      </c>
      <c r="Q51" s="33">
        <v>29</v>
      </c>
      <c r="R51" s="33">
        <v>32</v>
      </c>
      <c r="S51" s="33">
        <v>29</v>
      </c>
      <c r="T51" s="33">
        <v>33</v>
      </c>
      <c r="U51" s="33">
        <v>24</v>
      </c>
      <c r="V51" s="33">
        <v>30</v>
      </c>
      <c r="W51" s="33">
        <v>24</v>
      </c>
    </row>
    <row r="52" spans="1:23" x14ac:dyDescent="0.25">
      <c r="A52" s="32" t="s">
        <v>186</v>
      </c>
      <c r="B52" s="33">
        <v>0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</row>
    <row r="53" spans="1:23" x14ac:dyDescent="0.25">
      <c r="A53" s="32" t="s">
        <v>187</v>
      </c>
      <c r="B53" s="33">
        <v>104</v>
      </c>
      <c r="C53" s="33">
        <v>99</v>
      </c>
      <c r="D53" s="33">
        <v>96</v>
      </c>
      <c r="E53" s="33">
        <v>104</v>
      </c>
      <c r="F53" s="33">
        <v>101</v>
      </c>
      <c r="G53" s="33">
        <v>103</v>
      </c>
      <c r="H53" s="33">
        <v>104</v>
      </c>
      <c r="I53" s="33">
        <v>101</v>
      </c>
      <c r="J53" s="33">
        <v>103</v>
      </c>
      <c r="K53" s="33">
        <v>106</v>
      </c>
      <c r="L53" s="33">
        <v>104</v>
      </c>
      <c r="M53" s="33">
        <v>105</v>
      </c>
      <c r="N53" s="33">
        <v>109</v>
      </c>
      <c r="O53" s="33">
        <v>116</v>
      </c>
      <c r="P53" s="33">
        <v>111</v>
      </c>
      <c r="Q53" s="33">
        <v>102</v>
      </c>
      <c r="R53" s="33">
        <v>107</v>
      </c>
      <c r="S53" s="33">
        <v>115</v>
      </c>
      <c r="T53" s="33">
        <v>109</v>
      </c>
      <c r="U53" s="33">
        <v>104</v>
      </c>
      <c r="V53" s="33">
        <v>96</v>
      </c>
      <c r="W53" s="33">
        <v>97</v>
      </c>
    </row>
    <row r="54" spans="1:23" x14ac:dyDescent="0.25">
      <c r="A54" s="32" t="s">
        <v>188</v>
      </c>
      <c r="B54" s="33">
        <v>110</v>
      </c>
      <c r="C54" s="33">
        <v>99</v>
      </c>
      <c r="D54" s="33">
        <v>89</v>
      </c>
      <c r="E54" s="33">
        <v>97</v>
      </c>
      <c r="F54" s="33">
        <v>99</v>
      </c>
      <c r="G54" s="33">
        <v>102</v>
      </c>
      <c r="H54" s="33">
        <v>100</v>
      </c>
      <c r="I54" s="33">
        <v>104</v>
      </c>
      <c r="J54" s="33">
        <v>98</v>
      </c>
      <c r="K54" s="33">
        <v>103</v>
      </c>
      <c r="L54" s="33">
        <v>112</v>
      </c>
      <c r="M54" s="33">
        <v>105</v>
      </c>
      <c r="N54" s="33">
        <v>111</v>
      </c>
      <c r="O54" s="33">
        <v>103</v>
      </c>
      <c r="P54" s="33">
        <v>91</v>
      </c>
      <c r="Q54" s="33">
        <v>101</v>
      </c>
      <c r="R54" s="33">
        <v>98</v>
      </c>
      <c r="S54" s="33">
        <v>102</v>
      </c>
      <c r="T54" s="33">
        <v>94</v>
      </c>
      <c r="U54" s="33">
        <v>103</v>
      </c>
      <c r="V54" s="33">
        <v>110</v>
      </c>
      <c r="W54" s="33">
        <v>101</v>
      </c>
    </row>
    <row r="55" spans="1:23" x14ac:dyDescent="0.25">
      <c r="A55" s="32" t="s">
        <v>280</v>
      </c>
      <c r="B55" s="33">
        <v>35</v>
      </c>
      <c r="C55" s="33">
        <v>30</v>
      </c>
      <c r="D55" s="33">
        <v>41</v>
      </c>
      <c r="E55" s="33">
        <v>38</v>
      </c>
      <c r="F55" s="33">
        <v>42</v>
      </c>
      <c r="G55" s="33">
        <v>35</v>
      </c>
      <c r="H55" s="33">
        <v>46</v>
      </c>
      <c r="I55" s="33">
        <v>43</v>
      </c>
      <c r="J55" s="33">
        <v>48</v>
      </c>
      <c r="K55" s="33">
        <v>47</v>
      </c>
      <c r="L55" s="33">
        <v>51</v>
      </c>
      <c r="M55" s="33">
        <v>55</v>
      </c>
      <c r="N55" s="33">
        <v>45</v>
      </c>
      <c r="O55" s="33">
        <v>53</v>
      </c>
      <c r="P55" s="33">
        <v>48</v>
      </c>
      <c r="Q55" s="33">
        <v>50</v>
      </c>
      <c r="R55" s="33">
        <v>42</v>
      </c>
      <c r="S55" s="33">
        <v>48</v>
      </c>
      <c r="T55" s="33">
        <v>39</v>
      </c>
      <c r="U55" s="33">
        <v>46</v>
      </c>
      <c r="V55" s="33">
        <v>53</v>
      </c>
      <c r="W55" s="33">
        <v>51</v>
      </c>
    </row>
    <row r="56" spans="1:23" x14ac:dyDescent="0.25">
      <c r="A56" s="32" t="s">
        <v>189</v>
      </c>
      <c r="B56" s="33">
        <v>48</v>
      </c>
      <c r="C56" s="33">
        <v>44</v>
      </c>
      <c r="D56" s="33">
        <v>45</v>
      </c>
      <c r="E56" s="33">
        <v>48</v>
      </c>
      <c r="F56" s="33">
        <v>48</v>
      </c>
      <c r="G56" s="33">
        <v>58</v>
      </c>
      <c r="H56" s="33">
        <v>53</v>
      </c>
      <c r="I56" s="33">
        <v>49</v>
      </c>
      <c r="J56" s="33">
        <v>43</v>
      </c>
      <c r="K56" s="33">
        <v>42</v>
      </c>
      <c r="L56" s="33">
        <v>45</v>
      </c>
      <c r="M56" s="33">
        <v>53</v>
      </c>
      <c r="N56" s="33">
        <v>44</v>
      </c>
      <c r="O56" s="33">
        <v>47</v>
      </c>
      <c r="P56" s="33">
        <v>45</v>
      </c>
      <c r="Q56" s="33">
        <v>50</v>
      </c>
      <c r="R56" s="33">
        <v>51</v>
      </c>
      <c r="S56" s="33">
        <v>49</v>
      </c>
      <c r="T56" s="33">
        <v>48</v>
      </c>
      <c r="U56" s="33">
        <v>46</v>
      </c>
      <c r="V56" s="33">
        <v>54</v>
      </c>
      <c r="W56" s="33">
        <v>53</v>
      </c>
    </row>
    <row r="57" spans="1:23" x14ac:dyDescent="0.25">
      <c r="A57" s="32" t="s">
        <v>190</v>
      </c>
      <c r="B57" s="33">
        <v>0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  <c r="K57" s="33">
        <v>0</v>
      </c>
      <c r="L57" s="33">
        <v>0</v>
      </c>
      <c r="M57" s="33">
        <v>0</v>
      </c>
      <c r="N57" s="33">
        <v>0</v>
      </c>
      <c r="O57" s="33">
        <v>0</v>
      </c>
      <c r="P57" s="33">
        <v>0</v>
      </c>
      <c r="Q57" s="33">
        <v>0</v>
      </c>
      <c r="R57" s="33">
        <v>0</v>
      </c>
      <c r="S57" s="33">
        <v>0</v>
      </c>
      <c r="T57" s="33">
        <v>0</v>
      </c>
      <c r="U57" s="33">
        <v>0</v>
      </c>
      <c r="V57" s="33">
        <v>0</v>
      </c>
      <c r="W57" s="33">
        <v>0</v>
      </c>
    </row>
    <row r="58" spans="1:23" x14ac:dyDescent="0.25">
      <c r="A58" s="32" t="s">
        <v>191</v>
      </c>
      <c r="B58" s="33">
        <v>71</v>
      </c>
      <c r="C58" s="33">
        <v>68</v>
      </c>
      <c r="D58" s="33">
        <v>66</v>
      </c>
      <c r="E58" s="33">
        <v>72</v>
      </c>
      <c r="F58" s="33">
        <v>71</v>
      </c>
      <c r="G58" s="33">
        <v>70</v>
      </c>
      <c r="H58" s="33">
        <v>68</v>
      </c>
      <c r="I58" s="33">
        <v>60</v>
      </c>
      <c r="J58" s="33">
        <v>62</v>
      </c>
      <c r="K58" s="33">
        <v>60</v>
      </c>
      <c r="L58" s="33">
        <v>65</v>
      </c>
      <c r="M58" s="33">
        <v>66</v>
      </c>
      <c r="N58" s="33">
        <v>65</v>
      </c>
      <c r="O58" s="33">
        <v>64</v>
      </c>
      <c r="P58" s="33">
        <v>69</v>
      </c>
      <c r="Q58" s="33">
        <v>68</v>
      </c>
      <c r="R58" s="33">
        <v>70</v>
      </c>
      <c r="S58" s="33">
        <v>63</v>
      </c>
      <c r="T58" s="33">
        <v>70</v>
      </c>
      <c r="U58" s="33">
        <v>71</v>
      </c>
      <c r="V58" s="33">
        <v>68</v>
      </c>
      <c r="W58" s="33">
        <v>71</v>
      </c>
    </row>
    <row r="59" spans="1:23" x14ac:dyDescent="0.25">
      <c r="A59" s="32" t="s">
        <v>192</v>
      </c>
      <c r="B59" s="33">
        <v>159</v>
      </c>
      <c r="C59" s="33">
        <v>165</v>
      </c>
      <c r="D59" s="33">
        <v>152</v>
      </c>
      <c r="E59" s="33">
        <v>148</v>
      </c>
      <c r="F59" s="33">
        <v>153</v>
      </c>
      <c r="G59" s="33">
        <v>151</v>
      </c>
      <c r="H59" s="33">
        <v>142</v>
      </c>
      <c r="I59" s="33">
        <v>151</v>
      </c>
      <c r="J59" s="33">
        <v>135</v>
      </c>
      <c r="K59" s="33">
        <v>154</v>
      </c>
      <c r="L59" s="33">
        <v>139</v>
      </c>
      <c r="M59" s="33">
        <v>150</v>
      </c>
      <c r="N59" s="33">
        <v>134</v>
      </c>
      <c r="O59" s="33">
        <v>150</v>
      </c>
      <c r="P59" s="33">
        <v>139</v>
      </c>
      <c r="Q59" s="33">
        <v>154</v>
      </c>
      <c r="R59" s="33">
        <v>147</v>
      </c>
      <c r="S59" s="33">
        <v>147</v>
      </c>
      <c r="T59" s="33">
        <v>142</v>
      </c>
      <c r="U59" s="33">
        <v>154</v>
      </c>
      <c r="V59" s="33">
        <v>148</v>
      </c>
      <c r="W59" s="33">
        <v>141</v>
      </c>
    </row>
    <row r="60" spans="1:23" x14ac:dyDescent="0.25">
      <c r="A60" s="32" t="s">
        <v>193</v>
      </c>
      <c r="B60" s="33">
        <v>0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</row>
    <row r="61" spans="1:23" x14ac:dyDescent="0.25">
      <c r="A61" s="32" t="s">
        <v>194</v>
      </c>
      <c r="B61" s="33">
        <v>60</v>
      </c>
      <c r="C61" s="33">
        <v>60</v>
      </c>
      <c r="D61" s="33">
        <v>58</v>
      </c>
      <c r="E61" s="33">
        <v>63</v>
      </c>
      <c r="F61" s="33">
        <v>60</v>
      </c>
      <c r="G61" s="33">
        <v>65</v>
      </c>
      <c r="H61" s="33">
        <v>59</v>
      </c>
      <c r="I61" s="33">
        <v>62</v>
      </c>
      <c r="J61" s="33">
        <v>61</v>
      </c>
      <c r="K61" s="33">
        <v>59</v>
      </c>
      <c r="L61" s="33">
        <v>65</v>
      </c>
      <c r="M61" s="33">
        <v>67</v>
      </c>
      <c r="N61" s="33">
        <v>66</v>
      </c>
      <c r="O61" s="33">
        <v>69</v>
      </c>
      <c r="P61" s="33">
        <v>58</v>
      </c>
      <c r="Q61" s="33">
        <v>65</v>
      </c>
      <c r="R61" s="33">
        <v>60</v>
      </c>
      <c r="S61" s="33">
        <v>65</v>
      </c>
      <c r="T61" s="33">
        <v>60</v>
      </c>
      <c r="U61" s="33">
        <v>57</v>
      </c>
      <c r="V61" s="33">
        <v>70</v>
      </c>
      <c r="W61" s="33">
        <v>65</v>
      </c>
    </row>
    <row r="62" spans="1:23" x14ac:dyDescent="0.25">
      <c r="A62" s="32" t="s">
        <v>195</v>
      </c>
      <c r="B62" s="33">
        <v>57</v>
      </c>
      <c r="C62" s="33">
        <v>60</v>
      </c>
      <c r="D62" s="33">
        <v>61</v>
      </c>
      <c r="E62" s="33">
        <v>58</v>
      </c>
      <c r="F62" s="33">
        <v>58</v>
      </c>
      <c r="G62" s="33">
        <v>67</v>
      </c>
      <c r="H62" s="33">
        <v>61</v>
      </c>
      <c r="I62" s="33">
        <v>69</v>
      </c>
      <c r="J62" s="33">
        <v>55</v>
      </c>
      <c r="K62" s="33">
        <v>55</v>
      </c>
      <c r="L62" s="33">
        <v>61</v>
      </c>
      <c r="M62" s="33">
        <v>73</v>
      </c>
      <c r="N62" s="33">
        <v>59</v>
      </c>
      <c r="O62" s="33">
        <v>62</v>
      </c>
      <c r="P62" s="33">
        <v>63</v>
      </c>
      <c r="Q62" s="33">
        <v>65</v>
      </c>
      <c r="R62" s="33">
        <v>82</v>
      </c>
      <c r="S62" s="33">
        <v>59</v>
      </c>
      <c r="T62" s="33">
        <v>73</v>
      </c>
      <c r="U62" s="33">
        <v>82</v>
      </c>
      <c r="V62" s="33">
        <v>69</v>
      </c>
      <c r="W62" s="33">
        <v>76</v>
      </c>
    </row>
    <row r="63" spans="1:23" x14ac:dyDescent="0.25">
      <c r="A63" s="32" t="s">
        <v>196</v>
      </c>
      <c r="B63" s="33">
        <v>66</v>
      </c>
      <c r="C63" s="33">
        <v>66</v>
      </c>
      <c r="D63" s="33">
        <v>62</v>
      </c>
      <c r="E63" s="33">
        <v>58</v>
      </c>
      <c r="F63" s="33">
        <v>62</v>
      </c>
      <c r="G63" s="33">
        <v>65</v>
      </c>
      <c r="H63" s="33">
        <v>61</v>
      </c>
      <c r="I63" s="33">
        <v>66</v>
      </c>
      <c r="J63" s="33">
        <v>62</v>
      </c>
      <c r="K63" s="33">
        <v>60</v>
      </c>
      <c r="L63" s="33">
        <v>69</v>
      </c>
      <c r="M63" s="33">
        <v>68</v>
      </c>
      <c r="N63" s="33">
        <v>68</v>
      </c>
      <c r="O63" s="33">
        <v>62</v>
      </c>
      <c r="P63" s="33">
        <v>63</v>
      </c>
      <c r="Q63" s="33">
        <v>70</v>
      </c>
      <c r="R63" s="33">
        <v>57</v>
      </c>
      <c r="S63" s="33">
        <v>60</v>
      </c>
      <c r="T63" s="33">
        <v>67</v>
      </c>
      <c r="U63" s="33">
        <v>68</v>
      </c>
      <c r="V63" s="33">
        <v>70</v>
      </c>
      <c r="W63" s="33">
        <v>60</v>
      </c>
    </row>
    <row r="64" spans="1:23" x14ac:dyDescent="0.25">
      <c r="A64" s="32" t="s">
        <v>197</v>
      </c>
      <c r="B64" s="33">
        <v>120</v>
      </c>
      <c r="C64" s="33">
        <v>114</v>
      </c>
      <c r="D64" s="33">
        <v>115</v>
      </c>
      <c r="E64" s="33">
        <v>119</v>
      </c>
      <c r="F64" s="33">
        <v>110</v>
      </c>
      <c r="G64" s="33">
        <v>115</v>
      </c>
      <c r="H64" s="33">
        <v>122</v>
      </c>
      <c r="I64" s="33">
        <v>124</v>
      </c>
      <c r="J64" s="33">
        <v>121</v>
      </c>
      <c r="K64" s="33">
        <v>112</v>
      </c>
      <c r="L64" s="33">
        <v>121</v>
      </c>
      <c r="M64" s="33">
        <v>113</v>
      </c>
      <c r="N64" s="33">
        <v>117</v>
      </c>
      <c r="O64" s="33">
        <v>112</v>
      </c>
      <c r="P64" s="33">
        <v>119</v>
      </c>
      <c r="Q64" s="33">
        <v>110</v>
      </c>
      <c r="R64" s="33">
        <v>117</v>
      </c>
      <c r="S64" s="33">
        <v>129</v>
      </c>
      <c r="T64" s="33">
        <v>122</v>
      </c>
      <c r="U64" s="33">
        <v>133</v>
      </c>
      <c r="V64" s="33">
        <v>134</v>
      </c>
      <c r="W64" s="33">
        <v>124</v>
      </c>
    </row>
    <row r="65" spans="1:23" x14ac:dyDescent="0.25">
      <c r="A65" s="32" t="s">
        <v>198</v>
      </c>
      <c r="B65" s="33">
        <v>64</v>
      </c>
      <c r="C65" s="33">
        <v>68</v>
      </c>
      <c r="D65" s="33">
        <v>69</v>
      </c>
      <c r="E65" s="33">
        <v>70</v>
      </c>
      <c r="F65" s="33">
        <v>75</v>
      </c>
      <c r="G65" s="33">
        <v>72</v>
      </c>
      <c r="H65" s="33">
        <v>71</v>
      </c>
      <c r="I65" s="33">
        <v>70</v>
      </c>
      <c r="J65" s="33">
        <v>70</v>
      </c>
      <c r="K65" s="33">
        <v>67</v>
      </c>
      <c r="L65" s="33">
        <v>72</v>
      </c>
      <c r="M65" s="33">
        <v>73</v>
      </c>
      <c r="N65" s="33">
        <v>71</v>
      </c>
      <c r="O65" s="33">
        <v>68</v>
      </c>
      <c r="P65" s="33">
        <v>71</v>
      </c>
      <c r="Q65" s="33">
        <v>65</v>
      </c>
      <c r="R65" s="33">
        <v>63</v>
      </c>
      <c r="S65" s="33">
        <v>68</v>
      </c>
      <c r="T65" s="33">
        <v>66</v>
      </c>
      <c r="U65" s="33">
        <v>66</v>
      </c>
      <c r="V65" s="33">
        <v>68</v>
      </c>
      <c r="W65" s="33">
        <v>62</v>
      </c>
    </row>
    <row r="66" spans="1:23" x14ac:dyDescent="0.25">
      <c r="A66" s="32" t="s">
        <v>199</v>
      </c>
      <c r="B66" s="33">
        <v>92</v>
      </c>
      <c r="C66" s="33">
        <v>83</v>
      </c>
      <c r="D66" s="33">
        <v>87</v>
      </c>
      <c r="E66" s="33">
        <v>94</v>
      </c>
      <c r="F66" s="33">
        <v>80</v>
      </c>
      <c r="G66" s="33">
        <v>128</v>
      </c>
      <c r="H66" s="33">
        <v>110</v>
      </c>
      <c r="I66" s="33">
        <v>109</v>
      </c>
      <c r="J66" s="33">
        <v>80</v>
      </c>
      <c r="K66" s="33">
        <v>68</v>
      </c>
      <c r="L66" s="33">
        <v>66</v>
      </c>
      <c r="M66" s="33">
        <v>69</v>
      </c>
      <c r="N66" s="33">
        <v>100</v>
      </c>
      <c r="O66" s="33">
        <v>82</v>
      </c>
      <c r="P66" s="33">
        <v>70</v>
      </c>
      <c r="Q66" s="33">
        <v>89</v>
      </c>
      <c r="R66" s="33">
        <v>79</v>
      </c>
      <c r="S66" s="33">
        <v>72</v>
      </c>
      <c r="T66" s="33">
        <v>85</v>
      </c>
      <c r="U66" s="33">
        <v>73</v>
      </c>
      <c r="V66" s="33">
        <v>76</v>
      </c>
      <c r="W66" s="33">
        <v>70</v>
      </c>
    </row>
    <row r="67" spans="1:23" x14ac:dyDescent="0.25">
      <c r="A67" s="32" t="s">
        <v>200</v>
      </c>
      <c r="B67" s="33">
        <v>71</v>
      </c>
      <c r="C67" s="33">
        <v>77</v>
      </c>
      <c r="D67" s="33">
        <v>75</v>
      </c>
      <c r="E67" s="33">
        <v>86</v>
      </c>
      <c r="F67" s="33">
        <v>77</v>
      </c>
      <c r="G67" s="33">
        <v>80</v>
      </c>
      <c r="H67" s="33">
        <v>77</v>
      </c>
      <c r="I67" s="33">
        <v>80</v>
      </c>
      <c r="J67" s="33">
        <v>78</v>
      </c>
      <c r="K67" s="33">
        <v>85</v>
      </c>
      <c r="L67" s="33">
        <v>73</v>
      </c>
      <c r="M67" s="33">
        <v>75</v>
      </c>
      <c r="N67" s="33">
        <v>77</v>
      </c>
      <c r="O67" s="33">
        <v>81</v>
      </c>
      <c r="P67" s="33">
        <v>78</v>
      </c>
      <c r="Q67" s="33">
        <v>79</v>
      </c>
      <c r="R67" s="33">
        <v>77</v>
      </c>
      <c r="S67" s="33">
        <v>77</v>
      </c>
      <c r="T67" s="33">
        <v>75</v>
      </c>
      <c r="U67" s="33">
        <v>75</v>
      </c>
      <c r="V67" s="33">
        <v>72</v>
      </c>
      <c r="W67" s="33">
        <v>71</v>
      </c>
    </row>
    <row r="68" spans="1:23" x14ac:dyDescent="0.25">
      <c r="A68" s="32" t="s">
        <v>201</v>
      </c>
      <c r="B68" s="33">
        <v>105</v>
      </c>
      <c r="C68" s="33">
        <v>115</v>
      </c>
      <c r="D68" s="33">
        <v>104</v>
      </c>
      <c r="E68" s="33">
        <v>112</v>
      </c>
      <c r="F68" s="33">
        <v>115</v>
      </c>
      <c r="G68" s="33">
        <v>122</v>
      </c>
      <c r="H68" s="33">
        <v>120</v>
      </c>
      <c r="I68" s="33">
        <v>120</v>
      </c>
      <c r="J68" s="33">
        <v>122</v>
      </c>
      <c r="K68" s="33">
        <v>112</v>
      </c>
      <c r="L68" s="33">
        <v>121</v>
      </c>
      <c r="M68" s="33">
        <v>120</v>
      </c>
      <c r="N68" s="33">
        <v>116</v>
      </c>
      <c r="O68" s="33">
        <v>117</v>
      </c>
      <c r="P68" s="33">
        <v>108</v>
      </c>
      <c r="Q68" s="33">
        <v>112</v>
      </c>
      <c r="R68" s="33">
        <v>108</v>
      </c>
      <c r="S68" s="33">
        <v>108</v>
      </c>
      <c r="T68" s="33">
        <v>106</v>
      </c>
      <c r="U68" s="33">
        <v>118</v>
      </c>
      <c r="V68" s="33">
        <v>120</v>
      </c>
      <c r="W68" s="33">
        <v>115</v>
      </c>
    </row>
    <row r="69" spans="1:23" x14ac:dyDescent="0.25">
      <c r="A69" s="32" t="s">
        <v>202</v>
      </c>
      <c r="B69" s="33">
        <v>163</v>
      </c>
      <c r="C69" s="33">
        <v>162</v>
      </c>
      <c r="D69" s="33">
        <v>162</v>
      </c>
      <c r="E69" s="33">
        <v>173</v>
      </c>
      <c r="F69" s="33">
        <v>167</v>
      </c>
      <c r="G69" s="33">
        <v>163</v>
      </c>
      <c r="H69" s="33">
        <v>171</v>
      </c>
      <c r="I69" s="33">
        <v>153</v>
      </c>
      <c r="J69" s="33">
        <v>158</v>
      </c>
      <c r="K69" s="33">
        <v>165</v>
      </c>
      <c r="L69" s="33">
        <v>161</v>
      </c>
      <c r="M69" s="33">
        <v>165</v>
      </c>
      <c r="N69" s="33">
        <v>178</v>
      </c>
      <c r="O69" s="33">
        <v>175</v>
      </c>
      <c r="P69" s="33">
        <v>169</v>
      </c>
      <c r="Q69" s="33">
        <v>175</v>
      </c>
      <c r="R69" s="33">
        <v>171</v>
      </c>
      <c r="S69" s="33">
        <v>172</v>
      </c>
      <c r="T69" s="33">
        <v>173</v>
      </c>
      <c r="U69" s="33">
        <v>177</v>
      </c>
      <c r="V69" s="33">
        <v>177</v>
      </c>
      <c r="W69" s="33">
        <v>183</v>
      </c>
    </row>
    <row r="70" spans="1:23" x14ac:dyDescent="0.25">
      <c r="A70" s="32" t="s">
        <v>203</v>
      </c>
      <c r="B70" s="33">
        <v>142</v>
      </c>
      <c r="C70" s="33">
        <v>136</v>
      </c>
      <c r="D70" s="33">
        <v>141</v>
      </c>
      <c r="E70" s="33">
        <v>131</v>
      </c>
      <c r="F70" s="33">
        <v>129</v>
      </c>
      <c r="G70" s="33">
        <v>139</v>
      </c>
      <c r="H70" s="33">
        <v>141</v>
      </c>
      <c r="I70" s="33">
        <v>139</v>
      </c>
      <c r="J70" s="33">
        <v>140</v>
      </c>
      <c r="K70" s="33">
        <v>146</v>
      </c>
      <c r="L70" s="33">
        <v>129</v>
      </c>
      <c r="M70" s="33">
        <v>137</v>
      </c>
      <c r="N70" s="33">
        <v>135</v>
      </c>
      <c r="O70" s="33">
        <v>138</v>
      </c>
      <c r="P70" s="33">
        <v>140</v>
      </c>
      <c r="Q70" s="33">
        <v>145</v>
      </c>
      <c r="R70" s="33">
        <v>148</v>
      </c>
      <c r="S70" s="33">
        <v>146</v>
      </c>
      <c r="T70" s="33">
        <v>148</v>
      </c>
      <c r="U70" s="33">
        <v>151</v>
      </c>
      <c r="V70" s="33">
        <v>141</v>
      </c>
      <c r="W70" s="33">
        <v>138</v>
      </c>
    </row>
    <row r="71" spans="1:23" x14ac:dyDescent="0.25">
      <c r="A71" s="32" t="s">
        <v>204</v>
      </c>
      <c r="B71" s="33">
        <v>138</v>
      </c>
      <c r="C71" s="33">
        <v>139</v>
      </c>
      <c r="D71" s="33">
        <v>144</v>
      </c>
      <c r="E71" s="33">
        <v>151</v>
      </c>
      <c r="F71" s="33">
        <v>153</v>
      </c>
      <c r="G71" s="33">
        <v>151</v>
      </c>
      <c r="H71" s="33">
        <v>145</v>
      </c>
      <c r="I71" s="33">
        <v>153</v>
      </c>
      <c r="J71" s="33">
        <v>159</v>
      </c>
      <c r="K71" s="33">
        <v>151</v>
      </c>
      <c r="L71" s="33">
        <v>161</v>
      </c>
      <c r="M71" s="33">
        <v>156</v>
      </c>
      <c r="N71" s="33">
        <v>154</v>
      </c>
      <c r="O71" s="33">
        <v>140</v>
      </c>
      <c r="P71" s="33">
        <v>155</v>
      </c>
      <c r="Q71" s="33">
        <v>192</v>
      </c>
      <c r="R71" s="33">
        <v>159</v>
      </c>
      <c r="S71" s="33">
        <v>152</v>
      </c>
      <c r="T71" s="33">
        <v>157</v>
      </c>
      <c r="U71" s="33">
        <v>156</v>
      </c>
      <c r="V71" s="33">
        <v>164</v>
      </c>
      <c r="W71" s="33">
        <v>151</v>
      </c>
    </row>
    <row r="72" spans="1:23" x14ac:dyDescent="0.25">
      <c r="A72" s="32" t="s">
        <v>205</v>
      </c>
      <c r="B72" s="33">
        <v>169</v>
      </c>
      <c r="C72" s="33">
        <v>163</v>
      </c>
      <c r="D72" s="33">
        <v>146</v>
      </c>
      <c r="E72" s="33">
        <v>156</v>
      </c>
      <c r="F72" s="33">
        <v>157</v>
      </c>
      <c r="G72" s="33">
        <v>152</v>
      </c>
      <c r="H72" s="33">
        <v>161</v>
      </c>
      <c r="I72" s="33">
        <v>160</v>
      </c>
      <c r="J72" s="33">
        <v>150</v>
      </c>
      <c r="K72" s="33">
        <v>145</v>
      </c>
      <c r="L72" s="33">
        <v>157</v>
      </c>
      <c r="M72" s="33">
        <v>159</v>
      </c>
      <c r="N72" s="33">
        <v>158</v>
      </c>
      <c r="O72" s="33">
        <v>157</v>
      </c>
      <c r="P72" s="33">
        <v>153</v>
      </c>
      <c r="Q72" s="33">
        <v>142</v>
      </c>
      <c r="R72" s="33">
        <v>151</v>
      </c>
      <c r="S72" s="33">
        <v>152</v>
      </c>
      <c r="T72" s="33">
        <v>158</v>
      </c>
      <c r="U72" s="33">
        <v>159</v>
      </c>
      <c r="V72" s="33">
        <v>152</v>
      </c>
      <c r="W72" s="33">
        <v>152</v>
      </c>
    </row>
    <row r="73" spans="1:23" x14ac:dyDescent="0.25">
      <c r="A73" s="32" t="s">
        <v>206</v>
      </c>
      <c r="B73" s="33">
        <v>109</v>
      </c>
      <c r="C73" s="33">
        <v>96</v>
      </c>
      <c r="D73" s="33">
        <v>95</v>
      </c>
      <c r="E73" s="33">
        <v>111</v>
      </c>
      <c r="F73" s="33">
        <v>97</v>
      </c>
      <c r="G73" s="33">
        <v>112</v>
      </c>
      <c r="H73" s="33">
        <v>103</v>
      </c>
      <c r="I73" s="33">
        <v>113</v>
      </c>
      <c r="J73" s="33">
        <v>107</v>
      </c>
      <c r="K73" s="33">
        <v>101</v>
      </c>
      <c r="L73" s="33">
        <v>98</v>
      </c>
      <c r="M73" s="33">
        <v>102</v>
      </c>
      <c r="N73" s="33">
        <v>96</v>
      </c>
      <c r="O73" s="33">
        <v>102</v>
      </c>
      <c r="P73" s="33">
        <v>93</v>
      </c>
      <c r="Q73" s="33">
        <v>96</v>
      </c>
      <c r="R73" s="33">
        <v>92</v>
      </c>
      <c r="S73" s="33">
        <v>106</v>
      </c>
      <c r="T73" s="33">
        <v>95</v>
      </c>
      <c r="U73" s="33">
        <v>102</v>
      </c>
      <c r="V73" s="33">
        <v>80</v>
      </c>
      <c r="W73" s="33">
        <v>89</v>
      </c>
    </row>
    <row r="74" spans="1:23" x14ac:dyDescent="0.25">
      <c r="A74" s="32" t="s">
        <v>207</v>
      </c>
      <c r="B74" s="33">
        <v>92</v>
      </c>
      <c r="C74" s="33">
        <v>87</v>
      </c>
      <c r="D74" s="33">
        <v>89</v>
      </c>
      <c r="E74" s="33">
        <v>91</v>
      </c>
      <c r="F74" s="33">
        <v>100</v>
      </c>
      <c r="G74" s="33">
        <v>94</v>
      </c>
      <c r="H74" s="33">
        <v>94</v>
      </c>
      <c r="I74" s="33">
        <v>92</v>
      </c>
      <c r="J74" s="33">
        <v>80</v>
      </c>
      <c r="K74" s="33">
        <v>94</v>
      </c>
      <c r="L74" s="33">
        <v>89</v>
      </c>
      <c r="M74" s="33">
        <v>90</v>
      </c>
      <c r="N74" s="33">
        <v>88</v>
      </c>
      <c r="O74" s="33">
        <v>87</v>
      </c>
      <c r="P74" s="33">
        <v>88</v>
      </c>
      <c r="Q74" s="33">
        <v>85</v>
      </c>
      <c r="R74" s="33">
        <v>88</v>
      </c>
      <c r="S74" s="33">
        <v>97</v>
      </c>
      <c r="T74" s="33">
        <v>98</v>
      </c>
      <c r="U74" s="33">
        <v>95</v>
      </c>
      <c r="V74" s="33">
        <v>101</v>
      </c>
      <c r="W74" s="33">
        <v>99</v>
      </c>
    </row>
    <row r="75" spans="1:23" x14ac:dyDescent="0.25">
      <c r="A75" s="32" t="s">
        <v>208</v>
      </c>
      <c r="B75" s="33">
        <v>83</v>
      </c>
      <c r="C75" s="33">
        <v>73</v>
      </c>
      <c r="D75" s="33">
        <v>73</v>
      </c>
      <c r="E75" s="33">
        <v>73</v>
      </c>
      <c r="F75" s="33">
        <v>74</v>
      </c>
      <c r="G75" s="33">
        <v>75</v>
      </c>
      <c r="H75" s="33">
        <v>73</v>
      </c>
      <c r="I75" s="33">
        <v>78</v>
      </c>
      <c r="J75" s="33">
        <v>72</v>
      </c>
      <c r="K75" s="33">
        <v>76</v>
      </c>
      <c r="L75" s="33">
        <v>73</v>
      </c>
      <c r="M75" s="33">
        <v>83</v>
      </c>
      <c r="N75" s="33">
        <v>74</v>
      </c>
      <c r="O75" s="33">
        <v>72</v>
      </c>
      <c r="P75" s="33">
        <v>69</v>
      </c>
      <c r="Q75" s="33">
        <v>67</v>
      </c>
      <c r="R75" s="33">
        <v>72</v>
      </c>
      <c r="S75" s="33">
        <v>71</v>
      </c>
      <c r="T75" s="33">
        <v>73</v>
      </c>
      <c r="U75" s="33">
        <v>79</v>
      </c>
      <c r="V75" s="33">
        <v>76</v>
      </c>
      <c r="W75" s="33">
        <v>77</v>
      </c>
    </row>
    <row r="76" spans="1:23" x14ac:dyDescent="0.25">
      <c r="A76" s="32" t="s">
        <v>209</v>
      </c>
      <c r="B76" s="33">
        <v>29</v>
      </c>
      <c r="C76" s="33">
        <v>25</v>
      </c>
      <c r="D76" s="33">
        <v>22</v>
      </c>
      <c r="E76" s="33">
        <v>24</v>
      </c>
      <c r="F76" s="33">
        <v>23</v>
      </c>
      <c r="G76" s="33">
        <v>28</v>
      </c>
      <c r="H76" s="33">
        <v>24</v>
      </c>
      <c r="I76" s="33">
        <v>26</v>
      </c>
      <c r="J76" s="33">
        <v>26</v>
      </c>
      <c r="K76" s="33">
        <v>25</v>
      </c>
      <c r="L76" s="33">
        <v>24</v>
      </c>
      <c r="M76" s="33">
        <v>25</v>
      </c>
      <c r="N76" s="33">
        <v>26</v>
      </c>
      <c r="O76" s="33">
        <v>24</v>
      </c>
      <c r="P76" s="33">
        <v>25</v>
      </c>
      <c r="Q76" s="33">
        <v>23</v>
      </c>
      <c r="R76" s="33">
        <v>25</v>
      </c>
      <c r="S76" s="33">
        <v>25</v>
      </c>
      <c r="T76" s="33">
        <v>25</v>
      </c>
      <c r="U76" s="33">
        <v>25</v>
      </c>
      <c r="V76" s="33">
        <v>26</v>
      </c>
      <c r="W76" s="33">
        <v>22</v>
      </c>
    </row>
    <row r="77" spans="1:23" x14ac:dyDescent="0.25">
      <c r="A77" s="32" t="s">
        <v>210</v>
      </c>
      <c r="B77" s="33">
        <v>213</v>
      </c>
      <c r="C77" s="33">
        <v>209</v>
      </c>
      <c r="D77" s="33">
        <v>208</v>
      </c>
      <c r="E77" s="33">
        <v>217</v>
      </c>
      <c r="F77" s="33">
        <v>215</v>
      </c>
      <c r="G77" s="33">
        <v>212</v>
      </c>
      <c r="H77" s="33">
        <v>222</v>
      </c>
      <c r="I77" s="33">
        <v>214</v>
      </c>
      <c r="J77" s="33">
        <v>225</v>
      </c>
      <c r="K77" s="33">
        <v>223</v>
      </c>
      <c r="L77" s="33">
        <v>228</v>
      </c>
      <c r="M77" s="33">
        <v>216</v>
      </c>
      <c r="N77" s="33">
        <v>223</v>
      </c>
      <c r="O77" s="33">
        <v>227</v>
      </c>
      <c r="P77" s="33">
        <v>216</v>
      </c>
      <c r="Q77" s="33">
        <v>212</v>
      </c>
      <c r="R77" s="33">
        <v>220</v>
      </c>
      <c r="S77" s="33">
        <v>215</v>
      </c>
      <c r="T77" s="33">
        <v>213</v>
      </c>
      <c r="U77" s="33">
        <v>210</v>
      </c>
      <c r="V77" s="33">
        <v>221</v>
      </c>
      <c r="W77" s="33">
        <v>216</v>
      </c>
    </row>
    <row r="78" spans="1:23" x14ac:dyDescent="0.25">
      <c r="A78" s="32" t="s">
        <v>211</v>
      </c>
      <c r="B78" s="33">
        <v>6303</v>
      </c>
      <c r="C78" s="33">
        <v>6126</v>
      </c>
      <c r="D78" s="33">
        <v>6048</v>
      </c>
      <c r="E78" s="33">
        <v>6206</v>
      </c>
      <c r="F78" s="33">
        <v>6408</v>
      </c>
      <c r="G78" s="33">
        <v>6320</v>
      </c>
      <c r="H78" s="33">
        <v>6259</v>
      </c>
      <c r="I78" s="33">
        <v>6286</v>
      </c>
      <c r="J78" s="33">
        <v>6125</v>
      </c>
      <c r="K78" s="33">
        <v>6168</v>
      </c>
      <c r="L78" s="33">
        <v>6236</v>
      </c>
      <c r="M78" s="33">
        <v>6330</v>
      </c>
      <c r="N78" s="33">
        <v>6383</v>
      </c>
      <c r="O78" s="33">
        <v>6448</v>
      </c>
      <c r="P78" s="33">
        <v>6291</v>
      </c>
      <c r="Q78" s="33">
        <v>6371</v>
      </c>
      <c r="R78" s="33">
        <v>6188</v>
      </c>
      <c r="S78" s="33">
        <v>6291</v>
      </c>
      <c r="T78" s="33">
        <v>6410</v>
      </c>
      <c r="U78" s="33">
        <v>6494</v>
      </c>
      <c r="V78" s="33">
        <v>6373</v>
      </c>
      <c r="W78" s="33">
        <v>6273</v>
      </c>
    </row>
    <row r="79" spans="1:23" x14ac:dyDescent="0.25">
      <c r="A79" s="32" t="s">
        <v>212</v>
      </c>
      <c r="B79" s="33">
        <v>12606</v>
      </c>
      <c r="C79" s="33">
        <v>12252</v>
      </c>
      <c r="D79" s="33">
        <v>12096</v>
      </c>
      <c r="E79" s="33">
        <v>12412</v>
      </c>
      <c r="F79" s="33">
        <v>12816</v>
      </c>
      <c r="G79" s="33">
        <v>12640</v>
      </c>
      <c r="H79" s="33">
        <v>12518</v>
      </c>
      <c r="I79" s="33">
        <v>12572</v>
      </c>
      <c r="J79" s="33">
        <v>12250</v>
      </c>
      <c r="K79" s="33">
        <v>12336</v>
      </c>
      <c r="L79" s="33">
        <v>12472</v>
      </c>
      <c r="M79" s="33">
        <v>12660</v>
      </c>
      <c r="N79" s="33">
        <v>12766</v>
      </c>
      <c r="O79" s="33">
        <v>12896</v>
      </c>
      <c r="P79" s="33">
        <v>12582</v>
      </c>
      <c r="Q79" s="33">
        <v>12742</v>
      </c>
      <c r="R79" s="33">
        <v>12376</v>
      </c>
      <c r="S79" s="33">
        <v>12582</v>
      </c>
      <c r="T79" s="33">
        <v>12820</v>
      </c>
      <c r="U79" s="33">
        <v>12988</v>
      </c>
      <c r="V79" s="33">
        <v>12746</v>
      </c>
      <c r="W79" s="33">
        <v>12546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 1 sudarshan</vt:lpstr>
      <vt:lpstr>REGION 2 tharun</vt:lpstr>
      <vt:lpstr>REGION 3 srinu</vt:lpstr>
      <vt:lpstr>REGION 4 kranthi</vt:lpstr>
      <vt:lpstr>Region5(Apps)</vt:lpstr>
      <vt:lpstr>summry sheet</vt:lpstr>
      <vt:lpstr>22nd march</vt:lpstr>
      <vt:lpstr>DeliveryBoy(22nd march)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svcs</cp:lastModifiedBy>
  <dcterms:created xsi:type="dcterms:W3CDTF">2019-03-01T02:22:23Z</dcterms:created>
  <dcterms:modified xsi:type="dcterms:W3CDTF">2019-03-22T09:37:22Z</dcterms:modified>
</cp:coreProperties>
</file>