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fe_Data_20_rows" sheetId="1" state="visible" r:id="rId2"/>
  </sheets>
  <calcPr iterateCount="100" refMode="A1" iterate="false" iterateDelta="0.001"/>
  <pivotCaches>
    <pivotCache cacheId="1" r:id="rId4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<sst xmlns="http://schemas.openxmlformats.org/spreadsheetml/2006/main" count="116" uniqueCount="63">
  <si>
    <t xml:space="preserve">date</t>
  </si>
  <si>
    <t xml:space="preserve">Bill Number </t>
  </si>
  <si>
    <t xml:space="preserve">Item Desc</t>
  </si>
  <si>
    <t xml:space="preserve">Quantity</t>
  </si>
  <si>
    <t xml:space="preserve">Rate</t>
  </si>
  <si>
    <t xml:space="preserve">Tax</t>
  </si>
  <si>
    <t xml:space="preserve">Discount</t>
  </si>
  <si>
    <t xml:space="preserve">Total</t>
  </si>
  <si>
    <t xml:space="preserve">Category</t>
  </si>
  <si>
    <t xml:space="preserve">Cost (from DB)</t>
  </si>
  <si>
    <t xml:space="preserve">Profit (aggregated)</t>
  </si>
  <si>
    <t xml:space="preserve">Thu Apr 01 2010 15:15:11 GMT+0200 (Central European Summer Time)</t>
  </si>
  <si>
    <t xml:space="preserve">G0470115</t>
  </si>
  <si>
    <t xml:space="preserve">QUA  MINERAL WATER(1000ML)    </t>
  </si>
  <si>
    <t xml:space="preserve">BEVERAGE</t>
  </si>
  <si>
    <t xml:space="preserve">MONSOON MALABAR (AULAIT)      </t>
  </si>
  <si>
    <t xml:space="preserve">Thu Apr 01 2010 15:17:35 GMT+0200 (Central European Summer Time)</t>
  </si>
  <si>
    <t xml:space="preserve">G0470116</t>
  </si>
  <si>
    <t xml:space="preserve">MASALA CHAI CUTTING           </t>
  </si>
  <si>
    <t xml:space="preserve">Thu Apr 01 2010 15:19:55 GMT+0200 (Central European Summer Time)</t>
  </si>
  <si>
    <t xml:space="preserve">G0470117</t>
  </si>
  <si>
    <t xml:space="preserve">Thu Apr 01 2010 03:20:18 GMT+0200 (Central European Summer Time)</t>
  </si>
  <si>
    <t xml:space="preserve">G0470283</t>
  </si>
  <si>
    <t xml:space="preserve">MOROCCAN MINT TEA             </t>
  </si>
  <si>
    <t xml:space="preserve">Thu Apr 01 2010 15:21:34 GMT+0200 (Central European Summer Time)</t>
  </si>
  <si>
    <t xml:space="preserve">G0470118</t>
  </si>
  <si>
    <t xml:space="preserve">Thu Apr 01 2010 03:29:38 GMT+0200 (Central European Summer Time)</t>
  </si>
  <si>
    <t xml:space="preserve">G0470284</t>
  </si>
  <si>
    <t xml:space="preserve">CAPPUCCINO                    </t>
  </si>
  <si>
    <t xml:space="preserve">Thu Apr 01 2010 03:29:46 GMT+0200 (Central European Summer Time)</t>
  </si>
  <si>
    <t xml:space="preserve">G0470285</t>
  </si>
  <si>
    <t xml:space="preserve">SUMATRA MANDHELING (REG)      </t>
  </si>
  <si>
    <t xml:space="preserve">BRAZIL BOURBONSANTOS (AULAIT) </t>
  </si>
  <si>
    <t xml:space="preserve">Thu Apr 01 2010 15:36:33 GMT+0200 (Central European Summer Time)</t>
  </si>
  <si>
    <t xml:space="preserve">G0470120</t>
  </si>
  <si>
    <t xml:space="preserve">LEMON ICED TEA                </t>
  </si>
  <si>
    <t xml:space="preserve">Thu Apr 01 2010 15:42:05 GMT+0200 (Central European Summer Time)</t>
  </si>
  <si>
    <t xml:space="preserve">G0470122</t>
  </si>
  <si>
    <t xml:space="preserve">COUNTRY LEMONADE              </t>
  </si>
  <si>
    <t xml:space="preserve">Thu Apr 01 2010 16:02:15 GMT+0200 (Central European Summer Time)</t>
  </si>
  <si>
    <t xml:space="preserve">G0470127</t>
  </si>
  <si>
    <t xml:space="preserve">Thu Apr 01 2010 16:02:35 GMT+0200 (Central European Summer Time)</t>
  </si>
  <si>
    <t xml:space="preserve">G0470128</t>
  </si>
  <si>
    <t xml:space="preserve">Thu Apr 01 2010 16:21:32 GMT+0200 (Central European Summer Time)</t>
  </si>
  <si>
    <t xml:space="preserve">G0470133</t>
  </si>
  <si>
    <t xml:space="preserve">Thu Apr 01 2010 16:53:24 GMT+0200 (Central European Summer Time)</t>
  </si>
  <si>
    <t xml:space="preserve">G0470139</t>
  </si>
  <si>
    <t xml:space="preserve">Thu Apr 01 2010 16:54:32 GMT+0200 (Central European Summer Time)</t>
  </si>
  <si>
    <t xml:space="preserve">G0470140</t>
  </si>
  <si>
    <t xml:space="preserve">MIAMI MELONS                  </t>
  </si>
  <si>
    <t xml:space="preserve">Use this minimal spreadsheet, the same as the 20 row CSV version,
to check if the SQL queries are correct.</t>
  </si>
  <si>
    <t xml:space="preserve">Calculation</t>
  </si>
  <si>
    <t xml:space="preserve">Result</t>
  </si>
  <si>
    <t xml:space="preserve">Same result as with SQL</t>
  </si>
  <si>
    <t xml:space="preserve">Total revenue = sum (rate * quantity + tax – discount)</t>
  </si>
  <si>
    <t xml:space="preserve">Total cost = sum (cost * quantity)</t>
  </si>
  <si>
    <t xml:space="preserve">Total profit = sum ((rate - cost - discount) * quantity)</t>
  </si>
  <si>
    <t xml:space="preserve">Profit margin (%) = (Total Profit / Total Revenue) * 100</t>
  </si>
  <si>
    <t xml:space="preserve">Sales over time, per day = sum (rate * quantity + tax – discount).
These 20 records are from the same day, so sales over time =
total revenue.</t>
  </si>
  <si>
    <t xml:space="preserve">Top 5 products by profit = Profit grouped by Item Desc.
Had trouble sorting by sum of profits, so I just wrote the sorting next
to the pivot table, of the top 5.</t>
  </si>
  <si>
    <t xml:space="preserve">- all -</t>
  </si>
  <si>
    <t xml:space="preserve">Sum - Profit (aggregated)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</si>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</sst>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A1:K21" sheet="Cafe_Data_20_rows"/>
  </cacheSource>
  <cacheFields count="11">
    <cacheField name="date" numFmtId="0">
      <sharedItems count="14">
        <s v="Thu Apr 01 2010 03:20:18 GMT+0200 (Central European Summer Time)"/>
        <s v="Thu Apr 01 2010 03:29:38 GMT+0200 (Central European Summer Time)"/>
        <s v="Thu Apr 01 2010 03:29:46 GMT+0200 (Central European Summer Time)"/>
        <s v="Thu Apr 01 2010 15:15:11 GMT+0200 (Central European Summer Time)"/>
        <s v="Thu Apr 01 2010 15:17:35 GMT+0200 (Central European Summer Time)"/>
        <s v="Thu Apr 01 2010 15:19:55 GMT+0200 (Central European Summer Time)"/>
        <s v="Thu Apr 01 2010 15:21:34 GMT+0200 (Central European Summer Time)"/>
        <s v="Thu Apr 01 2010 15:36:33 GMT+0200 (Central European Summer Time)"/>
        <s v="Thu Apr 01 2010 15:42:05 GMT+0200 (Central European Summer Time)"/>
        <s v="Thu Apr 01 2010 16:02:15 GMT+0200 (Central European Summer Time)"/>
        <s v="Thu Apr 01 2010 16:02:35 GMT+0200 (Central European Summer Time)"/>
        <s v="Thu Apr 01 2010 16:21:32 GMT+0200 (Central European Summer Time)"/>
        <s v="Thu Apr 01 2010 16:53:24 GMT+0200 (Central European Summer Time)"/>
        <s v="Thu Apr 01 2010 16:54:32 GMT+0200 (Central European Summer Time)"/>
      </sharedItems>
    </cacheField>
    <cacheField name="Bill Number " numFmtId="0">
      <sharedItems count="14">
        <s v="G0470115"/>
        <s v="G0470116"/>
        <s v="G0470117"/>
        <s v="G0470118"/>
        <s v="G0470120"/>
        <s v="G0470122"/>
        <s v="G0470127"/>
        <s v="G0470128"/>
        <s v="G0470133"/>
        <s v="G0470139"/>
        <s v="G0470140"/>
        <s v="G0470283"/>
        <s v="G0470284"/>
        <s v="G0470285"/>
      </sharedItems>
    </cacheField>
    <cacheField name="Item Desc" numFmtId="0">
      <sharedItems count="10">
        <s v="BRAZIL BOURBONSANTOS (AULAIT) "/>
        <s v="CAPPUCCINO                    "/>
        <s v="COUNTRY LEMONADE              "/>
        <s v="LEMON ICED TEA                "/>
        <s v="MASALA CHAI CUTTING           "/>
        <s v="MIAMI MELONS                  "/>
        <s v="MONSOON MALABAR (AULAIT)      "/>
        <s v="MOROCCAN MINT TEA             "/>
        <s v="QUA  MINERAL WATER(1000ML)    "/>
        <s v="SUMATRA MANDHELING (REG)      "/>
      </sharedItems>
    </cacheField>
    <cacheField name="Quantity" numFmtId="0">
      <sharedItems containsSemiMixedTypes="0" containsString="0" containsNumber="1" containsInteger="1" minValue="1" maxValue="2" count="2">
        <n v="1"/>
        <n v="2"/>
      </sharedItems>
    </cacheField>
    <cacheField name="Rate" numFmtId="0">
      <sharedItems containsSemiMixedTypes="0" containsString="0" containsNumber="1" containsInteger="1" minValue="40" maxValue="115" count="8">
        <n v="40"/>
        <n v="45"/>
        <n v="50"/>
        <n v="60"/>
        <n v="85"/>
        <n v="95"/>
        <n v="100"/>
        <n v="115"/>
      </sharedItems>
    </cacheField>
    <cacheField name="Tax" numFmtId="0">
      <sharedItems containsSemiMixedTypes="0" containsString="0" containsNumber="1" minValue="9.5" maxValue="40.38" count="10">
        <n v="9.5"/>
        <n v="10.69"/>
        <n v="11.88"/>
        <n v="14.25"/>
        <n v="20.19"/>
        <n v="22.56"/>
        <n v="23.75"/>
        <n v="27.31"/>
        <n v="28.5"/>
        <n v="40.38"/>
      </sharedItems>
    </cacheField>
    <cacheField name="Discount" numFmtId="0">
      <sharedItems containsSemiMixedTypes="0" containsString="0" containsNumber="1" containsInteger="1" minValue="0" maxValue="0" count="1">
        <n v="0"/>
      </sharedItems>
    </cacheField>
    <cacheField name="Total" numFmtId="0">
      <sharedItems containsSemiMixedTypes="0" containsString="0" containsNumber="1" minValue="49.5" maxValue="210.38" count="10">
        <n v="49.5"/>
        <n v="55.69"/>
        <n v="61.88"/>
        <n v="74.25"/>
        <n v="105.19"/>
        <n v="117.56"/>
        <n v="123.75"/>
        <n v="142.31"/>
        <n v="148.5"/>
        <n v="210.38"/>
      </sharedItems>
    </cacheField>
    <cacheField name="Category" numFmtId="0">
      <sharedItems count="1">
        <s v="BEVERAGE"/>
      </sharedItems>
    </cacheField>
    <cacheField name="Cost (from DB)" numFmtId="0">
      <sharedItems containsSemiMixedTypes="0" containsString="0" containsNumber="1" minValue="19.31" maxValue="75.49" count="9">
        <n v="19.31"/>
        <n v="27.29"/>
        <n v="31.56"/>
        <n v="43.5"/>
        <n v="45.29"/>
        <n v="48.39"/>
        <n v="66.27"/>
        <n v="68.31"/>
        <n v="75.49"/>
      </sharedItems>
    </cacheField>
    <cacheField name="Profit (aggregated)" numFmtId="0">
      <sharedItems containsSemiMixedTypes="0" containsString="0" containsNumber="1" minValue="14.71" maxValue="106.88" count="12">
        <n v="14.71"/>
        <n v="17.71"/>
        <n v="18.44"/>
        <n v="18.73"/>
        <n v="20.69"/>
        <n v="24.51"/>
        <n v="29.42"/>
        <n v="36.61"/>
        <n v="46.69"/>
        <n v="51.5"/>
        <n v="53.44"/>
        <n v="106.8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3"/>
    <x v="0"/>
    <x v="8"/>
    <x v="0"/>
    <x v="2"/>
    <x v="2"/>
    <x v="0"/>
    <x v="2"/>
    <x v="0"/>
    <x v="2"/>
    <x v="2"/>
  </r>
  <r>
    <x v="3"/>
    <x v="0"/>
    <x v="6"/>
    <x v="0"/>
    <x v="6"/>
    <x v="6"/>
    <x v="0"/>
    <x v="6"/>
    <x v="0"/>
    <x v="8"/>
    <x v="5"/>
  </r>
  <r>
    <x v="4"/>
    <x v="1"/>
    <x v="4"/>
    <x v="0"/>
    <x v="0"/>
    <x v="0"/>
    <x v="0"/>
    <x v="0"/>
    <x v="0"/>
    <x v="0"/>
    <x v="4"/>
  </r>
  <r>
    <x v="5"/>
    <x v="2"/>
    <x v="8"/>
    <x v="0"/>
    <x v="2"/>
    <x v="2"/>
    <x v="0"/>
    <x v="2"/>
    <x v="0"/>
    <x v="2"/>
    <x v="2"/>
  </r>
  <r>
    <x v="0"/>
    <x v="11"/>
    <x v="7"/>
    <x v="0"/>
    <x v="1"/>
    <x v="1"/>
    <x v="0"/>
    <x v="1"/>
    <x v="0"/>
    <x v="1"/>
    <x v="1"/>
  </r>
  <r>
    <x v="0"/>
    <x v="11"/>
    <x v="8"/>
    <x v="0"/>
    <x v="2"/>
    <x v="2"/>
    <x v="0"/>
    <x v="2"/>
    <x v="0"/>
    <x v="2"/>
    <x v="2"/>
  </r>
  <r>
    <x v="6"/>
    <x v="3"/>
    <x v="4"/>
    <x v="0"/>
    <x v="0"/>
    <x v="0"/>
    <x v="0"/>
    <x v="0"/>
    <x v="0"/>
    <x v="0"/>
    <x v="4"/>
  </r>
  <r>
    <x v="6"/>
    <x v="3"/>
    <x v="7"/>
    <x v="0"/>
    <x v="1"/>
    <x v="1"/>
    <x v="0"/>
    <x v="1"/>
    <x v="0"/>
    <x v="1"/>
    <x v="1"/>
  </r>
  <r>
    <x v="1"/>
    <x v="12"/>
    <x v="1"/>
    <x v="0"/>
    <x v="3"/>
    <x v="3"/>
    <x v="0"/>
    <x v="3"/>
    <x v="0"/>
    <x v="4"/>
    <x v="0"/>
  </r>
  <r>
    <x v="2"/>
    <x v="13"/>
    <x v="7"/>
    <x v="0"/>
    <x v="1"/>
    <x v="1"/>
    <x v="0"/>
    <x v="1"/>
    <x v="0"/>
    <x v="1"/>
    <x v="1"/>
  </r>
  <r>
    <x v="2"/>
    <x v="13"/>
    <x v="9"/>
    <x v="0"/>
    <x v="5"/>
    <x v="5"/>
    <x v="0"/>
    <x v="5"/>
    <x v="0"/>
    <x v="3"/>
    <x v="9"/>
  </r>
  <r>
    <x v="2"/>
    <x v="13"/>
    <x v="0"/>
    <x v="0"/>
    <x v="7"/>
    <x v="7"/>
    <x v="0"/>
    <x v="7"/>
    <x v="0"/>
    <x v="7"/>
    <x v="8"/>
  </r>
  <r>
    <x v="7"/>
    <x v="4"/>
    <x v="3"/>
    <x v="0"/>
    <x v="4"/>
    <x v="4"/>
    <x v="0"/>
    <x v="4"/>
    <x v="0"/>
    <x v="2"/>
    <x v="10"/>
  </r>
  <r>
    <x v="8"/>
    <x v="5"/>
    <x v="2"/>
    <x v="0"/>
    <x v="4"/>
    <x v="4"/>
    <x v="0"/>
    <x v="4"/>
    <x v="0"/>
    <x v="6"/>
    <x v="3"/>
  </r>
  <r>
    <x v="8"/>
    <x v="5"/>
    <x v="3"/>
    <x v="1"/>
    <x v="4"/>
    <x v="9"/>
    <x v="0"/>
    <x v="9"/>
    <x v="0"/>
    <x v="2"/>
    <x v="11"/>
  </r>
  <r>
    <x v="9"/>
    <x v="6"/>
    <x v="1"/>
    <x v="0"/>
    <x v="3"/>
    <x v="3"/>
    <x v="0"/>
    <x v="3"/>
    <x v="0"/>
    <x v="4"/>
    <x v="0"/>
  </r>
  <r>
    <x v="10"/>
    <x v="7"/>
    <x v="8"/>
    <x v="0"/>
    <x v="2"/>
    <x v="2"/>
    <x v="0"/>
    <x v="2"/>
    <x v="0"/>
    <x v="2"/>
    <x v="2"/>
  </r>
  <r>
    <x v="11"/>
    <x v="8"/>
    <x v="1"/>
    <x v="1"/>
    <x v="3"/>
    <x v="8"/>
    <x v="0"/>
    <x v="8"/>
    <x v="0"/>
    <x v="4"/>
    <x v="6"/>
  </r>
  <r>
    <x v="12"/>
    <x v="9"/>
    <x v="8"/>
    <x v="0"/>
    <x v="2"/>
    <x v="2"/>
    <x v="0"/>
    <x v="2"/>
    <x v="0"/>
    <x v="2"/>
    <x v="2"/>
  </r>
  <r>
    <x v="13"/>
    <x v="10"/>
    <x v="5"/>
    <x v="0"/>
    <x v="4"/>
    <x v="4"/>
    <x v="0"/>
    <x v="4"/>
    <x v="0"/>
    <x v="5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34:C40" firstHeaderRow="1" firstDataRow="1" firstDataCol="1" rowPageCount="1" colPageCount="1"/>
  <pivotFields count="11">
    <pivotField compact="0" showAll="0"/>
    <pivotField compact="0" showAll="0"/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dataField="1" compact="0" showAll="0" countASubtotal="1" defaultSubtotal="0" outline="0">
      <items count="13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t="countA"/>
      </items>
    </pivotField>
  </pivotFields>
  <rowFields count="1">
    <field x="2"/>
  </rowFields>
  <pageFields count="1">
    <pageField fld="10" hier="-1"/>
  </pageFields>
  <dataFields count="1">
    <dataField name="Sum - Profit (aggregated)*" fld="1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39" activeCellId="0" sqref="F3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8.94"/>
    <col collapsed="false" customWidth="true" hidden="false" outlineLevel="0" max="2" min="2" style="0" width="11.11"/>
    <col collapsed="false" customWidth="true" hidden="false" outlineLevel="0" max="3" min="3" style="0" width="31.16"/>
    <col collapsed="false" customWidth="true" hidden="false" outlineLevel="0" max="4" min="4" style="0" width="8.38"/>
    <col collapsed="false" customWidth="true" hidden="false" outlineLevel="0" max="5" min="5" style="0" width="5.32"/>
    <col collapsed="false" customWidth="true" hidden="false" outlineLevel="0" max="6" min="6" style="0" width="6.01"/>
    <col collapsed="false" customWidth="true" hidden="false" outlineLevel="0" max="7" min="7" style="0" width="8.66"/>
    <col collapsed="false" customWidth="true" hidden="false" outlineLevel="0" max="8" min="8" style="0" width="6.98"/>
    <col collapsed="false" customWidth="true" hidden="false" outlineLevel="0" max="9" min="9" style="0" width="11.65"/>
    <col collapsed="false" customWidth="true" hidden="false" outlineLevel="0" max="10" min="10" style="0" width="12.78"/>
    <col collapsed="false" customWidth="true" hidden="false" outlineLevel="0" max="11" min="11" style="0" width="17.0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n">
        <v>1</v>
      </c>
      <c r="E2" s="0" t="n">
        <v>50</v>
      </c>
      <c r="F2" s="0" t="n">
        <v>11.88</v>
      </c>
      <c r="G2" s="0" t="n">
        <v>0</v>
      </c>
      <c r="H2" s="0" t="n">
        <v>61.88</v>
      </c>
      <c r="I2" s="0" t="s">
        <v>14</v>
      </c>
      <c r="J2" s="0" t="n">
        <v>31.56</v>
      </c>
      <c r="K2" s="0" t="n">
        <f aca="false">(E2-J2-G2) * D2</f>
        <v>18.44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15</v>
      </c>
      <c r="D3" s="0" t="n">
        <v>1</v>
      </c>
      <c r="E3" s="0" t="n">
        <v>100</v>
      </c>
      <c r="F3" s="0" t="n">
        <v>23.75</v>
      </c>
      <c r="G3" s="0" t="n">
        <v>0</v>
      </c>
      <c r="H3" s="0" t="n">
        <v>123.75</v>
      </c>
      <c r="I3" s="0" t="s">
        <v>14</v>
      </c>
      <c r="J3" s="0" t="n">
        <v>75.49</v>
      </c>
      <c r="K3" s="0" t="n">
        <f aca="false">(E3-J3-G3) * D3</f>
        <v>24.51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18</v>
      </c>
      <c r="D4" s="0" t="n">
        <v>1</v>
      </c>
      <c r="E4" s="0" t="n">
        <v>40</v>
      </c>
      <c r="F4" s="0" t="n">
        <v>9.5</v>
      </c>
      <c r="G4" s="0" t="n">
        <v>0</v>
      </c>
      <c r="H4" s="0" t="n">
        <v>49.5</v>
      </c>
      <c r="I4" s="0" t="s">
        <v>14</v>
      </c>
      <c r="J4" s="0" t="n">
        <v>19.31</v>
      </c>
      <c r="K4" s="0" t="n">
        <f aca="false">(E4-J4-G4) * D4</f>
        <v>20.69</v>
      </c>
    </row>
    <row r="5" customFormat="false" ht="12.8" hidden="false" customHeight="false" outlineLevel="0" collapsed="false">
      <c r="A5" s="0" t="s">
        <v>19</v>
      </c>
      <c r="B5" s="0" t="s">
        <v>20</v>
      </c>
      <c r="C5" s="0" t="s">
        <v>13</v>
      </c>
      <c r="D5" s="0" t="n">
        <v>1</v>
      </c>
      <c r="E5" s="0" t="n">
        <v>50</v>
      </c>
      <c r="F5" s="0" t="n">
        <v>11.88</v>
      </c>
      <c r="G5" s="0" t="n">
        <v>0</v>
      </c>
      <c r="H5" s="0" t="n">
        <v>61.88</v>
      </c>
      <c r="I5" s="0" t="s">
        <v>14</v>
      </c>
      <c r="J5" s="0" t="n">
        <v>31.56</v>
      </c>
      <c r="K5" s="0" t="n">
        <f aca="false">(E5-J5-G5) * D5</f>
        <v>18.44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0" t="s">
        <v>23</v>
      </c>
      <c r="D6" s="0" t="n">
        <v>1</v>
      </c>
      <c r="E6" s="0" t="n">
        <v>45</v>
      </c>
      <c r="F6" s="0" t="n">
        <v>10.69</v>
      </c>
      <c r="G6" s="0" t="n">
        <v>0</v>
      </c>
      <c r="H6" s="0" t="n">
        <v>55.69</v>
      </c>
      <c r="I6" s="0" t="s">
        <v>14</v>
      </c>
      <c r="J6" s="0" t="n">
        <v>27.29</v>
      </c>
      <c r="K6" s="0" t="n">
        <f aca="false">(E6-J6-G6) * D6</f>
        <v>17.71</v>
      </c>
    </row>
    <row r="7" customFormat="false" ht="12.8" hidden="false" customHeight="false" outlineLevel="0" collapsed="false">
      <c r="A7" s="0" t="s">
        <v>21</v>
      </c>
      <c r="B7" s="0" t="s">
        <v>22</v>
      </c>
      <c r="C7" s="0" t="s">
        <v>13</v>
      </c>
      <c r="D7" s="0" t="n">
        <v>1</v>
      </c>
      <c r="E7" s="0" t="n">
        <v>50</v>
      </c>
      <c r="F7" s="0" t="n">
        <v>11.88</v>
      </c>
      <c r="G7" s="0" t="n">
        <v>0</v>
      </c>
      <c r="H7" s="0" t="n">
        <v>61.88</v>
      </c>
      <c r="I7" s="0" t="s">
        <v>14</v>
      </c>
      <c r="J7" s="0" t="n">
        <v>31.56</v>
      </c>
      <c r="K7" s="0" t="n">
        <f aca="false">(E7-J7-G7) * D7</f>
        <v>18.44</v>
      </c>
    </row>
    <row r="8" customFormat="false" ht="12.8" hidden="false" customHeight="false" outlineLevel="0" collapsed="false">
      <c r="A8" s="0" t="s">
        <v>24</v>
      </c>
      <c r="B8" s="0" t="s">
        <v>25</v>
      </c>
      <c r="C8" s="0" t="s">
        <v>18</v>
      </c>
      <c r="D8" s="0" t="n">
        <v>1</v>
      </c>
      <c r="E8" s="0" t="n">
        <v>40</v>
      </c>
      <c r="F8" s="0" t="n">
        <v>9.5</v>
      </c>
      <c r="G8" s="0" t="n">
        <v>0</v>
      </c>
      <c r="H8" s="0" t="n">
        <v>49.5</v>
      </c>
      <c r="I8" s="0" t="s">
        <v>14</v>
      </c>
      <c r="J8" s="0" t="n">
        <v>19.31</v>
      </c>
      <c r="K8" s="0" t="n">
        <f aca="false">(E8-J8-G8) * D8</f>
        <v>20.69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s">
        <v>23</v>
      </c>
      <c r="D9" s="0" t="n">
        <v>1</v>
      </c>
      <c r="E9" s="0" t="n">
        <v>45</v>
      </c>
      <c r="F9" s="0" t="n">
        <v>10.69</v>
      </c>
      <c r="G9" s="0" t="n">
        <v>0</v>
      </c>
      <c r="H9" s="0" t="n">
        <v>55.69</v>
      </c>
      <c r="I9" s="0" t="s">
        <v>14</v>
      </c>
      <c r="J9" s="0" t="n">
        <v>27.29</v>
      </c>
      <c r="K9" s="0" t="n">
        <f aca="false">(E9-J9-G9) * D9</f>
        <v>17.71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0" t="s">
        <v>28</v>
      </c>
      <c r="D10" s="0" t="n">
        <v>1</v>
      </c>
      <c r="E10" s="0" t="n">
        <v>60</v>
      </c>
      <c r="F10" s="0" t="n">
        <v>14.25</v>
      </c>
      <c r="G10" s="0" t="n">
        <v>0</v>
      </c>
      <c r="H10" s="0" t="n">
        <v>74.25</v>
      </c>
      <c r="I10" s="0" t="s">
        <v>14</v>
      </c>
      <c r="J10" s="0" t="n">
        <v>45.29</v>
      </c>
      <c r="K10" s="0" t="n">
        <f aca="false">(E10-J10-G10) * D10</f>
        <v>14.71</v>
      </c>
    </row>
    <row r="11" customFormat="false" ht="12.8" hidden="false" customHeight="false" outlineLevel="0" collapsed="false">
      <c r="A11" s="0" t="s">
        <v>29</v>
      </c>
      <c r="B11" s="0" t="s">
        <v>30</v>
      </c>
      <c r="C11" s="0" t="s">
        <v>23</v>
      </c>
      <c r="D11" s="0" t="n">
        <v>1</v>
      </c>
      <c r="E11" s="0" t="n">
        <v>45</v>
      </c>
      <c r="F11" s="0" t="n">
        <v>10.69</v>
      </c>
      <c r="G11" s="0" t="n">
        <v>0</v>
      </c>
      <c r="H11" s="0" t="n">
        <v>55.69</v>
      </c>
      <c r="I11" s="0" t="s">
        <v>14</v>
      </c>
      <c r="J11" s="0" t="n">
        <v>27.29</v>
      </c>
      <c r="K11" s="0" t="n">
        <f aca="false">(E11-J11-G11) * D11</f>
        <v>17.71</v>
      </c>
    </row>
    <row r="12" customFormat="false" ht="12.8" hidden="false" customHeight="false" outlineLevel="0" collapsed="false">
      <c r="A12" s="0" t="s">
        <v>29</v>
      </c>
      <c r="B12" s="0" t="s">
        <v>30</v>
      </c>
      <c r="C12" s="0" t="s">
        <v>31</v>
      </c>
      <c r="D12" s="0" t="n">
        <v>1</v>
      </c>
      <c r="E12" s="0" t="n">
        <v>95</v>
      </c>
      <c r="F12" s="0" t="n">
        <v>22.56</v>
      </c>
      <c r="G12" s="0" t="n">
        <v>0</v>
      </c>
      <c r="H12" s="0" t="n">
        <v>117.56</v>
      </c>
      <c r="I12" s="0" t="s">
        <v>14</v>
      </c>
      <c r="J12" s="0" t="n">
        <v>43.5</v>
      </c>
      <c r="K12" s="0" t="n">
        <f aca="false">(E12-J12-G12) * D12</f>
        <v>51.5</v>
      </c>
    </row>
    <row r="13" customFormat="false" ht="12.8" hidden="false" customHeight="false" outlineLevel="0" collapsed="false">
      <c r="A13" s="0" t="s">
        <v>29</v>
      </c>
      <c r="B13" s="0" t="s">
        <v>30</v>
      </c>
      <c r="C13" s="0" t="s">
        <v>32</v>
      </c>
      <c r="D13" s="0" t="n">
        <v>1</v>
      </c>
      <c r="E13" s="0" t="n">
        <v>115</v>
      </c>
      <c r="F13" s="0" t="n">
        <v>27.31</v>
      </c>
      <c r="G13" s="0" t="n">
        <v>0</v>
      </c>
      <c r="H13" s="0" t="n">
        <v>142.31</v>
      </c>
      <c r="I13" s="0" t="s">
        <v>14</v>
      </c>
      <c r="J13" s="0" t="n">
        <v>68.31</v>
      </c>
      <c r="K13" s="0" t="n">
        <f aca="false">(E13-J13-G13) * D13</f>
        <v>46.69</v>
      </c>
    </row>
    <row r="14" customFormat="false" ht="12.8" hidden="false" customHeight="false" outlineLevel="0" collapsed="false">
      <c r="A14" s="0" t="s">
        <v>33</v>
      </c>
      <c r="B14" s="0" t="s">
        <v>34</v>
      </c>
      <c r="C14" s="0" t="s">
        <v>35</v>
      </c>
      <c r="D14" s="0" t="n">
        <v>1</v>
      </c>
      <c r="E14" s="0" t="n">
        <v>85</v>
      </c>
      <c r="F14" s="0" t="n">
        <v>20.19</v>
      </c>
      <c r="G14" s="0" t="n">
        <v>0</v>
      </c>
      <c r="H14" s="0" t="n">
        <v>105.19</v>
      </c>
      <c r="I14" s="0" t="s">
        <v>14</v>
      </c>
      <c r="J14" s="0" t="n">
        <v>31.56</v>
      </c>
      <c r="K14" s="0" t="n">
        <f aca="false">(E14-J14-G14) * D14</f>
        <v>53.44</v>
      </c>
    </row>
    <row r="15" customFormat="false" ht="12.8" hidden="false" customHeight="false" outlineLevel="0" collapsed="false">
      <c r="A15" s="0" t="s">
        <v>36</v>
      </c>
      <c r="B15" s="0" t="s">
        <v>37</v>
      </c>
      <c r="C15" s="0" t="s">
        <v>38</v>
      </c>
      <c r="D15" s="0" t="n">
        <v>1</v>
      </c>
      <c r="E15" s="0" t="n">
        <v>85</v>
      </c>
      <c r="F15" s="0" t="n">
        <v>20.19</v>
      </c>
      <c r="G15" s="0" t="n">
        <v>0</v>
      </c>
      <c r="H15" s="0" t="n">
        <v>105.19</v>
      </c>
      <c r="I15" s="0" t="s">
        <v>14</v>
      </c>
      <c r="J15" s="0" t="n">
        <v>66.27</v>
      </c>
      <c r="K15" s="0" t="n">
        <f aca="false">(E15-J15-G15) * D15</f>
        <v>18.73</v>
      </c>
    </row>
    <row r="16" customFormat="false" ht="12.8" hidden="false" customHeight="false" outlineLevel="0" collapsed="false">
      <c r="A16" s="0" t="s">
        <v>36</v>
      </c>
      <c r="B16" s="0" t="s">
        <v>37</v>
      </c>
      <c r="C16" s="0" t="s">
        <v>35</v>
      </c>
      <c r="D16" s="0" t="n">
        <v>2</v>
      </c>
      <c r="E16" s="0" t="n">
        <v>85</v>
      </c>
      <c r="F16" s="0" t="n">
        <v>40.38</v>
      </c>
      <c r="G16" s="0" t="n">
        <v>0</v>
      </c>
      <c r="H16" s="0" t="n">
        <v>210.38</v>
      </c>
      <c r="I16" s="0" t="s">
        <v>14</v>
      </c>
      <c r="J16" s="0" t="n">
        <v>31.56</v>
      </c>
      <c r="K16" s="0" t="n">
        <f aca="false">(E16-J16-G16) * D16</f>
        <v>106.88</v>
      </c>
    </row>
    <row r="17" customFormat="false" ht="12.8" hidden="false" customHeight="false" outlineLevel="0" collapsed="false">
      <c r="A17" s="0" t="s">
        <v>39</v>
      </c>
      <c r="B17" s="0" t="s">
        <v>40</v>
      </c>
      <c r="C17" s="0" t="s">
        <v>28</v>
      </c>
      <c r="D17" s="0" t="n">
        <v>1</v>
      </c>
      <c r="E17" s="0" t="n">
        <v>60</v>
      </c>
      <c r="F17" s="0" t="n">
        <v>14.25</v>
      </c>
      <c r="G17" s="0" t="n">
        <v>0</v>
      </c>
      <c r="H17" s="0" t="n">
        <v>74.25</v>
      </c>
      <c r="I17" s="0" t="s">
        <v>14</v>
      </c>
      <c r="J17" s="0" t="n">
        <v>45.29</v>
      </c>
      <c r="K17" s="0" t="n">
        <f aca="false">(E17-J17-G17) * D17</f>
        <v>14.71</v>
      </c>
    </row>
    <row r="18" customFormat="false" ht="12.8" hidden="false" customHeight="false" outlineLevel="0" collapsed="false">
      <c r="A18" s="0" t="s">
        <v>41</v>
      </c>
      <c r="B18" s="0" t="s">
        <v>42</v>
      </c>
      <c r="C18" s="0" t="s">
        <v>13</v>
      </c>
      <c r="D18" s="0" t="n">
        <v>1</v>
      </c>
      <c r="E18" s="0" t="n">
        <v>50</v>
      </c>
      <c r="F18" s="0" t="n">
        <v>11.88</v>
      </c>
      <c r="G18" s="0" t="n">
        <v>0</v>
      </c>
      <c r="H18" s="0" t="n">
        <v>61.88</v>
      </c>
      <c r="I18" s="0" t="s">
        <v>14</v>
      </c>
      <c r="J18" s="0" t="n">
        <v>31.56</v>
      </c>
      <c r="K18" s="0" t="n">
        <f aca="false">(E18-J18-G18) * D18</f>
        <v>18.44</v>
      </c>
    </row>
    <row r="19" customFormat="false" ht="12.8" hidden="false" customHeight="false" outlineLevel="0" collapsed="false">
      <c r="A19" s="0" t="s">
        <v>43</v>
      </c>
      <c r="B19" s="0" t="s">
        <v>44</v>
      </c>
      <c r="C19" s="0" t="s">
        <v>28</v>
      </c>
      <c r="D19" s="0" t="n">
        <v>2</v>
      </c>
      <c r="E19" s="0" t="n">
        <v>60</v>
      </c>
      <c r="F19" s="0" t="n">
        <v>28.5</v>
      </c>
      <c r="G19" s="0" t="n">
        <v>0</v>
      </c>
      <c r="H19" s="0" t="n">
        <v>148.5</v>
      </c>
      <c r="I19" s="0" t="s">
        <v>14</v>
      </c>
      <c r="J19" s="0" t="n">
        <v>45.29</v>
      </c>
      <c r="K19" s="0" t="n">
        <f aca="false">(E19-J19-G19) * D19</f>
        <v>29.42</v>
      </c>
    </row>
    <row r="20" customFormat="false" ht="12.8" hidden="false" customHeight="false" outlineLevel="0" collapsed="false">
      <c r="A20" s="0" t="s">
        <v>45</v>
      </c>
      <c r="B20" s="0" t="s">
        <v>46</v>
      </c>
      <c r="C20" s="0" t="s">
        <v>13</v>
      </c>
      <c r="D20" s="0" t="n">
        <v>1</v>
      </c>
      <c r="E20" s="0" t="n">
        <v>50</v>
      </c>
      <c r="F20" s="0" t="n">
        <v>11.88</v>
      </c>
      <c r="G20" s="0" t="n">
        <v>0</v>
      </c>
      <c r="H20" s="0" t="n">
        <v>61.88</v>
      </c>
      <c r="I20" s="0" t="s">
        <v>14</v>
      </c>
      <c r="J20" s="0" t="n">
        <v>31.56</v>
      </c>
      <c r="K20" s="0" t="n">
        <f aca="false">(E20-J20-G20) * D20</f>
        <v>18.44</v>
      </c>
    </row>
    <row r="21" customFormat="false" ht="12.8" hidden="false" customHeight="false" outlineLevel="0" collapsed="false">
      <c r="A21" s="0" t="s">
        <v>47</v>
      </c>
      <c r="B21" s="0" t="s">
        <v>48</v>
      </c>
      <c r="C21" s="0" t="s">
        <v>49</v>
      </c>
      <c r="D21" s="0" t="n">
        <v>1</v>
      </c>
      <c r="E21" s="0" t="n">
        <v>85</v>
      </c>
      <c r="F21" s="0" t="n">
        <v>20.19</v>
      </c>
      <c r="G21" s="0" t="n">
        <v>0</v>
      </c>
      <c r="H21" s="0" t="n">
        <v>105.19</v>
      </c>
      <c r="I21" s="0" t="s">
        <v>14</v>
      </c>
      <c r="J21" s="0" t="n">
        <v>48.39</v>
      </c>
      <c r="K21" s="0" t="n">
        <f aca="false">(E21-J21-G21) * D21</f>
        <v>36.61</v>
      </c>
    </row>
    <row r="24" customFormat="false" ht="23.85" hidden="false" customHeight="false" outlineLevel="0" collapsed="false">
      <c r="A24" s="1" t="s">
        <v>50</v>
      </c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2" t="s">
        <v>51</v>
      </c>
      <c r="B26" s="2" t="s">
        <v>52</v>
      </c>
      <c r="C26" s="1" t="s">
        <v>53</v>
      </c>
    </row>
    <row r="27" customFormat="false" ht="12.8" hidden="false" customHeight="false" outlineLevel="0" collapsed="false">
      <c r="A27" s="0" t="s">
        <v>54</v>
      </c>
      <c r="B27" s="0" t="n">
        <f aca="false">SUMPRODUCT(E2:E21, D2:D21) + SUM(F2:F21) - SUM(G2:G21)</f>
        <v>1782.04</v>
      </c>
      <c r="C27" s="3" t="b">
        <f aca="false">1782.04=B27</f>
        <v>1</v>
      </c>
    </row>
    <row r="28" customFormat="false" ht="12.8" hidden="false" customHeight="false" outlineLevel="0" collapsed="false">
      <c r="A28" s="0" t="s">
        <v>55</v>
      </c>
      <c r="B28" s="0" t="n">
        <f aca="false">SUMPRODUCT(J2:J21, D2:D21)</f>
        <v>856.09</v>
      </c>
      <c r="C28" s="3" t="b">
        <f aca="false">856.09=B28</f>
        <v>1</v>
      </c>
    </row>
    <row r="29" customFormat="false" ht="12.8" hidden="false" customHeight="false" outlineLevel="0" collapsed="false">
      <c r="A29" s="0" t="s">
        <v>56</v>
      </c>
      <c r="B29" s="0" t="n">
        <f aca="false">SUMPRODUCT((E2:E21 - J2:J21 - G2:G21) * D2:D21)</f>
        <v>583.91</v>
      </c>
      <c r="C29" s="3" t="b">
        <f aca="false">583.91=B29</f>
        <v>1</v>
      </c>
    </row>
    <row r="30" customFormat="false" ht="12.8" hidden="false" customHeight="false" outlineLevel="0" collapsed="false">
      <c r="A30" s="0" t="s">
        <v>57</v>
      </c>
      <c r="B30" s="0" t="n">
        <f aca="false">(B29/B27) * 100</f>
        <v>32.7663801037014</v>
      </c>
      <c r="C30" s="3" t="b">
        <f aca="false">32.7663801037014=B30</f>
        <v>1</v>
      </c>
    </row>
    <row r="31" customFormat="false" ht="35.05" hidden="false" customHeight="false" outlineLevel="0" collapsed="false">
      <c r="A31" s="4" t="s">
        <v>58</v>
      </c>
      <c r="B31" s="0" t="n">
        <f aca="false">B27</f>
        <v>1782.04</v>
      </c>
      <c r="C31" s="3" t="b">
        <f aca="false">1782.04=B31</f>
        <v>1</v>
      </c>
    </row>
    <row r="32" customFormat="false" ht="35.05" hidden="false" customHeight="false" outlineLevel="0" collapsed="false">
      <c r="A32" s="4" t="s">
        <v>59</v>
      </c>
      <c r="B32" s="5" t="s">
        <v>10</v>
      </c>
      <c r="C32" s="6" t="s">
        <v>60</v>
      </c>
    </row>
    <row r="34" customFormat="false" ht="12.8" hidden="false" customHeight="false" outlineLevel="0" collapsed="false">
      <c r="B34" s="7" t="s">
        <v>2</v>
      </c>
      <c r="C34" s="8" t="s">
        <v>61</v>
      </c>
    </row>
    <row r="35" customFormat="false" ht="12.8" hidden="false" customHeight="false" outlineLevel="0" collapsed="false">
      <c r="B35" s="9" t="s">
        <v>32</v>
      </c>
      <c r="C35" s="10" t="n">
        <v>46.69</v>
      </c>
    </row>
    <row r="36" customFormat="false" ht="12.8" hidden="false" customHeight="false" outlineLevel="0" collapsed="false">
      <c r="B36" s="11" t="s">
        <v>28</v>
      </c>
      <c r="C36" s="12" t="n">
        <v>58.84</v>
      </c>
      <c r="D36" s="0" t="n">
        <v>3</v>
      </c>
    </row>
    <row r="37" customFormat="false" ht="12.8" hidden="false" customHeight="false" outlineLevel="0" collapsed="false">
      <c r="B37" s="11" t="s">
        <v>38</v>
      </c>
      <c r="C37" s="12" t="n">
        <v>18.73</v>
      </c>
    </row>
    <row r="38" customFormat="false" ht="12.8" hidden="false" customHeight="false" outlineLevel="0" collapsed="false">
      <c r="B38" s="11" t="s">
        <v>35</v>
      </c>
      <c r="C38" s="12" t="n">
        <v>160.32</v>
      </c>
      <c r="D38" s="0" t="n">
        <v>1</v>
      </c>
    </row>
    <row r="39" customFormat="false" ht="12.8" hidden="false" customHeight="false" outlineLevel="0" collapsed="false">
      <c r="B39" s="11" t="s">
        <v>18</v>
      </c>
      <c r="C39" s="12" t="n">
        <v>41.38</v>
      </c>
    </row>
    <row r="40" customFormat="false" ht="12.8" hidden="false" customHeight="false" outlineLevel="0" collapsed="false">
      <c r="B40" s="11" t="s">
        <v>49</v>
      </c>
      <c r="C40" s="12" t="n">
        <v>36.61</v>
      </c>
    </row>
    <row r="41" customFormat="false" ht="12.8" hidden="false" customHeight="false" outlineLevel="0" collapsed="false">
      <c r="B41" s="11" t="s">
        <v>15</v>
      </c>
      <c r="C41" s="12" t="n">
        <v>24.51</v>
      </c>
    </row>
    <row r="42" customFormat="false" ht="12.8" hidden="false" customHeight="false" outlineLevel="0" collapsed="false">
      <c r="B42" s="11" t="s">
        <v>23</v>
      </c>
      <c r="C42" s="12" t="n">
        <v>53.13</v>
      </c>
      <c r="D42" s="0" t="n">
        <v>4</v>
      </c>
    </row>
    <row r="43" customFormat="false" ht="12.8" hidden="false" customHeight="false" outlineLevel="0" collapsed="false">
      <c r="B43" s="11" t="s">
        <v>13</v>
      </c>
      <c r="C43" s="12" t="n">
        <v>92.2</v>
      </c>
      <c r="D43" s="0" t="n">
        <v>2</v>
      </c>
    </row>
    <row r="44" customFormat="false" ht="12.8" hidden="false" customHeight="false" outlineLevel="0" collapsed="false">
      <c r="B44" s="11" t="s">
        <v>31</v>
      </c>
      <c r="C44" s="13" t="n">
        <v>51.5</v>
      </c>
      <c r="D44" s="0" t="n">
        <v>5</v>
      </c>
    </row>
    <row r="45" customFormat="false" ht="12.8" hidden="false" customHeight="false" outlineLevel="0" collapsed="false">
      <c r="B45" s="14" t="s">
        <v>62</v>
      </c>
      <c r="C45" s="15" t="n">
        <v>583.91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2025-06-05T14:56:18Z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