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klassert\GitHub\1-JWP\jordanprototype\data\excel_data\"/>
    </mc:Choice>
  </mc:AlternateContent>
  <bookViews>
    <workbookView xWindow="0" yWindow="0" windowWidth="19416" windowHeight="11016" tabRatio="863" activeTab="1"/>
  </bookViews>
  <sheets>
    <sheet name="Intro" sheetId="7" r:id="rId1"/>
    <sheet name="targets_per_capita" sheetId="79" r:id="rId2"/>
    <sheet name="consumption_to_wastewater" sheetId="83" r:id="rId3"/>
    <sheet name="supply_project_wells" sheetId="84" r:id="rId4"/>
    <sheet name="delayed_sources" sheetId="38" r:id="rId5"/>
    <sheet name="delayed_sources_phase_in" sheetId="82" r:id="rId6"/>
    <sheet name="target_shift_hfwaj_zar" sheetId="67" r:id="rId7"/>
    <sheet name="target_shift_hfwaj_taf" sheetId="68" r:id="rId8"/>
    <sheet name="target_shift_hfwaj_maf" sheetId="69" r:id="rId9"/>
    <sheet name="target_shift_hfwaj_mad" sheetId="70" r:id="rId10"/>
    <sheet name="target_shift_hfwaj_maa" sheetId="71" r:id="rId11"/>
    <sheet name="target_shift_hfwaj_kar" sheetId="72" r:id="rId12"/>
    <sheet name="target_shift_hfwaj_jar" sheetId="73" r:id="rId13"/>
    <sheet name="target_shift_hfwaj_irb" sheetId="74" r:id="rId14"/>
    <sheet name="target_shift_hfwaj_bal" sheetId="75" r:id="rId15"/>
    <sheet name="target_shift_hfwaj_aqa" sheetId="76" r:id="rId16"/>
    <sheet name="target_shift_hfwaj_amm" sheetId="77" r:id="rId17"/>
    <sheet name="target_shift_RSDS_ph2" sheetId="66" r:id="rId18"/>
    <sheet name="target_shift_aqa_RSDS" sheetId="65" r:id="rId19"/>
    <sheet name="target_shift_aqa_desal" sheetId="64" r:id="rId20"/>
    <sheet name="target_shift_awajan" sheetId="63" r:id="rId21"/>
    <sheet name="target_shift_hasagw" sheetId="62" r:id="rId22"/>
    <sheet name="target_shift_disitaf" sheetId="61" r:id="rId23"/>
    <sheet name="target_shift_tafgw" sheetId="60" r:id="rId24"/>
    <sheet name="target_shift_khaw" sheetId="59" r:id="rId25"/>
    <sheet name="target_shift_zaatari" sheetId="58" r:id="rId26"/>
    <sheet name="target_shift_mafgw" sheetId="57" r:id="rId27"/>
    <sheet name="target_shift_maagw" sheetId="56" r:id="rId28"/>
    <sheet name="target_shift_kargw" sheetId="55" r:id="rId29"/>
    <sheet name="target_shift_samad" sheetId="54" r:id="rId30"/>
    <sheet name="target_shift_hamed" sheetId="53" r:id="rId31"/>
    <sheet name="target_shift_zaibal" sheetId="52" r:id="rId32"/>
    <sheet name="target_shift_aqagw" sheetId="51" r:id="rId33"/>
    <sheet name="target_shift_heedan" sheetId="50" r:id="rId34"/>
    <sheet name="target_shift_aqeb2" sheetId="49" r:id="rId35"/>
    <sheet name="target_shift_aqeb1" sheetId="48" r:id="rId36"/>
    <sheet name="target_shift_tannour_dam" sheetId="47" r:id="rId37"/>
    <sheet name="target_shift_tiberias_RSDS_2" sheetId="45" r:id="rId38"/>
    <sheet name="target_shift_tiberias_RSDS_1" sheetId="44" r:id="rId39"/>
    <sheet name="target_shift_disiamm" sheetId="43" r:id="rId40"/>
    <sheet name="target_shift_hisban" sheetId="42" r:id="rId41"/>
    <sheet name="target_shift_sheediya" sheetId="41" r:id="rId42"/>
    <sheet name="target_shift_subahy" sheetId="40" r:id="rId43"/>
    <sheet name="target_shift_mujib_wtp" sheetId="39" r:id="rId44"/>
    <sheet name="target_shift_tiberias_RSDS" sheetId="37" r:id="rId45"/>
    <sheet name="Extraction_cap" sheetId="11" r:id="rId46"/>
    <sheet name="NRW" sheetId="3" r:id="rId47"/>
    <sheet name="tot_extraction2006" sheetId="29" r:id="rId48"/>
    <sheet name="tot_extraction2007" sheetId="30" r:id="rId49"/>
    <sheet name="tot_extraction2008" sheetId="33" r:id="rId50"/>
    <sheet name="tot_extraction2009" sheetId="32" r:id="rId51"/>
    <sheet name="tot_extraction2010" sheetId="31" r:id="rId52"/>
    <sheet name="tot_extraction2011" sheetId="5" r:id="rId53"/>
    <sheet name="tot_extraction2012" sheetId="4" r:id="rId54"/>
    <sheet name="tot_extraction2013" sheetId="1" r:id="rId55"/>
    <sheet name="tot_extraction2014" sheetId="34" r:id="rId56"/>
    <sheet name="tot_extraction2015" sheetId="78" r:id="rId57"/>
    <sheet name="real_supply2006" sheetId="14" r:id="rId58"/>
    <sheet name="real_supply2007" sheetId="18" r:id="rId59"/>
    <sheet name="real_supply2008" sheetId="17" r:id="rId60"/>
    <sheet name="real_supply2009" sheetId="16" r:id="rId61"/>
    <sheet name="real_supply2010" sheetId="15" r:id="rId62"/>
    <sheet name="real_supply2011" sheetId="2" r:id="rId63"/>
    <sheet name="real_supply2012" sheetId="8" r:id="rId64"/>
    <sheet name="real_supply2013" sheetId="10" r:id="rId65"/>
    <sheet name="real_supply2014" sheetId="13" r:id="rId66"/>
    <sheet name="observed_supply2015" sheetId="80" r:id="rId67"/>
    <sheet name="observed_supply2016" sheetId="81" r:id="rId68"/>
    <sheet name="monthly_extraction2006" sheetId="20" r:id="rId69"/>
    <sheet name="monthly_extraction2007" sheetId="21" r:id="rId70"/>
    <sheet name="monthly_extraction2008" sheetId="22" r:id="rId71"/>
    <sheet name="monthly_extraction2009" sheetId="23" r:id="rId72"/>
    <sheet name="monthly_extraction2010" sheetId="24" r:id="rId73"/>
    <sheet name="monthly_extraction2011" sheetId="19" r:id="rId74"/>
    <sheet name="monthly_extraction2012" sheetId="25" r:id="rId75"/>
    <sheet name="monthly_extraction2013" sheetId="26" r:id="rId76"/>
    <sheet name="monthly_extraction2014" sheetId="27" r:id="rId77"/>
  </sheets>
  <calcPr calcId="152511"/>
</workbook>
</file>

<file path=xl/calcChain.xml><?xml version="1.0" encoding="utf-8"?>
<calcChain xmlns="http://schemas.openxmlformats.org/spreadsheetml/2006/main">
  <c r="M53" i="11" l="1"/>
  <c r="L53" i="11"/>
  <c r="K53" i="11"/>
  <c r="J53" i="11"/>
  <c r="I53" i="11"/>
  <c r="H53" i="11"/>
  <c r="G53" i="11"/>
  <c r="F53" i="11"/>
  <c r="E53" i="11"/>
  <c r="D53" i="11"/>
  <c r="C53" i="11"/>
  <c r="B53" i="11"/>
  <c r="M52" i="11"/>
  <c r="L52" i="11"/>
  <c r="K52" i="11"/>
  <c r="J52" i="11"/>
  <c r="I52" i="11"/>
  <c r="H52" i="11"/>
  <c r="G52" i="11"/>
  <c r="F52" i="11"/>
  <c r="E52" i="11"/>
  <c r="D52" i="11"/>
  <c r="C52" i="11"/>
  <c r="B52" i="11"/>
  <c r="M51" i="11"/>
  <c r="L51" i="11"/>
  <c r="K51" i="11"/>
  <c r="J51" i="11"/>
  <c r="I51" i="11"/>
  <c r="H51" i="11"/>
  <c r="G51" i="11"/>
  <c r="F51" i="11"/>
  <c r="E51" i="11"/>
  <c r="D51" i="11"/>
  <c r="C51" i="11"/>
  <c r="B51" i="11"/>
  <c r="M50" i="11"/>
  <c r="L50" i="11"/>
  <c r="K50" i="11"/>
  <c r="J50" i="11"/>
  <c r="I50" i="11"/>
  <c r="H50" i="11"/>
  <c r="G50" i="11"/>
  <c r="F50" i="11"/>
  <c r="E50" i="11"/>
  <c r="D50" i="11"/>
  <c r="C50" i="11"/>
  <c r="B50" i="11"/>
  <c r="M49" i="11"/>
  <c r="L49" i="11"/>
  <c r="K49" i="11"/>
  <c r="J49" i="11"/>
  <c r="I49" i="11"/>
  <c r="H49" i="11"/>
  <c r="G49" i="11"/>
  <c r="F49" i="11"/>
  <c r="E49" i="11"/>
  <c r="D49" i="11"/>
  <c r="C49" i="11"/>
  <c r="B49" i="11"/>
  <c r="M48" i="11"/>
  <c r="L48" i="11"/>
  <c r="K48" i="11"/>
  <c r="J48" i="11"/>
  <c r="I48" i="11"/>
  <c r="H48" i="11"/>
  <c r="G48" i="11"/>
  <c r="F48" i="11"/>
  <c r="E48" i="11"/>
  <c r="D48" i="11"/>
  <c r="C48" i="11"/>
  <c r="B48" i="11"/>
  <c r="M47" i="11"/>
  <c r="L47" i="11"/>
  <c r="K47" i="11"/>
  <c r="J47" i="11"/>
  <c r="I47" i="11"/>
  <c r="H47" i="11"/>
  <c r="G47" i="11"/>
  <c r="F47" i="11"/>
  <c r="E47" i="11"/>
  <c r="D47" i="11"/>
  <c r="C47" i="11"/>
  <c r="B47" i="11"/>
  <c r="M46" i="11"/>
  <c r="L46" i="11"/>
  <c r="K46" i="11"/>
  <c r="J46" i="11"/>
  <c r="I46" i="11"/>
  <c r="H46" i="11"/>
  <c r="G46" i="11"/>
  <c r="F46" i="11"/>
  <c r="E46" i="11"/>
  <c r="D46" i="11"/>
  <c r="C46" i="11"/>
  <c r="B46" i="11"/>
  <c r="M45" i="11"/>
  <c r="L45" i="11"/>
  <c r="K45" i="11"/>
  <c r="J45" i="11"/>
  <c r="I45" i="11"/>
  <c r="H45" i="11"/>
  <c r="G45" i="11"/>
  <c r="F45" i="11"/>
  <c r="E45" i="11"/>
  <c r="D45" i="11"/>
  <c r="C45" i="11"/>
  <c r="B45" i="11"/>
  <c r="M44" i="11"/>
  <c r="L44" i="11"/>
  <c r="K44" i="11"/>
  <c r="J44" i="11"/>
  <c r="I44" i="11"/>
  <c r="H44" i="11"/>
  <c r="G44" i="11"/>
  <c r="F44" i="11"/>
  <c r="E44" i="11"/>
  <c r="D44" i="11"/>
  <c r="C44" i="11"/>
  <c r="B44" i="11"/>
  <c r="M43" i="11"/>
  <c r="L43" i="11"/>
  <c r="K43" i="11"/>
  <c r="J43" i="11"/>
  <c r="I43" i="11"/>
  <c r="H43" i="11"/>
  <c r="G43" i="11"/>
  <c r="F43" i="11"/>
  <c r="E43" i="11"/>
  <c r="D43" i="11"/>
  <c r="C43" i="11"/>
  <c r="B43" i="11"/>
  <c r="M42" i="11" l="1"/>
  <c r="L42" i="11"/>
  <c r="K42" i="11"/>
  <c r="J42" i="11"/>
  <c r="I42" i="11"/>
  <c r="H42" i="11"/>
  <c r="G42" i="11"/>
  <c r="F42" i="11"/>
  <c r="E42" i="11"/>
  <c r="D42" i="11"/>
  <c r="C42" i="11"/>
  <c r="B42" i="11"/>
  <c r="M41" i="11" l="1"/>
  <c r="L41" i="11"/>
  <c r="K41" i="11"/>
  <c r="J41" i="11"/>
  <c r="I41" i="11"/>
  <c r="H41" i="11"/>
  <c r="G41" i="11"/>
  <c r="F41" i="11"/>
  <c r="E41" i="11"/>
  <c r="D41" i="11"/>
  <c r="C41" i="11"/>
  <c r="B41" i="11"/>
  <c r="M40" i="11"/>
  <c r="L40" i="11"/>
  <c r="K40" i="11"/>
  <c r="J40" i="11"/>
  <c r="I40" i="11"/>
  <c r="H40" i="11"/>
  <c r="G40" i="11"/>
  <c r="F40" i="11"/>
  <c r="E40" i="11"/>
  <c r="D40" i="11"/>
  <c r="C40" i="11"/>
  <c r="B40" i="11"/>
  <c r="M39" i="11" l="1"/>
  <c r="L39" i="11"/>
  <c r="K39" i="11"/>
  <c r="J39" i="11"/>
  <c r="I39" i="11"/>
  <c r="H39" i="11"/>
  <c r="G39" i="11"/>
  <c r="F39" i="11"/>
  <c r="E39" i="11"/>
  <c r="D39" i="11"/>
  <c r="C39" i="11"/>
  <c r="B39" i="11"/>
  <c r="M38" i="11"/>
  <c r="L38" i="11"/>
  <c r="K38" i="11"/>
  <c r="J38" i="11"/>
  <c r="I38" i="11"/>
  <c r="H38" i="11"/>
  <c r="G38" i="11"/>
  <c r="F38" i="11"/>
  <c r="E38" i="11"/>
  <c r="D38" i="11"/>
  <c r="C38" i="11"/>
  <c r="B38" i="11"/>
  <c r="M37" i="11"/>
  <c r="L37" i="11"/>
  <c r="K37" i="11"/>
  <c r="J37" i="11"/>
  <c r="I37" i="11"/>
  <c r="H37" i="11"/>
  <c r="G37" i="11"/>
  <c r="F37" i="11"/>
  <c r="E37" i="11"/>
  <c r="D37" i="11"/>
  <c r="C37" i="11"/>
  <c r="B37" i="11"/>
  <c r="M36" i="11"/>
  <c r="L36" i="11"/>
  <c r="K36" i="11"/>
  <c r="J36" i="11"/>
  <c r="I36" i="11"/>
  <c r="H36" i="11"/>
  <c r="G36" i="11"/>
  <c r="F36" i="11"/>
  <c r="E36" i="11"/>
  <c r="D36" i="11"/>
  <c r="C36" i="11"/>
  <c r="B36" i="11"/>
  <c r="M35" i="11"/>
  <c r="L35" i="11"/>
  <c r="K35" i="11"/>
  <c r="J35" i="11"/>
  <c r="I35" i="11"/>
  <c r="H35" i="11"/>
  <c r="G35" i="11"/>
  <c r="F35" i="11"/>
  <c r="E35" i="11"/>
  <c r="D35" i="11"/>
  <c r="C35" i="11"/>
  <c r="B35" i="11"/>
  <c r="B34" i="11"/>
  <c r="M34" i="11"/>
  <c r="L34" i="11"/>
  <c r="K34" i="11"/>
  <c r="J34" i="11"/>
  <c r="I34" i="11"/>
  <c r="H34" i="11"/>
  <c r="G34" i="11"/>
  <c r="F34" i="11"/>
  <c r="E34" i="11"/>
  <c r="D34" i="11"/>
  <c r="C34" i="11"/>
  <c r="M33" i="11"/>
  <c r="L33" i="11"/>
  <c r="K33" i="11"/>
  <c r="J33" i="11"/>
  <c r="I33" i="11"/>
  <c r="H33" i="11"/>
  <c r="G33" i="11"/>
  <c r="F33" i="11"/>
  <c r="E33" i="11"/>
  <c r="D33" i="11"/>
  <c r="C33" i="11"/>
  <c r="B33" i="11"/>
  <c r="M32" i="11"/>
  <c r="L32" i="11"/>
  <c r="K32" i="11"/>
  <c r="J32" i="11"/>
  <c r="I32" i="11"/>
  <c r="H32" i="11"/>
  <c r="G32" i="11"/>
  <c r="F32" i="11"/>
  <c r="E32" i="11"/>
  <c r="D32" i="11"/>
  <c r="C32" i="11"/>
  <c r="B32" i="11"/>
  <c r="M31" i="11"/>
  <c r="L31" i="11"/>
  <c r="K31" i="11"/>
  <c r="J31" i="11"/>
  <c r="I31" i="11"/>
  <c r="H31" i="11"/>
  <c r="G31" i="11"/>
  <c r="F31" i="11"/>
  <c r="E31" i="11"/>
  <c r="D31" i="11"/>
  <c r="C31" i="11"/>
  <c r="B31" i="11"/>
  <c r="M30" i="11"/>
  <c r="L30" i="11"/>
  <c r="K30" i="11"/>
  <c r="J30" i="11"/>
  <c r="I30" i="11"/>
  <c r="H30" i="11"/>
  <c r="G30" i="11"/>
  <c r="F30" i="11"/>
  <c r="E30" i="11"/>
  <c r="D30" i="11"/>
  <c r="C30" i="11"/>
  <c r="B30" i="11"/>
  <c r="M29" i="11"/>
  <c r="L29" i="11"/>
  <c r="K29" i="11"/>
  <c r="J29" i="11"/>
  <c r="I29" i="11"/>
  <c r="H29" i="11"/>
  <c r="G29" i="11"/>
  <c r="F29" i="11"/>
  <c r="E29" i="11"/>
  <c r="D29" i="11"/>
  <c r="C29" i="11"/>
  <c r="B29" i="11"/>
  <c r="M28" i="11"/>
  <c r="L28" i="11"/>
  <c r="K28" i="11"/>
  <c r="J28" i="11"/>
  <c r="I28" i="11"/>
  <c r="H28" i="11"/>
  <c r="G28" i="11"/>
  <c r="F28" i="11"/>
  <c r="E28" i="11"/>
  <c r="D28" i="11"/>
  <c r="C28" i="11"/>
  <c r="B28" i="11"/>
  <c r="M27" i="11"/>
  <c r="L27" i="11"/>
  <c r="K27" i="11"/>
  <c r="J27" i="11"/>
  <c r="I27" i="11"/>
  <c r="H27" i="11"/>
  <c r="G27" i="11"/>
  <c r="F27" i="11"/>
  <c r="E27" i="11"/>
  <c r="D27" i="11"/>
  <c r="C27" i="11"/>
  <c r="B27" i="11"/>
  <c r="M26" i="11"/>
  <c r="L26" i="11"/>
  <c r="K26" i="11"/>
  <c r="J26" i="11"/>
  <c r="I26" i="11"/>
  <c r="H26" i="11"/>
  <c r="G26" i="11"/>
  <c r="F26" i="11"/>
  <c r="E26" i="11"/>
  <c r="D26" i="11"/>
  <c r="C26" i="11"/>
  <c r="B26" i="11"/>
  <c r="M25" i="11"/>
  <c r="L25" i="11"/>
  <c r="K25" i="11"/>
  <c r="J25" i="11"/>
  <c r="I25" i="11"/>
  <c r="H25" i="11"/>
  <c r="G25" i="11"/>
  <c r="F25" i="11"/>
  <c r="E25" i="11"/>
  <c r="D25" i="11"/>
  <c r="C25" i="11"/>
  <c r="B25" i="11"/>
  <c r="M24" i="11"/>
  <c r="L24" i="11"/>
  <c r="K24" i="11"/>
  <c r="J24" i="11"/>
  <c r="I24" i="11"/>
  <c r="H24" i="11"/>
  <c r="G24" i="11"/>
  <c r="F24" i="11"/>
  <c r="E24" i="11"/>
  <c r="D24" i="11"/>
  <c r="C24" i="11"/>
  <c r="B24" i="11"/>
  <c r="M23" i="11"/>
  <c r="L23" i="11"/>
  <c r="K23" i="11"/>
  <c r="J23" i="11"/>
  <c r="I23" i="11"/>
  <c r="H23" i="11"/>
  <c r="G23" i="11"/>
  <c r="F23" i="11"/>
  <c r="E23" i="11"/>
  <c r="D23" i="11"/>
  <c r="C23" i="11"/>
  <c r="B23" i="11"/>
  <c r="M22" i="11"/>
  <c r="L22" i="11"/>
  <c r="K22" i="11"/>
  <c r="J22" i="11"/>
  <c r="I22" i="11"/>
  <c r="H22" i="11"/>
  <c r="G22" i="11"/>
  <c r="F22" i="11"/>
  <c r="E22" i="11"/>
  <c r="D22" i="11"/>
  <c r="C22" i="11"/>
  <c r="B22" i="11"/>
  <c r="M18" i="11"/>
  <c r="L18" i="11"/>
  <c r="K18" i="11"/>
  <c r="J18" i="11"/>
  <c r="I18" i="11"/>
  <c r="H18" i="11"/>
  <c r="G18" i="11"/>
  <c r="F18" i="11"/>
  <c r="E18" i="11"/>
  <c r="D18" i="11"/>
  <c r="C18" i="11"/>
  <c r="B18" i="11"/>
  <c r="M16" i="11"/>
  <c r="L16" i="11"/>
  <c r="K16" i="11"/>
  <c r="J16" i="11"/>
  <c r="I16" i="11"/>
  <c r="H16" i="11"/>
  <c r="G16" i="11"/>
  <c r="F16" i="11"/>
  <c r="E16" i="11"/>
  <c r="D16" i="11"/>
  <c r="C16" i="11"/>
  <c r="B16" i="11"/>
  <c r="B13" i="11" l="1"/>
  <c r="C5" i="11" l="1"/>
  <c r="D5" i="11"/>
  <c r="E5" i="11"/>
  <c r="F5" i="11"/>
  <c r="G5" i="11"/>
  <c r="H5" i="11"/>
  <c r="I5" i="11"/>
  <c r="J5" i="11"/>
  <c r="K5" i="11"/>
  <c r="L5" i="11"/>
  <c r="M5" i="11"/>
  <c r="C10" i="11"/>
  <c r="D10" i="11"/>
  <c r="E10" i="11"/>
  <c r="F10" i="11"/>
  <c r="G10" i="11"/>
  <c r="H10" i="11"/>
  <c r="I10" i="11"/>
  <c r="J10" i="11"/>
  <c r="K10" i="11"/>
  <c r="L10" i="11"/>
  <c r="M10" i="11"/>
  <c r="C13" i="11"/>
  <c r="D13" i="11"/>
  <c r="E13" i="11"/>
  <c r="F13" i="11"/>
  <c r="G13" i="11"/>
  <c r="H13" i="11"/>
  <c r="I13" i="11"/>
  <c r="J13" i="11"/>
  <c r="K13" i="11"/>
  <c r="L13" i="11"/>
  <c r="M13" i="11"/>
  <c r="C14" i="11"/>
  <c r="D14" i="11"/>
  <c r="E14" i="11"/>
  <c r="F14" i="11"/>
  <c r="G14" i="11"/>
  <c r="H14" i="11"/>
  <c r="I14" i="11"/>
  <c r="J14" i="11"/>
  <c r="K14" i="11"/>
  <c r="L14" i="11"/>
  <c r="M14" i="11"/>
  <c r="B5" i="11"/>
  <c r="B10" i="11"/>
  <c r="B14" i="11"/>
</calcChain>
</file>

<file path=xl/sharedStrings.xml><?xml version="1.0" encoding="utf-8"?>
<sst xmlns="http://schemas.openxmlformats.org/spreadsheetml/2006/main" count="1984" uniqueCount="115">
  <si>
    <t>name</t>
  </si>
  <si>
    <t>jan</t>
  </si>
  <si>
    <t>feb</t>
  </si>
  <si>
    <t>mar</t>
  </si>
  <si>
    <t>apr</t>
  </si>
  <si>
    <t>may</t>
  </si>
  <si>
    <t>jun</t>
  </si>
  <si>
    <t>jul</t>
  </si>
  <si>
    <t>aug</t>
  </si>
  <si>
    <t>sep</t>
  </si>
  <si>
    <t>oct</t>
  </si>
  <si>
    <t>nov</t>
  </si>
  <si>
    <t>dec</t>
  </si>
  <si>
    <t>irbid</t>
  </si>
  <si>
    <t>mafraq</t>
  </si>
  <si>
    <t>ajloun</t>
  </si>
  <si>
    <t>jarash</t>
  </si>
  <si>
    <t>zarqa</t>
  </si>
  <si>
    <t>balqa</t>
  </si>
  <si>
    <t>amman</t>
  </si>
  <si>
    <t>madaba</t>
  </si>
  <si>
    <t>karak</t>
  </si>
  <si>
    <t>maan</t>
  </si>
  <si>
    <t>tafilah</t>
  </si>
  <si>
    <t>aqaba</t>
  </si>
  <si>
    <t>limit</t>
  </si>
  <si>
    <t>zai</t>
  </si>
  <si>
    <t>zara_maeen</t>
  </si>
  <si>
    <t xml:space="preserve">ajloun </t>
  </si>
  <si>
    <t xml:space="preserve">amman </t>
  </si>
  <si>
    <t xml:space="preserve">aqaba </t>
  </si>
  <si>
    <t xml:space="preserve">balqa </t>
  </si>
  <si>
    <t xml:space="preserve">irbid </t>
  </si>
  <si>
    <t xml:space="preserve">jerash </t>
  </si>
  <si>
    <t xml:space="preserve">karak </t>
  </si>
  <si>
    <t xml:space="preserve">madaba </t>
  </si>
  <si>
    <t xml:space="preserve">mafraq </t>
  </si>
  <si>
    <t xml:space="preserve">zarqa </t>
  </si>
  <si>
    <t xml:space="preserve">maan </t>
  </si>
  <si>
    <t>Total_NRW</t>
  </si>
  <si>
    <t>admin_losses</t>
  </si>
  <si>
    <t>physical_losses</t>
  </si>
  <si>
    <t>Comment</t>
  </si>
  <si>
    <t>This file includes time series for WAJ. Parameters are found in parameters inputs</t>
  </si>
  <si>
    <t>Monthly extractions</t>
  </si>
  <si>
    <t>Not an input to computations, only used in comparisons. Required if WAJ is set to "passive". Monthly values for years 2006 to 2010 are not known, annual total is disaggregated following the monthly distribution of 2011</t>
  </si>
  <si>
    <t>Series:</t>
  </si>
  <si>
    <t>Disi (already included)</t>
  </si>
  <si>
    <t>tiberias_RSDS</t>
  </si>
  <si>
    <t>year</t>
  </si>
  <si>
    <t>mujib_wtp</t>
  </si>
  <si>
    <t>subahy</t>
  </si>
  <si>
    <t>tannour_dam</t>
  </si>
  <si>
    <t>aqeb1</t>
  </si>
  <si>
    <t>aqeb2</t>
  </si>
  <si>
    <t>heedan</t>
  </si>
  <si>
    <t>aqagw</t>
  </si>
  <si>
    <t>zaibal</t>
  </si>
  <si>
    <t>hamed</t>
  </si>
  <si>
    <t>samad</t>
  </si>
  <si>
    <t>kargw</t>
  </si>
  <si>
    <t>maagw</t>
  </si>
  <si>
    <t>mafgw</t>
  </si>
  <si>
    <t>zaatari</t>
  </si>
  <si>
    <t>khaw</t>
  </si>
  <si>
    <t>tafgw</t>
  </si>
  <si>
    <t>disitaf</t>
  </si>
  <si>
    <t>hasagw</t>
  </si>
  <si>
    <t>awajan</t>
  </si>
  <si>
    <t>tiberias_RSDS_1</t>
  </si>
  <si>
    <t>tiberias_RSDS_2</t>
  </si>
  <si>
    <t>sheediya</t>
  </si>
  <si>
    <t>hisban</t>
  </si>
  <si>
    <t>disiamm</t>
  </si>
  <si>
    <t>aqa_RSDS</t>
  </si>
  <si>
    <t>aqa_desal</t>
  </si>
  <si>
    <t>RSDS_ph2</t>
  </si>
  <si>
    <t>hfwaj_amm</t>
  </si>
  <si>
    <t>hfwaj_aqa</t>
  </si>
  <si>
    <t>hfwaj_bal</t>
  </si>
  <si>
    <t>hfwaj_irb</t>
  </si>
  <si>
    <t>hfwaj_jar</t>
  </si>
  <si>
    <t>hfwaj_kar</t>
  </si>
  <si>
    <t>hfwaj_maa</t>
  </si>
  <si>
    <t>hfwaj_mad</t>
  </si>
  <si>
    <t>hfwaj_maf</t>
  </si>
  <si>
    <t>hfwaj_taf</t>
  </si>
  <si>
    <t>hfwaj_zar</t>
  </si>
  <si>
    <t>sum</t>
  </si>
  <si>
    <t>consumption-influent-ratio</t>
  </si>
  <si>
    <t>influent-effluent-ratio</t>
  </si>
  <si>
    <t>330101_urb_02</t>
  </si>
  <si>
    <t>330102_urb_12</t>
  </si>
  <si>
    <t>330103_urb_12</t>
  </si>
  <si>
    <t>120201_urb_12</t>
  </si>
  <si>
    <t>310101_urb_12</t>
  </si>
  <si>
    <t>340202_urb_12</t>
  </si>
  <si>
    <t>330104_urb_12</t>
  </si>
  <si>
    <t>120201_urb_01</t>
  </si>
  <si>
    <t>120201_urb_07</t>
  </si>
  <si>
    <t>220203_urb_02</t>
  </si>
  <si>
    <t>140203_urb_07</t>
  </si>
  <si>
    <t>310401_urb_01</t>
  </si>
  <si>
    <t>310402_urb_01</t>
  </si>
  <si>
    <t>330102_urb_02</t>
  </si>
  <si>
    <t>330105_urb_02</t>
  </si>
  <si>
    <t>220401_urb_01</t>
  </si>
  <si>
    <t>320301_urb_02</t>
  </si>
  <si>
    <t>320101_urb_02</t>
  </si>
  <si>
    <t>130101_urb_02</t>
  </si>
  <si>
    <t>320101_urb_03</t>
  </si>
  <si>
    <t>320301_urb_03</t>
  </si>
  <si>
    <t>130201_urb_02</t>
  </si>
  <si>
    <t>340101_urb_01</t>
  </si>
  <si>
    <t>340102_urb_01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</si>
</sst>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00_-;_-* #,##0.00\-;_-* &quot;-&quot;??_-;_-@_-"/>
  </numFmts>
  <fonts count="9" x14ac:knownFonts="1">
    <font>
      <sz val="11"/>
      <color theme="1"/>
      <name val="Calibri"/>
      <family val="2"/>
      <scheme val="minor"/>
    </font>
    <font>
      <b/>
      <sz val="11"/>
      <color theme="1"/>
      <name val="Calibri"/>
      <family val="2"/>
      <scheme val="minor"/>
    </font>
    <font>
      <sz val="10"/>
      <name val="Arial"/>
      <family val="2"/>
    </font>
    <font>
      <b/>
      <sz val="11"/>
      <color indexed="8"/>
      <name val="Calibri"/>
      <family val="2"/>
    </font>
    <font>
      <sz val="10"/>
      <name val="Arial"/>
      <family val="2"/>
      <charset val="178"/>
    </font>
    <font>
      <sz val="11"/>
      <color rgb="FFFF0000"/>
      <name val="Calibri"/>
      <family val="2"/>
      <scheme val="minor"/>
    </font>
    <font>
      <sz val="11"/>
      <name val="Calibri"/>
      <family val="2"/>
      <scheme val="minor"/>
    </font>
    <font>
      <sz val="11"/>
      <color theme="9" tint="-0.249977111117893"/>
      <name val="Calibri"/>
      <family val="2"/>
      <scheme val="minor"/>
    </font>
    <font>
      <sz val="10"/>
      <color theme="1"/>
      <name val="Arial"/>
      <family val="2"/>
    </font>
  </fonts>
  <fills count="4">
    <fill>
      <patternFill patternType="none"/>
    </fill>
    <fill>
      <patternFill patternType="gray125"/>
    </fill>
    <fill>
      <patternFill patternType="solid">
        <fgColor indexed="9"/>
        <bgColor indexed="24"/>
      </patternFill>
    </fill>
    <fill>
      <patternFill patternType="solid">
        <fgColor indexed="49"/>
        <bgColor indexed="30"/>
      </patternFill>
    </fill>
  </fills>
  <borders count="2">
    <border>
      <left/>
      <right/>
      <top/>
      <bottom/>
      <diagonal/>
    </border>
    <border>
      <left style="hair">
        <color indexed="8"/>
      </left>
      <right style="hair">
        <color indexed="8"/>
      </right>
      <top style="hair">
        <color indexed="8"/>
      </top>
      <bottom style="hair">
        <color indexed="8"/>
      </bottom>
      <diagonal/>
    </border>
  </borders>
  <cellStyleXfs count="4">
    <xf numFmtId="0" fontId="0" fillId="0" borderId="0"/>
    <xf numFmtId="0" fontId="2" fillId="0" borderId="0"/>
    <xf numFmtId="165" fontId="2" fillId="0" borderId="0" applyFont="0" applyFill="0" applyBorder="0" applyAlignment="0" applyProtection="0"/>
    <xf numFmtId="164" fontId="2" fillId="0" borderId="0" applyFont="0" applyFill="0" applyBorder="0" applyAlignment="0" applyProtection="0"/>
  </cellStyleXfs>
  <cellXfs count="38">
    <xf numFmtId="0" fontId="0" fillId="0" borderId="0" xfId="0"/>
    <xf numFmtId="2" fontId="0" fillId="0" borderId="0" xfId="0" applyNumberFormat="1"/>
    <xf numFmtId="2" fontId="0" fillId="0" borderId="0" xfId="0" applyNumberFormat="1" applyProtection="1">
      <protection locked="0"/>
    </xf>
    <xf numFmtId="3" fontId="0" fillId="0" borderId="0" xfId="0" applyNumberFormat="1"/>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xf>
    <xf numFmtId="3" fontId="3" fillId="3" borderId="1" xfId="0" applyNumberFormat="1" applyFont="1" applyFill="1" applyBorder="1" applyAlignment="1">
      <alignment horizontal="center"/>
    </xf>
    <xf numFmtId="3" fontId="0" fillId="0" borderId="0" xfId="0" applyNumberFormat="1" applyFill="1"/>
    <xf numFmtId="0" fontId="3" fillId="0" borderId="1" xfId="0" applyFont="1" applyFill="1" applyBorder="1"/>
    <xf numFmtId="0" fontId="4" fillId="0" borderId="0" xfId="0" applyFont="1" applyFill="1"/>
    <xf numFmtId="3" fontId="4" fillId="0" borderId="0" xfId="0" applyNumberFormat="1" applyFont="1" applyFill="1"/>
    <xf numFmtId="0" fontId="5" fillId="0" borderId="0" xfId="0" applyFont="1"/>
    <xf numFmtId="0" fontId="0" fillId="0" borderId="0" xfId="0" applyNumberFormat="1"/>
    <xf numFmtId="0" fontId="0" fillId="0" borderId="0" xfId="0" applyFont="1"/>
    <xf numFmtId="0" fontId="6" fillId="0" borderId="0" xfId="0" applyFont="1"/>
    <xf numFmtId="0" fontId="7" fillId="0" borderId="0" xfId="0" applyFont="1"/>
    <xf numFmtId="3" fontId="0" fillId="0" borderId="0" xfId="0" applyNumberFormat="1" applyFont="1" applyFill="1" applyBorder="1"/>
    <xf numFmtId="1" fontId="0" fillId="0" borderId="0" xfId="0" applyNumberFormat="1" applyFont="1" applyBorder="1"/>
    <xf numFmtId="0" fontId="0" fillId="0" borderId="0" xfId="0" applyFont="1" applyBorder="1"/>
    <xf numFmtId="3" fontId="2" fillId="0" borderId="0" xfId="0" applyNumberFormat="1" applyFont="1" applyFill="1" applyBorder="1" applyAlignment="1">
      <alignment horizontal="right"/>
    </xf>
    <xf numFmtId="1" fontId="2" fillId="0" borderId="0" xfId="0" applyNumberFormat="1" applyFont="1" applyFill="1" applyBorder="1"/>
    <xf numFmtId="3" fontId="0" fillId="0" borderId="0" xfId="0" applyNumberFormat="1" applyFill="1" applyBorder="1"/>
    <xf numFmtId="0" fontId="0" fillId="0" borderId="0" xfId="0" applyBorder="1"/>
    <xf numFmtId="3" fontId="4" fillId="0" borderId="0" xfId="0" applyNumberFormat="1" applyFont="1" applyFill="1" applyBorder="1"/>
    <xf numFmtId="3" fontId="2" fillId="0" borderId="0" xfId="0" applyNumberFormat="1" applyFont="1" applyFill="1" applyBorder="1" applyAlignment="1">
      <alignment horizontal="center"/>
    </xf>
    <xf numFmtId="3" fontId="0" fillId="0" borderId="0" xfId="0" applyNumberFormat="1" applyBorder="1"/>
    <xf numFmtId="3" fontId="2" fillId="0" borderId="0" xfId="0" applyNumberFormat="1" applyFont="1" applyFill="1" applyBorder="1"/>
    <xf numFmtId="3" fontId="0" fillId="0" borderId="0" xfId="0" applyNumberFormat="1" applyFont="1" applyBorder="1"/>
    <xf numFmtId="3" fontId="2" fillId="0" borderId="0" xfId="0" applyNumberFormat="1" applyFont="1" applyFill="1"/>
    <xf numFmtId="3" fontId="2" fillId="0" borderId="0" xfId="0" applyNumberFormat="1" applyFont="1" applyBorder="1" applyAlignment="1">
      <alignment horizontal="center"/>
    </xf>
    <xf numFmtId="3" fontId="2" fillId="2" borderId="0" xfId="0" applyNumberFormat="1" applyFont="1" applyFill="1" applyBorder="1" applyAlignment="1">
      <alignment horizontal="center"/>
    </xf>
    <xf numFmtId="3" fontId="8" fillId="0" borderId="0" xfId="0" applyNumberFormat="1" applyFont="1" applyBorder="1" applyAlignment="1">
      <alignment horizontal="center"/>
    </xf>
    <xf numFmtId="3" fontId="8" fillId="2" borderId="0" xfId="0" applyNumberFormat="1" applyFont="1" applyFill="1" applyBorder="1" applyAlignment="1">
      <alignment horizontal="center"/>
    </xf>
  </cellXfs>
  <cellStyles count="4">
    <cellStyle name="Comma 2" xfId="2"/>
    <cellStyle name="Comma 3" xfId="3"/>
    <cellStyle name="Normal 2" xfId="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B11" sqref="B11"/>
    </sheetView>
  </sheetViews>
  <sheetFormatPr baseColWidth="10" defaultColWidth="8.88671875" defaultRowHeight="14.4" x14ac:dyDescent="0.3"/>
  <cols>
    <col min="1" max="1" width="30.5546875" customWidth="1"/>
    <col min="2" max="2" width="130.88671875" customWidth="1"/>
    <col min="5" max="5" width="13" customWidth="1"/>
  </cols>
  <sheetData>
    <row r="1" spans="1:11" ht="66" customHeight="1" x14ac:dyDescent="0.25">
      <c r="A1" s="8" t="s">
        <v>43</v>
      </c>
      <c r="B1" s="4"/>
      <c r="C1" s="4"/>
      <c r="D1" s="4"/>
      <c r="E1" s="4"/>
      <c r="F1" s="4"/>
      <c r="G1" s="4"/>
      <c r="H1" s="4"/>
      <c r="I1" s="4"/>
      <c r="J1" s="4"/>
      <c r="K1" s="4"/>
    </row>
    <row r="2" spans="1:11" ht="28.5" customHeight="1" x14ac:dyDescent="0.25">
      <c r="A2" s="4"/>
      <c r="B2" s="5"/>
      <c r="C2" s="4"/>
      <c r="D2" s="4"/>
      <c r="E2" s="4"/>
      <c r="F2" s="4"/>
      <c r="G2" s="4"/>
      <c r="H2" s="4"/>
      <c r="I2" s="4"/>
      <c r="J2" s="4"/>
      <c r="K2" s="4"/>
    </row>
    <row r="3" spans="1:11" ht="15" x14ac:dyDescent="0.25">
      <c r="A3" s="9" t="s">
        <v>46</v>
      </c>
      <c r="B3" s="10" t="s">
        <v>42</v>
      </c>
      <c r="C3" s="4"/>
      <c r="D3" s="4"/>
      <c r="E3" s="4"/>
      <c r="F3" s="4"/>
      <c r="G3" s="4"/>
      <c r="H3" s="4"/>
      <c r="I3" s="4"/>
      <c r="J3" s="4"/>
      <c r="K3" s="4"/>
    </row>
    <row r="4" spans="1:11" ht="15" x14ac:dyDescent="0.25">
      <c r="A4" s="4"/>
      <c r="B4" s="6"/>
      <c r="C4" s="4"/>
      <c r="D4" s="4"/>
      <c r="E4" s="4"/>
      <c r="F4" s="4"/>
      <c r="G4" s="4"/>
      <c r="H4" s="4"/>
      <c r="I4" s="4"/>
      <c r="J4" s="4"/>
      <c r="K4" s="4"/>
    </row>
    <row r="5" spans="1:11" ht="50.25" customHeight="1" x14ac:dyDescent="0.25">
      <c r="A5" s="9" t="s">
        <v>44</v>
      </c>
      <c r="B5" s="5" t="s">
        <v>45</v>
      </c>
      <c r="C5" s="4"/>
      <c r="D5" s="4"/>
      <c r="E5" s="4"/>
      <c r="F5" s="4"/>
      <c r="G5" s="4"/>
      <c r="H5" s="4"/>
      <c r="I5" s="4"/>
      <c r="J5" s="4"/>
      <c r="K5" s="4"/>
    </row>
    <row r="6" spans="1:11" ht="15" x14ac:dyDescent="0.25">
      <c r="A6" s="4"/>
      <c r="B6" s="6"/>
      <c r="C6" s="4"/>
      <c r="D6" s="4"/>
      <c r="E6" s="4"/>
      <c r="F6" s="4"/>
      <c r="G6" s="4"/>
      <c r="H6" s="4"/>
      <c r="I6" s="4"/>
      <c r="J6" s="4"/>
      <c r="K6" s="4"/>
    </row>
    <row r="7" spans="1:11" ht="15" x14ac:dyDescent="0.25">
      <c r="A7" s="4"/>
      <c r="B7" s="6"/>
      <c r="C7" s="4"/>
      <c r="D7" s="4"/>
      <c r="E7" s="4"/>
      <c r="F7" s="4"/>
      <c r="G7" s="4"/>
      <c r="H7" s="4"/>
      <c r="I7" s="4"/>
      <c r="J7" s="4"/>
      <c r="K7" s="4"/>
    </row>
    <row r="8" spans="1:11" ht="15" x14ac:dyDescent="0.25">
      <c r="A8" s="4"/>
      <c r="B8" s="6"/>
      <c r="C8" s="4"/>
      <c r="D8" s="4"/>
      <c r="E8" s="4"/>
      <c r="F8" s="4"/>
      <c r="G8" s="4"/>
      <c r="H8" s="4"/>
      <c r="I8" s="4"/>
      <c r="J8" s="4"/>
      <c r="K8" s="4"/>
    </row>
    <row r="9" spans="1:11" ht="15" x14ac:dyDescent="0.25">
      <c r="A9" s="4"/>
      <c r="B9" s="6"/>
      <c r="C9" s="4"/>
      <c r="D9" s="4"/>
      <c r="E9" s="4"/>
      <c r="F9" s="4"/>
      <c r="G9" s="4"/>
      <c r="H9" s="4"/>
      <c r="I9" s="4"/>
      <c r="J9" s="4"/>
      <c r="K9" s="4"/>
    </row>
    <row r="10" spans="1:11" ht="15" x14ac:dyDescent="0.25">
      <c r="A10" s="4"/>
      <c r="B10" s="6"/>
      <c r="C10" s="4"/>
      <c r="D10" s="4"/>
      <c r="E10" s="4"/>
      <c r="F10" s="4"/>
      <c r="G10" s="4"/>
      <c r="H10" s="4"/>
      <c r="I10" s="4"/>
      <c r="J10" s="4"/>
      <c r="K10" s="4"/>
    </row>
    <row r="11" spans="1:11" ht="15" x14ac:dyDescent="0.25">
      <c r="A11" s="4"/>
      <c r="B11" s="6"/>
      <c r="C11" s="4"/>
      <c r="D11" s="4"/>
      <c r="E11" s="4"/>
      <c r="F11" s="4"/>
      <c r="G11" s="4"/>
      <c r="H11" s="4"/>
      <c r="I11" s="4"/>
      <c r="J11" s="4"/>
      <c r="K11" s="4"/>
    </row>
    <row r="12" spans="1:11" x14ac:dyDescent="0.3">
      <c r="A12" s="4"/>
      <c r="B12" s="6"/>
      <c r="C12" s="4"/>
      <c r="D12" s="4"/>
      <c r="E12" s="4"/>
      <c r="F12" s="4"/>
      <c r="G12" s="4"/>
      <c r="H12" s="4"/>
      <c r="I12" s="4"/>
      <c r="J12" s="4"/>
      <c r="K12" s="4"/>
    </row>
    <row r="13" spans="1:11" x14ac:dyDescent="0.3">
      <c r="A13" s="4"/>
      <c r="B13" s="6"/>
      <c r="C13" s="4"/>
      <c r="D13" s="4"/>
      <c r="E13" s="4"/>
      <c r="F13" s="4"/>
      <c r="G13" s="4"/>
      <c r="H13" s="4"/>
      <c r="I13" s="4"/>
      <c r="J13" s="4"/>
      <c r="K13" s="4"/>
    </row>
    <row r="14" spans="1:11" x14ac:dyDescent="0.3">
      <c r="A14" s="4"/>
      <c r="B14" s="6"/>
      <c r="C14" s="4"/>
      <c r="D14" s="4"/>
      <c r="E14" s="4"/>
      <c r="F14" s="4"/>
      <c r="G14" s="4"/>
      <c r="H14" s="4"/>
      <c r="I14" s="4"/>
      <c r="J14" s="4"/>
      <c r="K14" s="4"/>
    </row>
    <row r="15" spans="1:11" x14ac:dyDescent="0.3">
      <c r="A15" s="4"/>
      <c r="B15" s="6"/>
      <c r="C15" s="4"/>
      <c r="D15" s="4"/>
      <c r="E15" s="4"/>
      <c r="F15" s="4"/>
      <c r="G15" s="4"/>
      <c r="H15" s="4"/>
      <c r="I15" s="4"/>
      <c r="J15" s="4"/>
      <c r="K15" s="4"/>
    </row>
    <row r="16" spans="1:11" x14ac:dyDescent="0.3">
      <c r="A16" s="4"/>
      <c r="B16" s="6"/>
      <c r="C16" s="4"/>
      <c r="D16" s="4"/>
      <c r="E16" s="4"/>
      <c r="F16" s="4"/>
      <c r="G16" s="4"/>
      <c r="H16" s="4"/>
      <c r="I16" s="4"/>
      <c r="J16" s="4"/>
      <c r="K16" s="4"/>
    </row>
    <row r="17" spans="1:11" x14ac:dyDescent="0.3">
      <c r="A17" s="4"/>
      <c r="B17" s="6"/>
      <c r="C17" s="4"/>
      <c r="D17" s="4"/>
      <c r="E17" s="4"/>
      <c r="F17" s="4"/>
      <c r="G17" s="4"/>
      <c r="H17" s="4"/>
      <c r="I17" s="4"/>
      <c r="J17" s="4"/>
      <c r="K17" s="4"/>
    </row>
    <row r="18" spans="1:11" x14ac:dyDescent="0.3">
      <c r="A18" s="4"/>
      <c r="B18" s="6"/>
      <c r="C18" s="4"/>
      <c r="D18" s="4"/>
      <c r="E18" s="4"/>
      <c r="F18" s="4"/>
      <c r="G18" s="4"/>
      <c r="H18" s="4"/>
      <c r="I18" s="4"/>
      <c r="J18" s="4"/>
      <c r="K18" s="4"/>
    </row>
    <row r="19" spans="1:11" x14ac:dyDescent="0.3">
      <c r="A19" s="4"/>
      <c r="B19" s="6"/>
      <c r="C19" s="4"/>
      <c r="D19" s="4"/>
      <c r="E19" s="4"/>
      <c r="F19" s="4"/>
      <c r="G19" s="4"/>
      <c r="H19" s="4"/>
      <c r="I19" s="4"/>
      <c r="J19" s="4"/>
      <c r="K19" s="4"/>
    </row>
    <row r="20" spans="1:11" x14ac:dyDescent="0.3">
      <c r="A20" s="4"/>
      <c r="B20" s="6"/>
      <c r="C20" s="4"/>
      <c r="D20" s="4"/>
      <c r="E20" s="4"/>
      <c r="F20" s="4"/>
      <c r="G20" s="4"/>
      <c r="H20" s="4"/>
      <c r="I20" s="4"/>
      <c r="J20" s="4"/>
      <c r="K20" s="4"/>
    </row>
    <row r="21" spans="1:11" x14ac:dyDescent="0.3">
      <c r="A21" s="4"/>
      <c r="B21" s="6"/>
      <c r="C21" s="4"/>
      <c r="D21" s="4"/>
      <c r="E21" s="4"/>
      <c r="F21" s="4"/>
      <c r="G21" s="4"/>
      <c r="H21" s="4"/>
      <c r="I21" s="4"/>
      <c r="J21" s="4"/>
      <c r="K21" s="4"/>
    </row>
    <row r="22" spans="1:11" x14ac:dyDescent="0.3">
      <c r="A22" s="4"/>
      <c r="B22" s="6"/>
      <c r="C22" s="4"/>
      <c r="D22" s="4"/>
      <c r="E22" s="4"/>
      <c r="F22" s="4"/>
      <c r="G22" s="4"/>
      <c r="H22" s="4"/>
      <c r="I22" s="4"/>
      <c r="J22" s="4"/>
      <c r="K22" s="4"/>
    </row>
    <row r="23" spans="1:11" x14ac:dyDescent="0.3">
      <c r="A23" s="4"/>
      <c r="B23" s="6"/>
      <c r="C23" s="4"/>
      <c r="D23" s="4"/>
      <c r="E23" s="4"/>
      <c r="F23" s="4"/>
      <c r="G23" s="4"/>
      <c r="H23" s="4"/>
      <c r="I23" s="4"/>
      <c r="J23" s="4"/>
      <c r="K23" s="4"/>
    </row>
    <row r="24" spans="1:11" x14ac:dyDescent="0.3">
      <c r="A24" s="4"/>
      <c r="B24" s="6"/>
      <c r="C24" s="4"/>
      <c r="D24" s="4"/>
      <c r="E24" s="4"/>
      <c r="F24" s="4"/>
      <c r="G24" s="4"/>
      <c r="H24" s="4"/>
      <c r="I24" s="4"/>
      <c r="J24" s="4"/>
      <c r="K24" s="4"/>
    </row>
    <row r="25" spans="1:11" x14ac:dyDescent="0.3">
      <c r="A25" s="4"/>
      <c r="B25" s="6"/>
      <c r="C25" s="4"/>
      <c r="D25" s="4"/>
      <c r="E25" s="4"/>
      <c r="F25" s="4"/>
      <c r="G25" s="4"/>
      <c r="H25" s="4"/>
      <c r="I25" s="4"/>
      <c r="J25" s="4"/>
      <c r="K25" s="4"/>
    </row>
    <row r="26" spans="1:11" x14ac:dyDescent="0.3">
      <c r="B26" s="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tabSelected="1" workbookViewId="0">
      <selection activeCell="N1" sqref="N1"/>
    </sheetView>
  </sheetViews>
  <sheetFormatPr baseColWidth="10" defaultRowHeight="14.4" x14ac:dyDescent="0.3"/>
  <sheetData>
    <row r="1" spans="1:14" x14ac:dyDescent="0.3">
      <c r="A1" s="3" t="s">
        <v>0</v>
      </c>
      <c r="B1" s="3" t="s">
        <v>1</v>
      </c>
      <c r="C1" t="s">
        <v>2</v>
      </c>
      <c r="D1" t="s">
        <v>3</v>
      </c>
      <c r="E1" t="s">
        <v>4</v>
      </c>
      <c r="F1" t="s">
        <v>5</v>
      </c>
      <c r="G1" t="s">
        <v>6</v>
      </c>
      <c r="H1" t="s">
        <v>7</v>
      </c>
      <c r="I1" t="s">
        <v>8</v>
      </c>
      <c r="J1" t="s">
        <v>9</v>
      </c>
      <c r="K1" t="s">
        <v>10</v>
      </c>
      <c r="L1" t="s">
        <v>11</v>
      </c>
      <c r="M1" t="s">
        <v>12</v>
      </c>
      <c r="N1" t="s">
        <v>88</v>
      </c>
    </row>
    <row r="2" spans="1:14" x14ac:dyDescent="0.3">
      <c r="A2" s="3" t="s">
        <v>15</v>
      </c>
      <c r="B2">
        <v>1.9871932271663069</v>
      </c>
      <c r="C2">
        <v>1.8391888662100515</v>
      </c>
      <c r="D2">
        <v>2.2559919208083632</v>
      </c>
      <c r="E2">
        <v>2.4424612489148667</v>
      </c>
      <c r="F2">
        <v>2.7406439396967377</v>
      </c>
      <c r="G2">
        <v>2.6679494004347499</v>
      </c>
      <c r="H2">
        <v>2.5927310143332742</v>
      </c>
      <c r="I2">
        <v>2.5770717689888598</v>
      </c>
      <c r="J2">
        <v>2.4345149917920752</v>
      </c>
      <c r="K2">
        <v>2.4596287858027215</v>
      </c>
      <c r="L2">
        <v>2.279335847400652</v>
      </c>
      <c r="M2">
        <v>2.1810186286982201</v>
      </c>
      <c r="N2">
        <v>28.457729640246875</v>
      </c>
    </row>
    <row r="3" spans="1:14" x14ac:dyDescent="0.3">
      <c r="A3" s="3" t="s">
        <v>19</v>
      </c>
      <c r="B3">
        <v>3.7506527686752658</v>
      </c>
      <c r="C3">
        <v>3.3791358386376684</v>
      </c>
      <c r="D3">
        <v>3.9461496572178065</v>
      </c>
      <c r="E3">
        <v>4.0308820208972067</v>
      </c>
      <c r="F3">
        <v>4.4233381842381174</v>
      </c>
      <c r="G3">
        <v>4.4534514215898602</v>
      </c>
      <c r="H3">
        <v>4.918614076847093</v>
      </c>
      <c r="I3">
        <v>4.9256825162834454</v>
      </c>
      <c r="J3">
        <v>4.6099847533774412</v>
      </c>
      <c r="K3">
        <v>4.4374910754990093</v>
      </c>
      <c r="L3">
        <v>4.1138539787046016</v>
      </c>
      <c r="M3">
        <v>4.0291059851496476</v>
      </c>
      <c r="N3">
        <v>51.018342277117164</v>
      </c>
    </row>
    <row r="4" spans="1:14" x14ac:dyDescent="0.3">
      <c r="A4" s="3" t="s">
        <v>24</v>
      </c>
      <c r="B4">
        <v>7.2252192025510436</v>
      </c>
      <c r="C4">
        <v>6.7354856917885302</v>
      </c>
      <c r="D4">
        <v>8.4842536438788532</v>
      </c>
      <c r="E4">
        <v>8.8960668286233613</v>
      </c>
      <c r="F4">
        <v>10.015455068299346</v>
      </c>
      <c r="G4">
        <v>9.9869763028814393</v>
      </c>
      <c r="H4">
        <v>10.796541230222823</v>
      </c>
      <c r="I4">
        <v>10.60784857240265</v>
      </c>
      <c r="J4">
        <v>10.246863296524371</v>
      </c>
      <c r="K4">
        <v>9.5851906910580595</v>
      </c>
      <c r="L4">
        <v>8.4537357747802204</v>
      </c>
      <c r="M4">
        <v>7.7634183720338061</v>
      </c>
      <c r="N4">
        <v>108.79705467504451</v>
      </c>
    </row>
    <row r="5" spans="1:14" x14ac:dyDescent="0.3">
      <c r="A5" s="3" t="s">
        <v>18</v>
      </c>
      <c r="B5">
        <v>4.5603201755409248</v>
      </c>
      <c r="C5">
        <v>4.4227802886660257</v>
      </c>
      <c r="D5">
        <v>4.9912049104204286</v>
      </c>
      <c r="E5">
        <v>5.1548927048695168</v>
      </c>
      <c r="F5">
        <v>5.4967295327779668</v>
      </c>
      <c r="G5">
        <v>5.5466523398482117</v>
      </c>
      <c r="H5">
        <v>5.957895108303255</v>
      </c>
      <c r="I5">
        <v>5.9144534030582703</v>
      </c>
      <c r="J5">
        <v>5.6748533488295259</v>
      </c>
      <c r="K5">
        <v>5.6513362662174806</v>
      </c>
      <c r="L5">
        <v>5.2596790447978279</v>
      </c>
      <c r="M5">
        <v>5.0762257280378718</v>
      </c>
      <c r="N5">
        <v>63.707022851367306</v>
      </c>
    </row>
    <row r="6" spans="1:14" x14ac:dyDescent="0.3">
      <c r="A6" s="3" t="s">
        <v>13</v>
      </c>
      <c r="B6">
        <v>2.5688479945540714</v>
      </c>
      <c r="C6">
        <v>2.2667588917424042</v>
      </c>
      <c r="D6">
        <v>2.4948122688471068</v>
      </c>
      <c r="E6">
        <v>2.5328755253147932</v>
      </c>
      <c r="F6">
        <v>2.7269136058405188</v>
      </c>
      <c r="G6">
        <v>2.7503676018526764</v>
      </c>
      <c r="H6">
        <v>2.8065739540171011</v>
      </c>
      <c r="I6">
        <v>2.7915245874918124</v>
      </c>
      <c r="J6">
        <v>2.7238446403705074</v>
      </c>
      <c r="K6">
        <v>2.7680378765377549</v>
      </c>
      <c r="L6">
        <v>2.6507381189491728</v>
      </c>
      <c r="M6">
        <v>2.5913267133233302</v>
      </c>
      <c r="N6">
        <v>31.672621778841251</v>
      </c>
    </row>
    <row r="7" spans="1:14" x14ac:dyDescent="0.3">
      <c r="A7" s="3" t="s">
        <v>16</v>
      </c>
      <c r="B7">
        <v>2.0661423396938239</v>
      </c>
      <c r="C7">
        <v>1.9168356981400023</v>
      </c>
      <c r="D7">
        <v>2.1788526170557692</v>
      </c>
      <c r="E7">
        <v>2.3461887559425696</v>
      </c>
      <c r="F7">
        <v>2.5202773677747836</v>
      </c>
      <c r="G7">
        <v>2.4540444900354315</v>
      </c>
      <c r="H7">
        <v>2.46992267609245</v>
      </c>
      <c r="I7">
        <v>2.4892416472772125</v>
      </c>
      <c r="J7">
        <v>2.1571452302209293</v>
      </c>
      <c r="K7">
        <v>2.3543885099901187</v>
      </c>
      <c r="L7">
        <v>2.2605105887883097</v>
      </c>
      <c r="M7">
        <v>2.2602154479853027</v>
      </c>
      <c r="N7">
        <v>27.473765368996705</v>
      </c>
    </row>
    <row r="8" spans="1:14" x14ac:dyDescent="0.3">
      <c r="A8" s="3" t="s">
        <v>21</v>
      </c>
      <c r="B8">
        <v>4.3856137008990785</v>
      </c>
      <c r="C8">
        <v>3.9873114215470316</v>
      </c>
      <c r="D8">
        <v>4.4524097595433929</v>
      </c>
      <c r="E8">
        <v>4.7704597786980845</v>
      </c>
      <c r="F8">
        <v>5.0629062806583391</v>
      </c>
      <c r="G8">
        <v>5.2273882699820566</v>
      </c>
      <c r="H8">
        <v>5.7694191733936435</v>
      </c>
      <c r="I8">
        <v>5.7103412977815813</v>
      </c>
      <c r="J8">
        <v>5.5414028550614844</v>
      </c>
      <c r="K8">
        <v>5.3726952736792608</v>
      </c>
      <c r="L8">
        <v>5.053568042444339</v>
      </c>
      <c r="M8">
        <v>4.8561164006193307</v>
      </c>
      <c r="N8">
        <v>60.189632254307625</v>
      </c>
    </row>
    <row r="9" spans="1:14" x14ac:dyDescent="0.3">
      <c r="A9" s="3" t="s">
        <v>22</v>
      </c>
      <c r="B9">
        <v>5.7365062399070279</v>
      </c>
      <c r="C9">
        <v>5.4834655617710553</v>
      </c>
      <c r="D9">
        <v>6.6866062202062917</v>
      </c>
      <c r="E9">
        <v>7.2226844316872398</v>
      </c>
      <c r="F9">
        <v>7.8535274134340982</v>
      </c>
      <c r="G9">
        <v>8.0476548905432654</v>
      </c>
      <c r="H9">
        <v>8.2264882508513395</v>
      </c>
      <c r="I9">
        <v>8.5337234953253169</v>
      </c>
      <c r="J9">
        <v>8.2685856182961679</v>
      </c>
      <c r="K9">
        <v>8.07555513111142</v>
      </c>
      <c r="L9">
        <v>7.5433771692745148</v>
      </c>
      <c r="M9">
        <v>6.7193913215854568</v>
      </c>
      <c r="N9">
        <v>88.397565743993198</v>
      </c>
    </row>
    <row r="10" spans="1:14" x14ac:dyDescent="0.3">
      <c r="A10" s="3" t="s">
        <v>20</v>
      </c>
      <c r="B10">
        <v>4.184336964055257</v>
      </c>
      <c r="C10">
        <v>3.6185553825969947</v>
      </c>
      <c r="D10">
        <v>4.5525306183842442</v>
      </c>
      <c r="E10">
        <v>5.222547352448168</v>
      </c>
      <c r="F10">
        <v>6.0056664898018637</v>
      </c>
      <c r="G10">
        <v>6.3160762413177638</v>
      </c>
      <c r="H10">
        <v>6.7647797694844254</v>
      </c>
      <c r="I10">
        <v>6.9751600021075282</v>
      </c>
      <c r="J10">
        <v>6.6807022167583288</v>
      </c>
      <c r="K10">
        <v>6.1204790108066929</v>
      </c>
      <c r="L10">
        <v>5.0477883549844922</v>
      </c>
      <c r="M10">
        <v>4.6314609275437872</v>
      </c>
      <c r="N10">
        <v>66.120083330289546</v>
      </c>
    </row>
    <row r="11" spans="1:14" x14ac:dyDescent="0.3">
      <c r="A11" s="3" t="s">
        <v>14</v>
      </c>
      <c r="B11">
        <v>3.9669425024097449</v>
      </c>
      <c r="C11">
        <v>3.5327404947575594</v>
      </c>
      <c r="D11">
        <v>4.3798291723173826</v>
      </c>
      <c r="E11">
        <v>4.9857024239803698</v>
      </c>
      <c r="F11">
        <v>5.4294330718821096</v>
      </c>
      <c r="G11">
        <v>5.1313282558797093</v>
      </c>
      <c r="H11">
        <v>5.346950218652732</v>
      </c>
      <c r="I11">
        <v>5.8135425437350676</v>
      </c>
      <c r="J11">
        <v>5.3883406761753605</v>
      </c>
      <c r="K11">
        <v>5.3520561452630417</v>
      </c>
      <c r="L11">
        <v>4.511142265113957</v>
      </c>
      <c r="M11">
        <v>4.1395310807709951</v>
      </c>
      <c r="N11">
        <v>57.977538850938032</v>
      </c>
    </row>
    <row r="12" spans="1:14" x14ac:dyDescent="0.3">
      <c r="A12" s="3" t="s">
        <v>23</v>
      </c>
      <c r="B12">
        <v>3.3135047941292051</v>
      </c>
      <c r="C12">
        <v>3.246494888731609</v>
      </c>
      <c r="D12">
        <v>3.9471398667166873</v>
      </c>
      <c r="E12">
        <v>4.3496221597142455</v>
      </c>
      <c r="F12">
        <v>4.4398368856825758</v>
      </c>
      <c r="G12">
        <v>5.0974298264211519</v>
      </c>
      <c r="H12">
        <v>5.2875867573895432</v>
      </c>
      <c r="I12">
        <v>5.1012789835686654</v>
      </c>
      <c r="J12">
        <v>4.7801213215411638</v>
      </c>
      <c r="K12">
        <v>4.613917868549815</v>
      </c>
      <c r="L12">
        <v>4.0047629541878065</v>
      </c>
      <c r="M12">
        <v>3.6878740060523394</v>
      </c>
      <c r="N12">
        <v>51.869570312684807</v>
      </c>
    </row>
    <row r="13" spans="1:14" x14ac:dyDescent="0.3">
      <c r="A13" s="3" t="s">
        <v>17</v>
      </c>
      <c r="B13">
        <v>3.9797094522529135</v>
      </c>
      <c r="C13">
        <v>3.775641591520241</v>
      </c>
      <c r="D13">
        <v>4.1193350890989961</v>
      </c>
      <c r="E13">
        <v>4.1976909378099148</v>
      </c>
      <c r="F13">
        <v>4.3970684555158401</v>
      </c>
      <c r="G13">
        <v>4.4216779071069219</v>
      </c>
      <c r="H13">
        <v>4.5316840626856356</v>
      </c>
      <c r="I13">
        <v>4.6528232497350563</v>
      </c>
      <c r="J13">
        <v>4.5489583913602987</v>
      </c>
      <c r="K13">
        <v>4.512905350065</v>
      </c>
      <c r="L13">
        <v>4.2222519811973056</v>
      </c>
      <c r="M13">
        <v>4.2365205064812193</v>
      </c>
      <c r="N13">
        <v>51.596266974829341</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3" sqref="C3"/>
    </sheetView>
  </sheetViews>
  <sheetFormatPr baseColWidth="10" defaultRowHeight="14.4" x14ac:dyDescent="0.3"/>
  <cols>
    <col min="2" max="2" width="23.21875" bestFit="1" customWidth="1"/>
    <col min="3" max="3" width="19" bestFit="1" customWidth="1"/>
  </cols>
  <sheetData>
    <row r="1" spans="1:3" x14ac:dyDescent="0.3">
      <c r="A1" s="3" t="s">
        <v>49</v>
      </c>
      <c r="B1" s="3" t="s">
        <v>89</v>
      </c>
      <c r="C1" t="s">
        <v>90</v>
      </c>
    </row>
    <row r="2" spans="1:3" x14ac:dyDescent="0.3">
      <c r="A2" s="17">
        <v>2006</v>
      </c>
      <c r="B2">
        <v>0.5836959185935745</v>
      </c>
      <c r="C2">
        <v>0.91387559808612395</v>
      </c>
    </row>
    <row r="3" spans="1:3" x14ac:dyDescent="0.3">
      <c r="A3" s="17">
        <v>2007</v>
      </c>
      <c r="B3">
        <v>0.6945548942497729</v>
      </c>
    </row>
    <row r="4" spans="1:3" x14ac:dyDescent="0.3">
      <c r="A4" s="17">
        <v>2008</v>
      </c>
      <c r="B4">
        <v>0.66750484857351045</v>
      </c>
    </row>
    <row r="5" spans="1:3" x14ac:dyDescent="0.3">
      <c r="A5" s="17">
        <v>2009</v>
      </c>
      <c r="B5">
        <v>0.70560787220335375</v>
      </c>
    </row>
    <row r="6" spans="1:3" x14ac:dyDescent="0.3">
      <c r="A6" s="17">
        <v>2010</v>
      </c>
      <c r="B6">
        <v>0.64542551214720389</v>
      </c>
    </row>
    <row r="7" spans="1:3" x14ac:dyDescent="0.3">
      <c r="A7" s="17">
        <v>2011</v>
      </c>
      <c r="B7">
        <v>0.64821827933089693</v>
      </c>
    </row>
    <row r="8" spans="1:3" x14ac:dyDescent="0.3">
      <c r="A8" s="17">
        <v>2012</v>
      </c>
      <c r="B8">
        <v>0.66517172211702036</v>
      </c>
    </row>
    <row r="9" spans="1:3" x14ac:dyDescent="0.3">
      <c r="A9" s="17">
        <v>2013</v>
      </c>
      <c r="B9">
        <v>0.70871442408292684</v>
      </c>
    </row>
    <row r="10" spans="1:3" x14ac:dyDescent="0.3">
      <c r="A10" s="17">
        <v>2014</v>
      </c>
      <c r="B10">
        <v>0.68567264571676223</v>
      </c>
    </row>
    <row r="11" spans="1:3" x14ac:dyDescent="0.3">
      <c r="A11" s="17">
        <v>2015</v>
      </c>
      <c r="B11">
        <v>0.70467883871145109</v>
      </c>
    </row>
    <row r="12" spans="1:3" x14ac:dyDescent="0.3">
      <c r="A12" s="17">
        <v>2016</v>
      </c>
      <c r="B12">
        <v>0.69669971743184733</v>
      </c>
    </row>
    <row r="13" spans="1:3" x14ac:dyDescent="0.3">
      <c r="A13" s="17">
        <v>2017</v>
      </c>
      <c r="B13">
        <v>0.72007248028021142</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N1" sqref="A1:N8"/>
    </sheetView>
  </sheetViews>
  <sheetFormatPr baseColWidth="10" defaultRowHeight="14.4" x14ac:dyDescent="0.3"/>
  <cols>
    <col min="1" max="1" width="13.6640625" bestFit="1" customWidth="1"/>
    <col min="3" max="3" width="13.6640625" bestFit="1" customWidth="1"/>
  </cols>
  <sheetData>
    <row r="1" spans="1:14" x14ac:dyDescent="0.3">
      <c r="A1" t="s">
        <v>56</v>
      </c>
      <c r="B1" t="s">
        <v>53</v>
      </c>
      <c r="C1" t="s">
        <v>54</v>
      </c>
      <c r="D1" t="s">
        <v>68</v>
      </c>
      <c r="E1" t="s">
        <v>73</v>
      </c>
      <c r="F1" t="s">
        <v>66</v>
      </c>
      <c r="G1" t="s">
        <v>67</v>
      </c>
      <c r="H1" t="s">
        <v>55</v>
      </c>
      <c r="I1" t="s">
        <v>72</v>
      </c>
      <c r="J1" t="s">
        <v>60</v>
      </c>
      <c r="K1" t="s">
        <v>61</v>
      </c>
      <c r="L1" t="s">
        <v>62</v>
      </c>
      <c r="M1" t="s">
        <v>71</v>
      </c>
      <c r="N1" t="s">
        <v>65</v>
      </c>
    </row>
    <row r="2" spans="1:14" x14ac:dyDescent="0.3">
      <c r="A2" s="18" t="s">
        <v>113</v>
      </c>
      <c r="B2" s="18" t="s">
        <v>100</v>
      </c>
      <c r="C2" s="18" t="s">
        <v>100</v>
      </c>
      <c r="D2" s="18" t="s">
        <v>109</v>
      </c>
      <c r="E2" s="18" t="s">
        <v>93</v>
      </c>
      <c r="F2" s="18" t="s">
        <v>93</v>
      </c>
      <c r="G2" s="18" t="s">
        <v>108</v>
      </c>
      <c r="H2" s="18" t="s">
        <v>101</v>
      </c>
      <c r="I2" s="18" t="s">
        <v>98</v>
      </c>
      <c r="J2" s="18" t="s">
        <v>102</v>
      </c>
      <c r="K2" s="18" t="s">
        <v>91</v>
      </c>
      <c r="L2" s="18" t="s">
        <v>106</v>
      </c>
      <c r="M2" s="18" t="s">
        <v>94</v>
      </c>
      <c r="N2" s="18" t="s">
        <v>107</v>
      </c>
    </row>
    <row r="3" spans="1:14" x14ac:dyDescent="0.3">
      <c r="A3" s="18" t="s">
        <v>114</v>
      </c>
      <c r="B3" s="18"/>
      <c r="D3" s="18" t="s">
        <v>112</v>
      </c>
      <c r="E3" s="18" t="s">
        <v>96</v>
      </c>
      <c r="F3" s="18" t="s">
        <v>96</v>
      </c>
      <c r="G3" s="18" t="s">
        <v>110</v>
      </c>
      <c r="H3" s="18"/>
      <c r="I3" s="18" t="s">
        <v>99</v>
      </c>
      <c r="J3" s="18" t="s">
        <v>103</v>
      </c>
      <c r="K3" s="18" t="s">
        <v>104</v>
      </c>
      <c r="L3" s="18"/>
      <c r="M3" s="18" t="s">
        <v>95</v>
      </c>
      <c r="N3" s="18"/>
    </row>
    <row r="4" spans="1:14" x14ac:dyDescent="0.3">
      <c r="A4" s="18" t="s">
        <v>96</v>
      </c>
      <c r="B4" s="18"/>
      <c r="D4" s="18"/>
      <c r="E4" s="18"/>
      <c r="F4" s="18"/>
      <c r="G4" s="18" t="s">
        <v>107</v>
      </c>
      <c r="H4" s="18"/>
      <c r="I4" s="18" t="s">
        <v>94</v>
      </c>
      <c r="J4" s="18"/>
      <c r="K4" s="18" t="s">
        <v>92</v>
      </c>
      <c r="L4" s="18"/>
      <c r="M4" s="18" t="s">
        <v>91</v>
      </c>
      <c r="N4" s="18"/>
    </row>
    <row r="5" spans="1:14" x14ac:dyDescent="0.3">
      <c r="D5" s="18"/>
      <c r="E5" s="18"/>
      <c r="F5" s="18"/>
      <c r="G5" s="18" t="s">
        <v>111</v>
      </c>
      <c r="H5" s="18"/>
      <c r="I5" s="18"/>
      <c r="J5" s="18"/>
      <c r="K5" s="18" t="s">
        <v>105</v>
      </c>
      <c r="L5" s="18"/>
      <c r="M5" s="18" t="s">
        <v>92</v>
      </c>
      <c r="N5" s="18"/>
    </row>
    <row r="6" spans="1:14" x14ac:dyDescent="0.3">
      <c r="L6" s="18"/>
      <c r="M6" s="18" t="s">
        <v>93</v>
      </c>
      <c r="N6" s="18"/>
    </row>
    <row r="7" spans="1:14" x14ac:dyDescent="0.3">
      <c r="L7" s="18"/>
      <c r="M7" s="18" t="s">
        <v>97</v>
      </c>
      <c r="N7" s="18"/>
    </row>
    <row r="8" spans="1:14" x14ac:dyDescent="0.3">
      <c r="L8" s="18"/>
      <c r="M8" s="18" t="s">
        <v>96</v>
      </c>
      <c r="N8" s="18"/>
    </row>
    <row r="10" spans="1:14" x14ac:dyDescent="0.3">
      <c r="F10" s="18"/>
      <c r="G10" s="18"/>
      <c r="H10" s="18"/>
      <c r="I10" s="18"/>
      <c r="J10" s="18"/>
      <c r="K10" s="18"/>
    </row>
    <row r="11" spans="1:14" x14ac:dyDescent="0.3">
      <c r="C11" s="18"/>
      <c r="F11" s="18"/>
      <c r="G11" s="18"/>
      <c r="H11" s="18"/>
      <c r="I11" s="18"/>
      <c r="J11" s="18"/>
      <c r="K11" s="18"/>
    </row>
    <row r="12" spans="1:14" x14ac:dyDescent="0.3">
      <c r="F12" s="18"/>
      <c r="G12" s="18"/>
      <c r="H12" s="18"/>
      <c r="I12" s="18"/>
      <c r="J12" s="18"/>
      <c r="K12" s="18"/>
    </row>
    <row r="13" spans="1:14" x14ac:dyDescent="0.3">
      <c r="C13" s="18"/>
      <c r="D13" s="18"/>
      <c r="E13" s="18"/>
      <c r="F13" s="18"/>
      <c r="G13" s="18"/>
      <c r="H13" s="18"/>
      <c r="I13" s="18"/>
    </row>
    <row r="14" spans="1:14" x14ac:dyDescent="0.3">
      <c r="C14" s="18"/>
      <c r="D14" s="18"/>
      <c r="E14" s="18"/>
      <c r="F14" s="18"/>
      <c r="G14" s="18"/>
      <c r="H14" s="18"/>
      <c r="I14" s="18"/>
    </row>
    <row r="15" spans="1:14" x14ac:dyDescent="0.3">
      <c r="C15" s="18"/>
      <c r="D15" s="18"/>
      <c r="E15" s="18"/>
      <c r="F15" s="18"/>
      <c r="G15" s="18"/>
      <c r="H15" s="18"/>
      <c r="I15" s="18"/>
    </row>
    <row r="16" spans="1:14" x14ac:dyDescent="0.3">
      <c r="C16" s="18"/>
      <c r="D16" s="18"/>
      <c r="E16" s="18"/>
      <c r="F16" s="18"/>
      <c r="G16" s="18"/>
      <c r="H16" s="18"/>
      <c r="I16" s="18"/>
    </row>
    <row r="17" spans="3:9" x14ac:dyDescent="0.3">
      <c r="C17" s="18"/>
      <c r="D17" s="18"/>
      <c r="E17" s="18"/>
      <c r="F17" s="18"/>
      <c r="G17" s="18"/>
      <c r="H17" s="18"/>
      <c r="I17" s="18"/>
    </row>
    <row r="18" spans="3:9" x14ac:dyDescent="0.3">
      <c r="C18" s="18"/>
      <c r="D18" s="18"/>
      <c r="E18" s="18"/>
      <c r="F18" s="18"/>
      <c r="G18" s="18"/>
      <c r="H18" s="18"/>
      <c r="I18" s="18"/>
    </row>
    <row r="19" spans="3:9" x14ac:dyDescent="0.3">
      <c r="C19" s="18"/>
      <c r="D19" s="18"/>
      <c r="E19" s="18"/>
      <c r="F19" s="18"/>
      <c r="G19" s="18"/>
      <c r="H19" s="18"/>
      <c r="I19" s="18"/>
    </row>
    <row r="20" spans="3:9" x14ac:dyDescent="0.3">
      <c r="C20" s="18"/>
      <c r="D20" s="18"/>
      <c r="E20" s="18"/>
      <c r="F20" s="18"/>
      <c r="G20" s="18"/>
      <c r="H20" s="18"/>
      <c r="I20" s="18"/>
    </row>
    <row r="21" spans="3:9" x14ac:dyDescent="0.3">
      <c r="C21" s="18"/>
      <c r="D21" s="18"/>
      <c r="E21" s="18"/>
      <c r="F21" s="18"/>
      <c r="G21" s="18"/>
      <c r="H21" s="18"/>
      <c r="I21" s="18"/>
    </row>
    <row r="22" spans="3:9" x14ac:dyDescent="0.3">
      <c r="D22" s="18"/>
      <c r="E22" s="18"/>
      <c r="F22" s="18"/>
      <c r="G22" s="18"/>
      <c r="H22" s="18"/>
      <c r="I22" s="18"/>
    </row>
    <row r="23" spans="3:9" x14ac:dyDescent="0.3">
      <c r="C23" s="18"/>
      <c r="D23" s="18"/>
      <c r="E23" s="18"/>
      <c r="F23" s="18"/>
      <c r="G23" s="18"/>
      <c r="H23" s="18"/>
      <c r="I23" s="18"/>
    </row>
    <row r="24" spans="3:9" x14ac:dyDescent="0.3">
      <c r="D24" s="18"/>
      <c r="E24" s="18"/>
      <c r="F24" s="18"/>
      <c r="G24" s="18"/>
      <c r="H24" s="18"/>
      <c r="I24" s="18"/>
    </row>
  </sheetData>
  <sortState ref="B10:B33">
    <sortCondition ref="B5"/>
  </sortState>
  <pageMargins left="0.7" right="0.7" top="0.78740157499999996" bottom="0.78740157499999996"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200000</v>
      </c>
      <c r="C2">
        <v>200000</v>
      </c>
      <c r="D2">
        <v>200000</v>
      </c>
      <c r="E2">
        <v>200000</v>
      </c>
      <c r="F2">
        <v>200000</v>
      </c>
      <c r="G2">
        <v>200000</v>
      </c>
      <c r="H2">
        <v>200000</v>
      </c>
      <c r="I2">
        <v>200000</v>
      </c>
      <c r="J2">
        <v>200000</v>
      </c>
      <c r="K2">
        <v>200000</v>
      </c>
      <c r="L2">
        <v>200000</v>
      </c>
      <c r="M2">
        <v>200000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1000000</v>
      </c>
      <c r="C6">
        <v>1000000</v>
      </c>
      <c r="D6">
        <v>1000000</v>
      </c>
      <c r="E6">
        <v>1000000</v>
      </c>
      <c r="F6">
        <v>1000000</v>
      </c>
      <c r="G6">
        <v>1000000</v>
      </c>
      <c r="H6">
        <v>1000000</v>
      </c>
      <c r="I6">
        <v>1000000</v>
      </c>
      <c r="J6">
        <v>1000000</v>
      </c>
      <c r="K6">
        <v>1000000</v>
      </c>
      <c r="L6">
        <v>1000000</v>
      </c>
      <c r="M6">
        <v>1000000</v>
      </c>
    </row>
    <row r="7" spans="1:13" x14ac:dyDescent="0.25">
      <c r="A7" t="s">
        <v>16</v>
      </c>
      <c r="B7">
        <v>200000</v>
      </c>
      <c r="C7">
        <v>200000</v>
      </c>
      <c r="D7">
        <v>200000</v>
      </c>
      <c r="E7">
        <v>200000</v>
      </c>
      <c r="F7">
        <v>200000</v>
      </c>
      <c r="G7">
        <v>200000</v>
      </c>
      <c r="H7">
        <v>200000</v>
      </c>
      <c r="I7">
        <v>200000</v>
      </c>
      <c r="J7">
        <v>200000</v>
      </c>
      <c r="K7">
        <v>200000</v>
      </c>
      <c r="L7">
        <v>200000</v>
      </c>
      <c r="M7">
        <v>200000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1000000</v>
      </c>
      <c r="C11">
        <v>1000000</v>
      </c>
      <c r="D11">
        <v>1000000</v>
      </c>
      <c r="E11">
        <v>1000000</v>
      </c>
      <c r="F11">
        <v>1000000</v>
      </c>
      <c r="G11">
        <v>1000000</v>
      </c>
      <c r="H11">
        <v>1000000</v>
      </c>
      <c r="I11">
        <v>1000000</v>
      </c>
      <c r="J11">
        <v>1000000</v>
      </c>
      <c r="K11">
        <v>1000000</v>
      </c>
      <c r="L11">
        <v>1000000</v>
      </c>
      <c r="M11">
        <v>1000000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zoomScale="80" zoomScaleNormal="80" workbookViewId="0"/>
  </sheetViews>
  <sheetFormatPr baseColWidth="10" defaultColWidth="8.88671875" defaultRowHeight="14.4" x14ac:dyDescent="0.3"/>
  <cols>
    <col min="1" max="1" width="14.5546875" customWidth="1"/>
    <col min="2" max="2" width="10" bestFit="1" customWidth="1"/>
    <col min="3" max="13" width="9" bestFit="1" customWidth="1"/>
    <col min="14" max="14" width="12" bestFit="1" customWidth="1"/>
  </cols>
  <sheetData>
    <row r="1" spans="1:14" x14ac:dyDescent="0.3">
      <c r="A1" s="18" t="s">
        <v>0</v>
      </c>
      <c r="B1" s="18" t="s">
        <v>1</v>
      </c>
      <c r="C1" s="18" t="s">
        <v>2</v>
      </c>
      <c r="D1" s="18" t="s">
        <v>3</v>
      </c>
      <c r="E1" s="18" t="s">
        <v>4</v>
      </c>
      <c r="F1" s="18" t="s">
        <v>5</v>
      </c>
      <c r="G1" s="18" t="s">
        <v>6</v>
      </c>
      <c r="H1" s="18" t="s">
        <v>7</v>
      </c>
      <c r="I1" s="18" t="s">
        <v>8</v>
      </c>
      <c r="J1" s="18" t="s">
        <v>9</v>
      </c>
      <c r="K1" s="18" t="s">
        <v>10</v>
      </c>
      <c r="L1" s="18" t="s">
        <v>11</v>
      </c>
      <c r="M1" s="18" t="s">
        <v>12</v>
      </c>
      <c r="N1" s="18"/>
    </row>
    <row r="2" spans="1:14" x14ac:dyDescent="0.3">
      <c r="A2" s="18" t="s">
        <v>15</v>
      </c>
      <c r="B2" s="18">
        <v>392905</v>
      </c>
      <c r="C2" s="18">
        <v>392905</v>
      </c>
      <c r="D2" s="18">
        <v>392905</v>
      </c>
      <c r="E2" s="18">
        <v>392905</v>
      </c>
      <c r="F2" s="18">
        <v>392905</v>
      </c>
      <c r="G2" s="18">
        <v>392905</v>
      </c>
      <c r="H2" s="18">
        <v>392905</v>
      </c>
      <c r="I2" s="18">
        <v>392905</v>
      </c>
      <c r="J2" s="18">
        <v>392905</v>
      </c>
      <c r="K2" s="18">
        <v>392905</v>
      </c>
      <c r="L2" s="18">
        <v>392905</v>
      </c>
      <c r="M2" s="18">
        <v>392905</v>
      </c>
      <c r="N2" s="18"/>
    </row>
    <row r="3" spans="1:14" x14ac:dyDescent="0.3">
      <c r="A3" s="18" t="s">
        <v>19</v>
      </c>
      <c r="B3" s="18">
        <v>3679639</v>
      </c>
      <c r="C3" s="18">
        <v>3679639</v>
      </c>
      <c r="D3" s="18">
        <v>3679639</v>
      </c>
      <c r="E3" s="18">
        <v>3679639</v>
      </c>
      <c r="F3" s="18">
        <v>3679639</v>
      </c>
      <c r="G3" s="18">
        <v>3679639</v>
      </c>
      <c r="H3" s="18">
        <v>3679639</v>
      </c>
      <c r="I3" s="18">
        <v>3679639</v>
      </c>
      <c r="J3" s="18">
        <v>3679639</v>
      </c>
      <c r="K3" s="18">
        <v>3679639</v>
      </c>
      <c r="L3" s="18">
        <v>3679639</v>
      </c>
      <c r="M3" s="18">
        <v>3679639</v>
      </c>
      <c r="N3" s="18"/>
    </row>
    <row r="4" spans="1:14" x14ac:dyDescent="0.3">
      <c r="A4" s="18" t="s">
        <v>24</v>
      </c>
      <c r="B4" s="18">
        <v>1719237</v>
      </c>
      <c r="C4" s="18">
        <v>1719237</v>
      </c>
      <c r="D4" s="18">
        <v>1719237</v>
      </c>
      <c r="E4" s="18">
        <v>1719237</v>
      </c>
      <c r="F4" s="18">
        <v>1719237</v>
      </c>
      <c r="G4" s="18">
        <v>1719237</v>
      </c>
      <c r="H4" s="18">
        <v>1719237</v>
      </c>
      <c r="I4" s="18">
        <v>1719237</v>
      </c>
      <c r="J4" s="18">
        <v>1719237</v>
      </c>
      <c r="K4" s="18">
        <v>1719237</v>
      </c>
      <c r="L4" s="18">
        <v>1719237</v>
      </c>
      <c r="M4" s="18">
        <v>1719237</v>
      </c>
      <c r="N4" s="18"/>
    </row>
    <row r="5" spans="1:14" x14ac:dyDescent="0.3">
      <c r="A5" s="18" t="s">
        <v>18</v>
      </c>
      <c r="B5" s="18">
        <f>1.5*1.1*1000000</f>
        <v>1650000.0000000002</v>
      </c>
      <c r="C5" s="18">
        <f t="shared" ref="C5:N5" si="0">1.5*1.1*1000000</f>
        <v>1650000.0000000002</v>
      </c>
      <c r="D5" s="18">
        <f t="shared" si="0"/>
        <v>1650000.0000000002</v>
      </c>
      <c r="E5" s="18">
        <f t="shared" si="0"/>
        <v>1650000.0000000002</v>
      </c>
      <c r="F5" s="18">
        <f t="shared" si="0"/>
        <v>1650000.0000000002</v>
      </c>
      <c r="G5" s="18">
        <f t="shared" si="0"/>
        <v>1650000.0000000002</v>
      </c>
      <c r="H5" s="18">
        <f t="shared" si="0"/>
        <v>1650000.0000000002</v>
      </c>
      <c r="I5" s="18">
        <f t="shared" si="0"/>
        <v>1650000.0000000002</v>
      </c>
      <c r="J5" s="18">
        <f t="shared" si="0"/>
        <v>1650000.0000000002</v>
      </c>
      <c r="K5" s="18">
        <f t="shared" si="0"/>
        <v>1650000.0000000002</v>
      </c>
      <c r="L5" s="18">
        <f t="shared" si="0"/>
        <v>1650000.0000000002</v>
      </c>
      <c r="M5" s="18">
        <f t="shared" si="0"/>
        <v>1650000.0000000002</v>
      </c>
      <c r="N5" s="18"/>
    </row>
    <row r="6" spans="1:14" x14ac:dyDescent="0.3">
      <c r="A6" s="18" t="s">
        <v>13</v>
      </c>
      <c r="B6" s="18">
        <v>3770814</v>
      </c>
      <c r="C6" s="18">
        <v>3770814</v>
      </c>
      <c r="D6" s="18">
        <v>3770814</v>
      </c>
      <c r="E6" s="18">
        <v>3770814</v>
      </c>
      <c r="F6" s="18">
        <v>3770814</v>
      </c>
      <c r="G6" s="18">
        <v>3770814</v>
      </c>
      <c r="H6" s="18">
        <v>3770814</v>
      </c>
      <c r="I6" s="18">
        <v>3770814</v>
      </c>
      <c r="J6" s="18">
        <v>3770814</v>
      </c>
      <c r="K6" s="18">
        <v>3770814</v>
      </c>
      <c r="L6" s="18">
        <v>3770814</v>
      </c>
      <c r="M6" s="18">
        <v>3770814</v>
      </c>
      <c r="N6" s="18"/>
    </row>
    <row r="7" spans="1:14" x14ac:dyDescent="0.3">
      <c r="A7" s="18" t="s">
        <v>16</v>
      </c>
      <c r="B7" s="18">
        <v>541775</v>
      </c>
      <c r="C7" s="18">
        <v>541775</v>
      </c>
      <c r="D7" s="18">
        <v>541775</v>
      </c>
      <c r="E7" s="18">
        <v>541775</v>
      </c>
      <c r="F7" s="18">
        <v>541775</v>
      </c>
      <c r="G7" s="18">
        <v>541775</v>
      </c>
      <c r="H7" s="18">
        <v>541775</v>
      </c>
      <c r="I7" s="18">
        <v>541775</v>
      </c>
      <c r="J7" s="18">
        <v>541775</v>
      </c>
      <c r="K7" s="18">
        <v>541775</v>
      </c>
      <c r="L7" s="18">
        <v>541775</v>
      </c>
      <c r="M7" s="18">
        <v>541775</v>
      </c>
      <c r="N7" s="18"/>
    </row>
    <row r="8" spans="1:14" x14ac:dyDescent="0.3">
      <c r="A8" s="18" t="s">
        <v>21</v>
      </c>
      <c r="B8" s="18">
        <v>2100000</v>
      </c>
      <c r="C8" s="18">
        <v>2100000</v>
      </c>
      <c r="D8" s="18">
        <v>2100000</v>
      </c>
      <c r="E8" s="18">
        <v>2100000</v>
      </c>
      <c r="F8" s="18">
        <v>2100000</v>
      </c>
      <c r="G8" s="18">
        <v>2100000</v>
      </c>
      <c r="H8" s="18">
        <v>2100000</v>
      </c>
      <c r="I8" s="18">
        <v>2100000</v>
      </c>
      <c r="J8" s="18">
        <v>2100000</v>
      </c>
      <c r="K8" s="18">
        <v>2100000</v>
      </c>
      <c r="L8" s="18">
        <v>2100000</v>
      </c>
      <c r="M8" s="18">
        <v>2100000</v>
      </c>
      <c r="N8" s="18"/>
    </row>
    <row r="9" spans="1:14" x14ac:dyDescent="0.3">
      <c r="A9" s="18" t="s">
        <v>22</v>
      </c>
      <c r="B9" s="18">
        <v>1301213</v>
      </c>
      <c r="C9" s="18">
        <v>1301213</v>
      </c>
      <c r="D9" s="18">
        <v>1301213</v>
      </c>
      <c r="E9" s="18">
        <v>1301213</v>
      </c>
      <c r="F9" s="18">
        <v>1301213</v>
      </c>
      <c r="G9" s="18">
        <v>1301213</v>
      </c>
      <c r="H9" s="18">
        <v>1301213</v>
      </c>
      <c r="I9" s="18">
        <v>1301213</v>
      </c>
      <c r="J9" s="18">
        <v>1301213</v>
      </c>
      <c r="K9" s="18">
        <v>1301213</v>
      </c>
      <c r="L9" s="18">
        <v>1301213</v>
      </c>
      <c r="M9" s="18">
        <v>1301213</v>
      </c>
      <c r="N9" s="18"/>
    </row>
    <row r="10" spans="1:14" x14ac:dyDescent="0.3">
      <c r="A10" s="18" t="s">
        <v>20</v>
      </c>
      <c r="B10" s="18">
        <f>1.1*1.1*1000000</f>
        <v>1210000.0000000002</v>
      </c>
      <c r="C10" s="18">
        <f t="shared" ref="C10:N10" si="1">1.1*1.1*1000000</f>
        <v>1210000.0000000002</v>
      </c>
      <c r="D10" s="18">
        <f t="shared" si="1"/>
        <v>1210000.0000000002</v>
      </c>
      <c r="E10" s="18">
        <f t="shared" si="1"/>
        <v>1210000.0000000002</v>
      </c>
      <c r="F10" s="18">
        <f t="shared" si="1"/>
        <v>1210000.0000000002</v>
      </c>
      <c r="G10" s="18">
        <f t="shared" si="1"/>
        <v>1210000.0000000002</v>
      </c>
      <c r="H10" s="18">
        <f t="shared" si="1"/>
        <v>1210000.0000000002</v>
      </c>
      <c r="I10" s="18">
        <f t="shared" si="1"/>
        <v>1210000.0000000002</v>
      </c>
      <c r="J10" s="18">
        <f t="shared" si="1"/>
        <v>1210000.0000000002</v>
      </c>
      <c r="K10" s="18">
        <f t="shared" si="1"/>
        <v>1210000.0000000002</v>
      </c>
      <c r="L10" s="18">
        <f t="shared" si="1"/>
        <v>1210000.0000000002</v>
      </c>
      <c r="M10" s="18">
        <f t="shared" si="1"/>
        <v>1210000.0000000002</v>
      </c>
      <c r="N10" s="18"/>
    </row>
    <row r="11" spans="1:14" x14ac:dyDescent="0.3">
      <c r="A11" s="18" t="s">
        <v>14</v>
      </c>
      <c r="B11" s="18">
        <v>2758829</v>
      </c>
      <c r="C11" s="18">
        <v>2758829</v>
      </c>
      <c r="D11" s="18">
        <v>2758829</v>
      </c>
      <c r="E11" s="18">
        <v>2758829</v>
      </c>
      <c r="F11" s="18">
        <v>2758829</v>
      </c>
      <c r="G11" s="18">
        <v>2758829</v>
      </c>
      <c r="H11" s="18">
        <v>2758829</v>
      </c>
      <c r="I11" s="18">
        <v>2758829</v>
      </c>
      <c r="J11" s="18">
        <v>2758829</v>
      </c>
      <c r="K11" s="18">
        <v>2758829</v>
      </c>
      <c r="L11" s="18">
        <v>2758829</v>
      </c>
      <c r="M11" s="18">
        <v>2758829</v>
      </c>
      <c r="N11" s="18"/>
    </row>
    <row r="12" spans="1:14" x14ac:dyDescent="0.3">
      <c r="A12" s="18" t="s">
        <v>23</v>
      </c>
      <c r="B12" s="18">
        <v>555489</v>
      </c>
      <c r="C12" s="18">
        <v>555489</v>
      </c>
      <c r="D12" s="18">
        <v>555489</v>
      </c>
      <c r="E12" s="18">
        <v>555489</v>
      </c>
      <c r="F12" s="18">
        <v>555489</v>
      </c>
      <c r="G12" s="18">
        <v>555489</v>
      </c>
      <c r="H12" s="18">
        <v>555489</v>
      </c>
      <c r="I12" s="18">
        <v>555489</v>
      </c>
      <c r="J12" s="18">
        <v>555489</v>
      </c>
      <c r="K12" s="18">
        <v>555489</v>
      </c>
      <c r="L12" s="18">
        <v>555489</v>
      </c>
      <c r="M12" s="18">
        <v>555489</v>
      </c>
      <c r="N12" s="18"/>
    </row>
    <row r="13" spans="1:14" x14ac:dyDescent="0.3">
      <c r="A13" s="18" t="s">
        <v>26</v>
      </c>
      <c r="B13" s="18">
        <f>20000000</f>
        <v>20000000</v>
      </c>
      <c r="C13" s="18">
        <f t="shared" ref="C13:N13" si="2">20000000</f>
        <v>20000000</v>
      </c>
      <c r="D13" s="18">
        <f t="shared" si="2"/>
        <v>20000000</v>
      </c>
      <c r="E13" s="18">
        <f t="shared" si="2"/>
        <v>20000000</v>
      </c>
      <c r="F13" s="18">
        <f t="shared" si="2"/>
        <v>20000000</v>
      </c>
      <c r="G13" s="18">
        <f t="shared" si="2"/>
        <v>20000000</v>
      </c>
      <c r="H13" s="18">
        <f t="shared" si="2"/>
        <v>20000000</v>
      </c>
      <c r="I13" s="18">
        <f t="shared" si="2"/>
        <v>20000000</v>
      </c>
      <c r="J13" s="18">
        <f t="shared" si="2"/>
        <v>20000000</v>
      </c>
      <c r="K13" s="18">
        <f t="shared" si="2"/>
        <v>20000000</v>
      </c>
      <c r="L13" s="18">
        <f t="shared" si="2"/>
        <v>20000000</v>
      </c>
      <c r="M13" s="18">
        <f t="shared" si="2"/>
        <v>20000000</v>
      </c>
      <c r="N13" s="18"/>
    </row>
    <row r="14" spans="1:14" x14ac:dyDescent="0.3">
      <c r="A14" s="18" t="s">
        <v>27</v>
      </c>
      <c r="B14" s="18">
        <f>3.4*1.1*1000000</f>
        <v>3740000</v>
      </c>
      <c r="C14" s="18">
        <f t="shared" ref="C14:N14" si="3">3.4*1.1*1000000</f>
        <v>3740000</v>
      </c>
      <c r="D14" s="18">
        <f t="shared" si="3"/>
        <v>3740000</v>
      </c>
      <c r="E14" s="18">
        <f t="shared" si="3"/>
        <v>3740000</v>
      </c>
      <c r="F14" s="18">
        <f t="shared" si="3"/>
        <v>3740000</v>
      </c>
      <c r="G14" s="18">
        <f t="shared" si="3"/>
        <v>3740000</v>
      </c>
      <c r="H14" s="18">
        <f t="shared" si="3"/>
        <v>3740000</v>
      </c>
      <c r="I14" s="18">
        <f t="shared" si="3"/>
        <v>3740000</v>
      </c>
      <c r="J14" s="18">
        <f t="shared" si="3"/>
        <v>3740000</v>
      </c>
      <c r="K14" s="18">
        <f t="shared" si="3"/>
        <v>3740000</v>
      </c>
      <c r="L14" s="18">
        <f t="shared" si="3"/>
        <v>3740000</v>
      </c>
      <c r="M14" s="18">
        <f t="shared" si="3"/>
        <v>3740000</v>
      </c>
      <c r="N14" s="18"/>
    </row>
    <row r="15" spans="1:14" x14ac:dyDescent="0.3">
      <c r="A15" s="18" t="s">
        <v>17</v>
      </c>
      <c r="B15" s="18">
        <v>4891728</v>
      </c>
      <c r="C15" s="18">
        <v>4891729</v>
      </c>
      <c r="D15" s="18">
        <v>4891730</v>
      </c>
      <c r="E15" s="18">
        <v>4891731</v>
      </c>
      <c r="F15" s="18">
        <v>4891732</v>
      </c>
      <c r="G15" s="18">
        <v>4891733</v>
      </c>
      <c r="H15" s="18">
        <v>4891734</v>
      </c>
      <c r="I15" s="18">
        <v>4891735</v>
      </c>
      <c r="J15" s="18">
        <v>4891736</v>
      </c>
      <c r="K15" s="18">
        <v>4891737</v>
      </c>
      <c r="L15" s="18">
        <v>4891738</v>
      </c>
      <c r="M15" s="18">
        <v>4891739</v>
      </c>
      <c r="N15" s="18"/>
    </row>
    <row r="16" spans="1:14" x14ac:dyDescent="0.3">
      <c r="A16" s="18" t="s">
        <v>71</v>
      </c>
      <c r="B16" s="18">
        <f>50000000/12</f>
        <v>4166666.6666666665</v>
      </c>
      <c r="C16" s="18">
        <f t="shared" ref="C16:N16" si="4">50000000/12</f>
        <v>4166666.6666666665</v>
      </c>
      <c r="D16" s="18">
        <f t="shared" si="4"/>
        <v>4166666.6666666665</v>
      </c>
      <c r="E16" s="18">
        <f t="shared" si="4"/>
        <v>4166666.6666666665</v>
      </c>
      <c r="F16" s="18">
        <f t="shared" si="4"/>
        <v>4166666.6666666665</v>
      </c>
      <c r="G16" s="18">
        <f t="shared" si="4"/>
        <v>4166666.6666666665</v>
      </c>
      <c r="H16" s="18">
        <f t="shared" si="4"/>
        <v>4166666.6666666665</v>
      </c>
      <c r="I16" s="18">
        <f t="shared" si="4"/>
        <v>4166666.6666666665</v>
      </c>
      <c r="J16" s="18">
        <f t="shared" si="4"/>
        <v>4166666.6666666665</v>
      </c>
      <c r="K16" s="18">
        <f t="shared" si="4"/>
        <v>4166666.6666666665</v>
      </c>
      <c r="L16" s="18">
        <f t="shared" si="4"/>
        <v>4166666.6666666665</v>
      </c>
      <c r="M16" s="18">
        <f t="shared" si="4"/>
        <v>4166666.6666666665</v>
      </c>
      <c r="N16" s="18"/>
    </row>
    <row r="17" spans="1:15" x14ac:dyDescent="0.3">
      <c r="A17" s="18" t="s">
        <v>72</v>
      </c>
      <c r="B17" s="18">
        <v>1250000</v>
      </c>
      <c r="C17" s="18">
        <v>1250000</v>
      </c>
      <c r="D17" s="18">
        <v>1250000</v>
      </c>
      <c r="E17" s="18">
        <v>1250000</v>
      </c>
      <c r="F17" s="18">
        <v>1250000</v>
      </c>
      <c r="G17" s="18">
        <v>1250000</v>
      </c>
      <c r="H17" s="18">
        <v>1250000</v>
      </c>
      <c r="I17" s="18">
        <v>1250000</v>
      </c>
      <c r="J17" s="18">
        <v>1250000</v>
      </c>
      <c r="K17" s="18">
        <v>1250000</v>
      </c>
      <c r="L17" s="18">
        <v>1250000</v>
      </c>
      <c r="M17" s="18">
        <v>1250000</v>
      </c>
      <c r="N17" s="18"/>
      <c r="O17" s="16"/>
    </row>
    <row r="18" spans="1:15" x14ac:dyDescent="0.3">
      <c r="A18" s="18" t="s">
        <v>73</v>
      </c>
      <c r="B18" s="18">
        <f>15000000/12</f>
        <v>1250000</v>
      </c>
      <c r="C18" s="18">
        <f t="shared" ref="C18:N18" si="5">15000000/12</f>
        <v>1250000</v>
      </c>
      <c r="D18" s="18">
        <f t="shared" si="5"/>
        <v>1250000</v>
      </c>
      <c r="E18" s="18">
        <f t="shared" si="5"/>
        <v>1250000</v>
      </c>
      <c r="F18" s="18">
        <f t="shared" si="5"/>
        <v>1250000</v>
      </c>
      <c r="G18" s="18">
        <f t="shared" si="5"/>
        <v>1250000</v>
      </c>
      <c r="H18" s="18">
        <f t="shared" si="5"/>
        <v>1250000</v>
      </c>
      <c r="I18" s="18">
        <f t="shared" si="5"/>
        <v>1250000</v>
      </c>
      <c r="J18" s="18">
        <f t="shared" si="5"/>
        <v>1250000</v>
      </c>
      <c r="K18" s="18">
        <f t="shared" si="5"/>
        <v>1250000</v>
      </c>
      <c r="L18" s="18">
        <f t="shared" si="5"/>
        <v>1250000</v>
      </c>
      <c r="M18" s="18">
        <f t="shared" si="5"/>
        <v>1250000</v>
      </c>
      <c r="N18" s="18"/>
    </row>
    <row r="19" spans="1:15" x14ac:dyDescent="0.3">
      <c r="A19" s="18" t="s">
        <v>69</v>
      </c>
      <c r="B19" s="18">
        <v>2500000</v>
      </c>
      <c r="C19" s="18">
        <v>2500000</v>
      </c>
      <c r="D19" s="18">
        <v>2500000</v>
      </c>
      <c r="E19" s="18">
        <v>2500000</v>
      </c>
      <c r="F19" s="18">
        <v>2500000</v>
      </c>
      <c r="G19" s="18">
        <v>2500000</v>
      </c>
      <c r="H19" s="18">
        <v>2500000</v>
      </c>
      <c r="I19" s="18">
        <v>2500000</v>
      </c>
      <c r="J19" s="18">
        <v>2500000</v>
      </c>
      <c r="K19" s="18">
        <v>2500000</v>
      </c>
      <c r="L19" s="18">
        <v>2500000</v>
      </c>
      <c r="M19" s="18">
        <v>2500000</v>
      </c>
      <c r="N19" s="18"/>
      <c r="O19" s="16"/>
    </row>
    <row r="20" spans="1:15" x14ac:dyDescent="0.3">
      <c r="A20" s="18" t="s">
        <v>70</v>
      </c>
      <c r="B20" s="18">
        <v>3750000</v>
      </c>
      <c r="C20" s="18">
        <v>3750000</v>
      </c>
      <c r="D20" s="18">
        <v>3750000</v>
      </c>
      <c r="E20" s="18">
        <v>3750000</v>
      </c>
      <c r="F20" s="18">
        <v>3750000</v>
      </c>
      <c r="G20" s="18">
        <v>3750000</v>
      </c>
      <c r="H20" s="18">
        <v>3750000</v>
      </c>
      <c r="I20" s="18">
        <v>3750000</v>
      </c>
      <c r="J20" s="18">
        <v>3750000</v>
      </c>
      <c r="K20" s="18">
        <v>3750000</v>
      </c>
      <c r="L20" s="18">
        <v>3750000</v>
      </c>
      <c r="M20" s="18">
        <v>3750000</v>
      </c>
      <c r="N20" s="18"/>
      <c r="O20" s="19"/>
    </row>
    <row r="21" spans="1:15" x14ac:dyDescent="0.3">
      <c r="A21" s="18" t="s">
        <v>50</v>
      </c>
      <c r="B21" s="18">
        <v>250000</v>
      </c>
      <c r="C21" s="18">
        <v>250000</v>
      </c>
      <c r="D21" s="18">
        <v>250000</v>
      </c>
      <c r="E21" s="18">
        <v>250000</v>
      </c>
      <c r="F21" s="18">
        <v>250000</v>
      </c>
      <c r="G21" s="18">
        <v>250000</v>
      </c>
      <c r="H21" s="18">
        <v>250000</v>
      </c>
      <c r="I21" s="18">
        <v>250000</v>
      </c>
      <c r="J21" s="18">
        <v>250000</v>
      </c>
      <c r="K21" s="18">
        <v>250000</v>
      </c>
      <c r="L21" s="18">
        <v>250000</v>
      </c>
      <c r="M21" s="18">
        <v>250000</v>
      </c>
      <c r="N21" s="18"/>
    </row>
    <row r="22" spans="1:15" x14ac:dyDescent="0.3">
      <c r="A22" s="18" t="s">
        <v>51</v>
      </c>
      <c r="B22" s="18">
        <f>2000000/12</f>
        <v>166666.66666666666</v>
      </c>
      <c r="C22" s="18">
        <f t="shared" ref="C22:N22" si="6">2000000/12</f>
        <v>166666.66666666666</v>
      </c>
      <c r="D22" s="18">
        <f t="shared" si="6"/>
        <v>166666.66666666666</v>
      </c>
      <c r="E22" s="18">
        <f t="shared" si="6"/>
        <v>166666.66666666666</v>
      </c>
      <c r="F22" s="18">
        <f t="shared" si="6"/>
        <v>166666.66666666666</v>
      </c>
      <c r="G22" s="18">
        <f t="shared" si="6"/>
        <v>166666.66666666666</v>
      </c>
      <c r="H22" s="18">
        <f t="shared" si="6"/>
        <v>166666.66666666666</v>
      </c>
      <c r="I22" s="18">
        <f t="shared" si="6"/>
        <v>166666.66666666666</v>
      </c>
      <c r="J22" s="18">
        <f t="shared" si="6"/>
        <v>166666.66666666666</v>
      </c>
      <c r="K22" s="18">
        <f t="shared" si="6"/>
        <v>166666.66666666666</v>
      </c>
      <c r="L22" s="18">
        <f t="shared" si="6"/>
        <v>166666.66666666666</v>
      </c>
      <c r="M22" s="18">
        <f t="shared" si="6"/>
        <v>166666.66666666666</v>
      </c>
      <c r="N22" s="18"/>
    </row>
    <row r="23" spans="1:15" x14ac:dyDescent="0.3">
      <c r="A23" s="18" t="s">
        <v>52</v>
      </c>
      <c r="B23" s="18">
        <f>3000000/12</f>
        <v>250000</v>
      </c>
      <c r="C23" s="18">
        <f t="shared" ref="C23:N24" si="7">3000000/12</f>
        <v>250000</v>
      </c>
      <c r="D23" s="18">
        <f t="shared" si="7"/>
        <v>250000</v>
      </c>
      <c r="E23" s="18">
        <f t="shared" si="7"/>
        <v>250000</v>
      </c>
      <c r="F23" s="18">
        <f t="shared" si="7"/>
        <v>250000</v>
      </c>
      <c r="G23" s="18">
        <f t="shared" si="7"/>
        <v>250000</v>
      </c>
      <c r="H23" s="18">
        <f t="shared" si="7"/>
        <v>250000</v>
      </c>
      <c r="I23" s="18">
        <f t="shared" si="7"/>
        <v>250000</v>
      </c>
      <c r="J23" s="18">
        <f t="shared" si="7"/>
        <v>250000</v>
      </c>
      <c r="K23" s="18">
        <f t="shared" si="7"/>
        <v>250000</v>
      </c>
      <c r="L23" s="18">
        <f t="shared" si="7"/>
        <v>250000</v>
      </c>
      <c r="M23" s="18">
        <f t="shared" si="7"/>
        <v>250000</v>
      </c>
      <c r="N23" s="18"/>
    </row>
    <row r="24" spans="1:15" x14ac:dyDescent="0.3">
      <c r="A24" s="18" t="s">
        <v>53</v>
      </c>
      <c r="B24" s="18">
        <f>3000000/12</f>
        <v>250000</v>
      </c>
      <c r="C24" s="18">
        <f t="shared" si="7"/>
        <v>250000</v>
      </c>
      <c r="D24" s="18">
        <f t="shared" si="7"/>
        <v>250000</v>
      </c>
      <c r="E24" s="18">
        <f t="shared" si="7"/>
        <v>250000</v>
      </c>
      <c r="F24" s="18">
        <f t="shared" si="7"/>
        <v>250000</v>
      </c>
      <c r="G24" s="18">
        <f t="shared" si="7"/>
        <v>250000</v>
      </c>
      <c r="H24" s="18">
        <f t="shared" si="7"/>
        <v>250000</v>
      </c>
      <c r="I24" s="18">
        <f t="shared" si="7"/>
        <v>250000</v>
      </c>
      <c r="J24" s="18">
        <f t="shared" si="7"/>
        <v>250000</v>
      </c>
      <c r="K24" s="18">
        <f t="shared" si="7"/>
        <v>250000</v>
      </c>
      <c r="L24" s="18">
        <f t="shared" si="7"/>
        <v>250000</v>
      </c>
      <c r="M24" s="18">
        <f t="shared" si="7"/>
        <v>250000</v>
      </c>
      <c r="N24" s="18"/>
    </row>
    <row r="25" spans="1:15" x14ac:dyDescent="0.3">
      <c r="A25" s="18" t="s">
        <v>54</v>
      </c>
      <c r="B25" s="18">
        <f>12000000/12</f>
        <v>1000000</v>
      </c>
      <c r="C25" s="18">
        <f t="shared" ref="C25:N25" si="8">12000000/12</f>
        <v>1000000</v>
      </c>
      <c r="D25" s="18">
        <f t="shared" si="8"/>
        <v>1000000</v>
      </c>
      <c r="E25" s="18">
        <f t="shared" si="8"/>
        <v>1000000</v>
      </c>
      <c r="F25" s="18">
        <f t="shared" si="8"/>
        <v>1000000</v>
      </c>
      <c r="G25" s="18">
        <f t="shared" si="8"/>
        <v>1000000</v>
      </c>
      <c r="H25" s="18">
        <f t="shared" si="8"/>
        <v>1000000</v>
      </c>
      <c r="I25" s="18">
        <f t="shared" si="8"/>
        <v>1000000</v>
      </c>
      <c r="J25" s="18">
        <f t="shared" si="8"/>
        <v>1000000</v>
      </c>
      <c r="K25" s="18">
        <f t="shared" si="8"/>
        <v>1000000</v>
      </c>
      <c r="L25" s="18">
        <f t="shared" si="8"/>
        <v>1000000</v>
      </c>
      <c r="M25" s="18">
        <f t="shared" si="8"/>
        <v>1000000</v>
      </c>
      <c r="N25" s="18"/>
    </row>
    <row r="26" spans="1:15" x14ac:dyDescent="0.3">
      <c r="A26" s="18" t="s">
        <v>55</v>
      </c>
      <c r="B26" s="18">
        <f>4000000/12</f>
        <v>333333.33333333331</v>
      </c>
      <c r="C26" s="18">
        <f t="shared" ref="C26:N26" si="9">4000000/12</f>
        <v>333333.33333333331</v>
      </c>
      <c r="D26" s="18">
        <f t="shared" si="9"/>
        <v>333333.33333333331</v>
      </c>
      <c r="E26" s="18">
        <f t="shared" si="9"/>
        <v>333333.33333333331</v>
      </c>
      <c r="F26" s="18">
        <f t="shared" si="9"/>
        <v>333333.33333333331</v>
      </c>
      <c r="G26" s="18">
        <f t="shared" si="9"/>
        <v>333333.33333333331</v>
      </c>
      <c r="H26" s="18">
        <f t="shared" si="9"/>
        <v>333333.33333333331</v>
      </c>
      <c r="I26" s="18">
        <f t="shared" si="9"/>
        <v>333333.33333333331</v>
      </c>
      <c r="J26" s="18">
        <f t="shared" si="9"/>
        <v>333333.33333333331</v>
      </c>
      <c r="K26" s="18">
        <f t="shared" si="9"/>
        <v>333333.33333333331</v>
      </c>
      <c r="L26" s="18">
        <f t="shared" si="9"/>
        <v>333333.33333333331</v>
      </c>
      <c r="M26" s="18">
        <f t="shared" si="9"/>
        <v>333333.33333333331</v>
      </c>
      <c r="N26" s="18"/>
    </row>
    <row r="27" spans="1:15" x14ac:dyDescent="0.3">
      <c r="A27" s="18" t="s">
        <v>56</v>
      </c>
      <c r="B27" s="18">
        <f>650000/12</f>
        <v>54166.666666666664</v>
      </c>
      <c r="C27" s="18">
        <f t="shared" ref="C27:N27" si="10">650000/12</f>
        <v>54166.666666666664</v>
      </c>
      <c r="D27" s="18">
        <f t="shared" si="10"/>
        <v>54166.666666666664</v>
      </c>
      <c r="E27" s="18">
        <f t="shared" si="10"/>
        <v>54166.666666666664</v>
      </c>
      <c r="F27" s="18">
        <f t="shared" si="10"/>
        <v>54166.666666666664</v>
      </c>
      <c r="G27" s="18">
        <f t="shared" si="10"/>
        <v>54166.666666666664</v>
      </c>
      <c r="H27" s="18">
        <f t="shared" si="10"/>
        <v>54166.666666666664</v>
      </c>
      <c r="I27" s="18">
        <f t="shared" si="10"/>
        <v>54166.666666666664</v>
      </c>
      <c r="J27" s="18">
        <f t="shared" si="10"/>
        <v>54166.666666666664</v>
      </c>
      <c r="K27" s="18">
        <f t="shared" si="10"/>
        <v>54166.666666666664</v>
      </c>
      <c r="L27" s="18">
        <f t="shared" si="10"/>
        <v>54166.666666666664</v>
      </c>
      <c r="M27" s="18">
        <f t="shared" si="10"/>
        <v>54166.666666666664</v>
      </c>
      <c r="N27" s="18"/>
    </row>
    <row r="28" spans="1:15" x14ac:dyDescent="0.3">
      <c r="A28" s="18" t="s">
        <v>57</v>
      </c>
      <c r="B28" s="18">
        <f>4500000/12</f>
        <v>375000</v>
      </c>
      <c r="C28" s="18">
        <f t="shared" ref="C28:N28" si="11">4500000/12</f>
        <v>375000</v>
      </c>
      <c r="D28" s="18">
        <f t="shared" si="11"/>
        <v>375000</v>
      </c>
      <c r="E28" s="18">
        <f t="shared" si="11"/>
        <v>375000</v>
      </c>
      <c r="F28" s="18">
        <f t="shared" si="11"/>
        <v>375000</v>
      </c>
      <c r="G28" s="18">
        <f t="shared" si="11"/>
        <v>375000</v>
      </c>
      <c r="H28" s="18">
        <f t="shared" si="11"/>
        <v>375000</v>
      </c>
      <c r="I28" s="18">
        <f t="shared" si="11"/>
        <v>375000</v>
      </c>
      <c r="J28" s="18">
        <f t="shared" si="11"/>
        <v>375000</v>
      </c>
      <c r="K28" s="18">
        <f t="shared" si="11"/>
        <v>375000</v>
      </c>
      <c r="L28" s="18">
        <f t="shared" si="11"/>
        <v>375000</v>
      </c>
      <c r="M28" s="18">
        <f t="shared" si="11"/>
        <v>375000</v>
      </c>
      <c r="N28" s="18"/>
    </row>
    <row r="29" spans="1:15" x14ac:dyDescent="0.3">
      <c r="A29" s="18" t="s">
        <v>58</v>
      </c>
      <c r="B29" s="18">
        <f>140000/12</f>
        <v>11666.666666666666</v>
      </c>
      <c r="C29" s="18">
        <f t="shared" ref="C29:N29" si="12">140000/12</f>
        <v>11666.666666666666</v>
      </c>
      <c r="D29" s="18">
        <f t="shared" si="12"/>
        <v>11666.666666666666</v>
      </c>
      <c r="E29" s="18">
        <f t="shared" si="12"/>
        <v>11666.666666666666</v>
      </c>
      <c r="F29" s="18">
        <f t="shared" si="12"/>
        <v>11666.666666666666</v>
      </c>
      <c r="G29" s="18">
        <f t="shared" si="12"/>
        <v>11666.666666666666</v>
      </c>
      <c r="H29" s="18">
        <f t="shared" si="12"/>
        <v>11666.666666666666</v>
      </c>
      <c r="I29" s="18">
        <f t="shared" si="12"/>
        <v>11666.666666666666</v>
      </c>
      <c r="J29" s="18">
        <f t="shared" si="12"/>
        <v>11666.666666666666</v>
      </c>
      <c r="K29" s="18">
        <f t="shared" si="12"/>
        <v>11666.666666666666</v>
      </c>
      <c r="L29" s="18">
        <f t="shared" si="12"/>
        <v>11666.666666666666</v>
      </c>
      <c r="M29" s="18">
        <f t="shared" si="12"/>
        <v>11666.666666666666</v>
      </c>
      <c r="N29" s="18"/>
    </row>
    <row r="30" spans="1:15" x14ac:dyDescent="0.3">
      <c r="A30" s="18" t="s">
        <v>59</v>
      </c>
      <c r="B30" s="18">
        <f>3000000/12</f>
        <v>250000</v>
      </c>
      <c r="C30" s="18">
        <f t="shared" ref="C30:N30" si="13">3000000/12</f>
        <v>250000</v>
      </c>
      <c r="D30" s="18">
        <f t="shared" si="13"/>
        <v>250000</v>
      </c>
      <c r="E30" s="18">
        <f t="shared" si="13"/>
        <v>250000</v>
      </c>
      <c r="F30" s="18">
        <f t="shared" si="13"/>
        <v>250000</v>
      </c>
      <c r="G30" s="18">
        <f t="shared" si="13"/>
        <v>250000</v>
      </c>
      <c r="H30" s="18">
        <f t="shared" si="13"/>
        <v>250000</v>
      </c>
      <c r="I30" s="18">
        <f t="shared" si="13"/>
        <v>250000</v>
      </c>
      <c r="J30" s="18">
        <f t="shared" si="13"/>
        <v>250000</v>
      </c>
      <c r="K30" s="18">
        <f t="shared" si="13"/>
        <v>250000</v>
      </c>
      <c r="L30" s="18">
        <f t="shared" si="13"/>
        <v>250000</v>
      </c>
      <c r="M30" s="18">
        <f t="shared" si="13"/>
        <v>250000</v>
      </c>
      <c r="N30" s="18"/>
    </row>
    <row r="31" spans="1:15" x14ac:dyDescent="0.3">
      <c r="A31" s="18" t="s">
        <v>60</v>
      </c>
      <c r="B31" s="18">
        <f>730000/12</f>
        <v>60833.333333333336</v>
      </c>
      <c r="C31" s="18">
        <f t="shared" ref="C31:N31" si="14">730000/12</f>
        <v>60833.333333333336</v>
      </c>
      <c r="D31" s="18">
        <f t="shared" si="14"/>
        <v>60833.333333333336</v>
      </c>
      <c r="E31" s="18">
        <f t="shared" si="14"/>
        <v>60833.333333333336</v>
      </c>
      <c r="F31" s="18">
        <f t="shared" si="14"/>
        <v>60833.333333333336</v>
      </c>
      <c r="G31" s="18">
        <f t="shared" si="14"/>
        <v>60833.333333333336</v>
      </c>
      <c r="H31" s="18">
        <f t="shared" si="14"/>
        <v>60833.333333333336</v>
      </c>
      <c r="I31" s="18">
        <f t="shared" si="14"/>
        <v>60833.333333333336</v>
      </c>
      <c r="J31" s="18">
        <f t="shared" si="14"/>
        <v>60833.333333333336</v>
      </c>
      <c r="K31" s="18">
        <f t="shared" si="14"/>
        <v>60833.333333333336</v>
      </c>
      <c r="L31" s="18">
        <f t="shared" si="14"/>
        <v>60833.333333333336</v>
      </c>
      <c r="M31" s="18">
        <f t="shared" si="14"/>
        <v>60833.333333333336</v>
      </c>
      <c r="N31" s="18"/>
    </row>
    <row r="32" spans="1:15" x14ac:dyDescent="0.3">
      <c r="A32" s="18" t="s">
        <v>61</v>
      </c>
      <c r="B32" s="18">
        <f>890000/12</f>
        <v>74166.666666666672</v>
      </c>
      <c r="C32" s="18">
        <f t="shared" ref="C32:N32" si="15">890000/12</f>
        <v>74166.666666666672</v>
      </c>
      <c r="D32" s="18">
        <f t="shared" si="15"/>
        <v>74166.666666666672</v>
      </c>
      <c r="E32" s="18">
        <f t="shared" si="15"/>
        <v>74166.666666666672</v>
      </c>
      <c r="F32" s="18">
        <f t="shared" si="15"/>
        <v>74166.666666666672</v>
      </c>
      <c r="G32" s="18">
        <f t="shared" si="15"/>
        <v>74166.666666666672</v>
      </c>
      <c r="H32" s="18">
        <f t="shared" si="15"/>
        <v>74166.666666666672</v>
      </c>
      <c r="I32" s="18">
        <f t="shared" si="15"/>
        <v>74166.666666666672</v>
      </c>
      <c r="J32" s="18">
        <f t="shared" si="15"/>
        <v>74166.666666666672</v>
      </c>
      <c r="K32" s="18">
        <f t="shared" si="15"/>
        <v>74166.666666666672</v>
      </c>
      <c r="L32" s="18">
        <f t="shared" si="15"/>
        <v>74166.666666666672</v>
      </c>
      <c r="M32" s="18">
        <f t="shared" si="15"/>
        <v>74166.666666666672</v>
      </c>
      <c r="N32" s="18"/>
    </row>
    <row r="33" spans="1:14" x14ac:dyDescent="0.3">
      <c r="A33" s="18" t="s">
        <v>62</v>
      </c>
      <c r="B33" s="18">
        <f>440000/12</f>
        <v>36666.666666666664</v>
      </c>
      <c r="C33" s="18">
        <f t="shared" ref="C33:N33" si="16">440000/12</f>
        <v>36666.666666666664</v>
      </c>
      <c r="D33" s="18">
        <f t="shared" si="16"/>
        <v>36666.666666666664</v>
      </c>
      <c r="E33" s="18">
        <f t="shared" si="16"/>
        <v>36666.666666666664</v>
      </c>
      <c r="F33" s="18">
        <f t="shared" si="16"/>
        <v>36666.666666666664</v>
      </c>
      <c r="G33" s="18">
        <f t="shared" si="16"/>
        <v>36666.666666666664</v>
      </c>
      <c r="H33" s="18">
        <f t="shared" si="16"/>
        <v>36666.666666666664</v>
      </c>
      <c r="I33" s="18">
        <f t="shared" si="16"/>
        <v>36666.666666666664</v>
      </c>
      <c r="J33" s="18">
        <f t="shared" si="16"/>
        <v>36666.666666666664</v>
      </c>
      <c r="K33" s="18">
        <f t="shared" si="16"/>
        <v>36666.666666666664</v>
      </c>
      <c r="L33" s="18">
        <f t="shared" si="16"/>
        <v>36666.666666666664</v>
      </c>
      <c r="M33" s="18">
        <f t="shared" si="16"/>
        <v>36666.666666666664</v>
      </c>
      <c r="N33" s="18"/>
    </row>
    <row r="34" spans="1:14" x14ac:dyDescent="0.3">
      <c r="A34" s="18" t="s">
        <v>63</v>
      </c>
      <c r="B34" s="18">
        <f>3600000/12</f>
        <v>300000</v>
      </c>
      <c r="C34" s="18">
        <f t="shared" ref="C34:N34" si="17">3600000/12</f>
        <v>300000</v>
      </c>
      <c r="D34" s="18">
        <f t="shared" si="17"/>
        <v>300000</v>
      </c>
      <c r="E34" s="18">
        <f t="shared" si="17"/>
        <v>300000</v>
      </c>
      <c r="F34" s="18">
        <f t="shared" si="17"/>
        <v>300000</v>
      </c>
      <c r="G34" s="18">
        <f t="shared" si="17"/>
        <v>300000</v>
      </c>
      <c r="H34" s="18">
        <f t="shared" si="17"/>
        <v>300000</v>
      </c>
      <c r="I34" s="18">
        <f t="shared" si="17"/>
        <v>300000</v>
      </c>
      <c r="J34" s="18">
        <f t="shared" si="17"/>
        <v>300000</v>
      </c>
      <c r="K34" s="18">
        <f t="shared" si="17"/>
        <v>300000</v>
      </c>
      <c r="L34" s="18">
        <f t="shared" si="17"/>
        <v>300000</v>
      </c>
      <c r="M34" s="18">
        <f t="shared" si="17"/>
        <v>300000</v>
      </c>
      <c r="N34" s="18"/>
    </row>
    <row r="35" spans="1:14" x14ac:dyDescent="0.3">
      <c r="A35" s="18" t="s">
        <v>64</v>
      </c>
      <c r="B35" s="18">
        <f>300000/12</f>
        <v>25000</v>
      </c>
      <c r="C35" s="18">
        <f t="shared" ref="C35:N35" si="18">300000/12</f>
        <v>25000</v>
      </c>
      <c r="D35" s="18">
        <f t="shared" si="18"/>
        <v>25000</v>
      </c>
      <c r="E35" s="18">
        <f t="shared" si="18"/>
        <v>25000</v>
      </c>
      <c r="F35" s="18">
        <f t="shared" si="18"/>
        <v>25000</v>
      </c>
      <c r="G35" s="18">
        <f t="shared" si="18"/>
        <v>25000</v>
      </c>
      <c r="H35" s="18">
        <f t="shared" si="18"/>
        <v>25000</v>
      </c>
      <c r="I35" s="18">
        <f t="shared" si="18"/>
        <v>25000</v>
      </c>
      <c r="J35" s="18">
        <f t="shared" si="18"/>
        <v>25000</v>
      </c>
      <c r="K35" s="18">
        <f t="shared" si="18"/>
        <v>25000</v>
      </c>
      <c r="L35" s="18">
        <f t="shared" si="18"/>
        <v>25000</v>
      </c>
      <c r="M35" s="18">
        <f t="shared" si="18"/>
        <v>25000</v>
      </c>
      <c r="N35" s="18"/>
    </row>
    <row r="36" spans="1:14" x14ac:dyDescent="0.3">
      <c r="A36" s="18" t="s">
        <v>65</v>
      </c>
      <c r="B36" s="18">
        <f>50000/12</f>
        <v>4166.666666666667</v>
      </c>
      <c r="C36" s="18">
        <f t="shared" ref="C36:N36" si="19">50000/12</f>
        <v>4166.666666666667</v>
      </c>
      <c r="D36" s="18">
        <f t="shared" si="19"/>
        <v>4166.666666666667</v>
      </c>
      <c r="E36" s="18">
        <f t="shared" si="19"/>
        <v>4166.666666666667</v>
      </c>
      <c r="F36" s="18">
        <f t="shared" si="19"/>
        <v>4166.666666666667</v>
      </c>
      <c r="G36" s="18">
        <f t="shared" si="19"/>
        <v>4166.666666666667</v>
      </c>
      <c r="H36" s="18">
        <f t="shared" si="19"/>
        <v>4166.666666666667</v>
      </c>
      <c r="I36" s="18">
        <f t="shared" si="19"/>
        <v>4166.666666666667</v>
      </c>
      <c r="J36" s="18">
        <f t="shared" si="19"/>
        <v>4166.666666666667</v>
      </c>
      <c r="K36" s="18">
        <f t="shared" si="19"/>
        <v>4166.666666666667</v>
      </c>
      <c r="L36" s="18">
        <f t="shared" si="19"/>
        <v>4166.666666666667</v>
      </c>
      <c r="M36" s="18">
        <f t="shared" si="19"/>
        <v>4166.666666666667</v>
      </c>
      <c r="N36" s="18"/>
    </row>
    <row r="37" spans="1:14" x14ac:dyDescent="0.3">
      <c r="A37" s="18" t="s">
        <v>66</v>
      </c>
      <c r="B37" s="18">
        <f>4800000/12</f>
        <v>400000</v>
      </c>
      <c r="C37" s="18">
        <f t="shared" ref="C37:N37" si="20">4800000/12</f>
        <v>400000</v>
      </c>
      <c r="D37" s="18">
        <f t="shared" si="20"/>
        <v>400000</v>
      </c>
      <c r="E37" s="18">
        <f t="shared" si="20"/>
        <v>400000</v>
      </c>
      <c r="F37" s="18">
        <f t="shared" si="20"/>
        <v>400000</v>
      </c>
      <c r="G37" s="18">
        <f t="shared" si="20"/>
        <v>400000</v>
      </c>
      <c r="H37" s="18">
        <f t="shared" si="20"/>
        <v>400000</v>
      </c>
      <c r="I37" s="18">
        <f t="shared" si="20"/>
        <v>400000</v>
      </c>
      <c r="J37" s="18">
        <f t="shared" si="20"/>
        <v>400000</v>
      </c>
      <c r="K37" s="18">
        <f t="shared" si="20"/>
        <v>400000</v>
      </c>
      <c r="L37" s="18">
        <f t="shared" si="20"/>
        <v>400000</v>
      </c>
      <c r="M37" s="18">
        <f t="shared" si="20"/>
        <v>400000</v>
      </c>
      <c r="N37" s="18"/>
    </row>
    <row r="38" spans="1:14" x14ac:dyDescent="0.3">
      <c r="A38" s="18" t="s">
        <v>67</v>
      </c>
      <c r="B38" s="18">
        <f>2400000/12</f>
        <v>200000</v>
      </c>
      <c r="C38" s="18">
        <f t="shared" ref="C38:N38" si="21">2400000/12</f>
        <v>200000</v>
      </c>
      <c r="D38" s="18">
        <f t="shared" si="21"/>
        <v>200000</v>
      </c>
      <c r="E38" s="18">
        <f t="shared" si="21"/>
        <v>200000</v>
      </c>
      <c r="F38" s="18">
        <f t="shared" si="21"/>
        <v>200000</v>
      </c>
      <c r="G38" s="18">
        <f t="shared" si="21"/>
        <v>200000</v>
      </c>
      <c r="H38" s="18">
        <f t="shared" si="21"/>
        <v>200000</v>
      </c>
      <c r="I38" s="18">
        <f t="shared" si="21"/>
        <v>200000</v>
      </c>
      <c r="J38" s="18">
        <f t="shared" si="21"/>
        <v>200000</v>
      </c>
      <c r="K38" s="18">
        <f t="shared" si="21"/>
        <v>200000</v>
      </c>
      <c r="L38" s="18">
        <f t="shared" si="21"/>
        <v>200000</v>
      </c>
      <c r="M38" s="18">
        <f t="shared" si="21"/>
        <v>200000</v>
      </c>
      <c r="N38" s="18"/>
    </row>
    <row r="39" spans="1:14" x14ac:dyDescent="0.3">
      <c r="A39" s="18" t="s">
        <v>68</v>
      </c>
      <c r="B39" s="18">
        <f>3900000/12</f>
        <v>325000</v>
      </c>
      <c r="C39" s="18">
        <f t="shared" ref="C39:N39" si="22">3900000/12</f>
        <v>325000</v>
      </c>
      <c r="D39" s="18">
        <f t="shared" si="22"/>
        <v>325000</v>
      </c>
      <c r="E39" s="18">
        <f t="shared" si="22"/>
        <v>325000</v>
      </c>
      <c r="F39" s="18">
        <f t="shared" si="22"/>
        <v>325000</v>
      </c>
      <c r="G39" s="18">
        <f t="shared" si="22"/>
        <v>325000</v>
      </c>
      <c r="H39" s="18">
        <f t="shared" si="22"/>
        <v>325000</v>
      </c>
      <c r="I39" s="18">
        <f t="shared" si="22"/>
        <v>325000</v>
      </c>
      <c r="J39" s="18">
        <f t="shared" si="22"/>
        <v>325000</v>
      </c>
      <c r="K39" s="18">
        <f t="shared" si="22"/>
        <v>325000</v>
      </c>
      <c r="L39" s="18">
        <f t="shared" si="22"/>
        <v>325000</v>
      </c>
      <c r="M39" s="18">
        <f t="shared" si="22"/>
        <v>325000</v>
      </c>
      <c r="N39" s="18"/>
    </row>
    <row r="40" spans="1:14" x14ac:dyDescent="0.3">
      <c r="A40" s="18" t="s">
        <v>74</v>
      </c>
      <c r="B40" s="18">
        <f>30000000/12</f>
        <v>2500000</v>
      </c>
      <c r="C40" s="18">
        <f t="shared" ref="C40:N40" si="23">30000000/12</f>
        <v>2500000</v>
      </c>
      <c r="D40" s="18">
        <f t="shared" si="23"/>
        <v>2500000</v>
      </c>
      <c r="E40" s="18">
        <f t="shared" si="23"/>
        <v>2500000</v>
      </c>
      <c r="F40" s="18">
        <f t="shared" si="23"/>
        <v>2500000</v>
      </c>
      <c r="G40" s="18">
        <f t="shared" si="23"/>
        <v>2500000</v>
      </c>
      <c r="H40" s="18">
        <f t="shared" si="23"/>
        <v>2500000</v>
      </c>
      <c r="I40" s="18">
        <f t="shared" si="23"/>
        <v>2500000</v>
      </c>
      <c r="J40" s="18">
        <f t="shared" si="23"/>
        <v>2500000</v>
      </c>
      <c r="K40" s="18">
        <f t="shared" si="23"/>
        <v>2500000</v>
      </c>
      <c r="L40" s="18">
        <f t="shared" si="23"/>
        <v>2500000</v>
      </c>
      <c r="M40" s="18">
        <f t="shared" si="23"/>
        <v>2500000</v>
      </c>
      <c r="N40" s="18"/>
    </row>
    <row r="41" spans="1:14" x14ac:dyDescent="0.3">
      <c r="A41" s="18" t="s">
        <v>75</v>
      </c>
      <c r="B41" s="18">
        <f>5000000/12</f>
        <v>416666.66666666669</v>
      </c>
      <c r="C41" s="18">
        <f t="shared" ref="C41:N41" si="24">5000000/12</f>
        <v>416666.66666666669</v>
      </c>
      <c r="D41" s="18">
        <f t="shared" si="24"/>
        <v>416666.66666666669</v>
      </c>
      <c r="E41" s="18">
        <f t="shared" si="24"/>
        <v>416666.66666666669</v>
      </c>
      <c r="F41" s="18">
        <f t="shared" si="24"/>
        <v>416666.66666666669</v>
      </c>
      <c r="G41" s="18">
        <f t="shared" si="24"/>
        <v>416666.66666666669</v>
      </c>
      <c r="H41" s="18">
        <f t="shared" si="24"/>
        <v>416666.66666666669</v>
      </c>
      <c r="I41" s="18">
        <f t="shared" si="24"/>
        <v>416666.66666666669</v>
      </c>
      <c r="J41" s="18">
        <f t="shared" si="24"/>
        <v>416666.66666666669</v>
      </c>
      <c r="K41" s="18">
        <f t="shared" si="24"/>
        <v>416666.66666666669</v>
      </c>
      <c r="L41" s="18">
        <f t="shared" si="24"/>
        <v>416666.66666666669</v>
      </c>
      <c r="M41" s="18">
        <f t="shared" si="24"/>
        <v>416666.66666666669</v>
      </c>
      <c r="N41" s="18"/>
    </row>
    <row r="42" spans="1:14" x14ac:dyDescent="0.3">
      <c r="A42" s="18" t="s">
        <v>76</v>
      </c>
      <c r="B42" s="18">
        <f>150000000/12</f>
        <v>12500000</v>
      </c>
      <c r="C42" s="18">
        <f t="shared" ref="C42:N42" si="25">150000000/12</f>
        <v>12500000</v>
      </c>
      <c r="D42" s="18">
        <f t="shared" si="25"/>
        <v>12500000</v>
      </c>
      <c r="E42" s="18">
        <f t="shared" si="25"/>
        <v>12500000</v>
      </c>
      <c r="F42" s="18">
        <f t="shared" si="25"/>
        <v>12500000</v>
      </c>
      <c r="G42" s="18">
        <f t="shared" si="25"/>
        <v>12500000</v>
      </c>
      <c r="H42" s="18">
        <f t="shared" si="25"/>
        <v>12500000</v>
      </c>
      <c r="I42" s="18">
        <f t="shared" si="25"/>
        <v>12500000</v>
      </c>
      <c r="J42" s="18">
        <f t="shared" si="25"/>
        <v>12500000</v>
      </c>
      <c r="K42" s="18">
        <f t="shared" si="25"/>
        <v>12500000</v>
      </c>
      <c r="L42" s="18">
        <f t="shared" si="25"/>
        <v>12500000</v>
      </c>
      <c r="M42" s="18">
        <f t="shared" si="25"/>
        <v>12500000</v>
      </c>
      <c r="N42" s="18"/>
    </row>
    <row r="43" spans="1:14" x14ac:dyDescent="0.3">
      <c r="A43" s="18" t="s">
        <v>77</v>
      </c>
      <c r="B43" s="18">
        <f>5249921/12</f>
        <v>437493.41666666669</v>
      </c>
      <c r="C43" s="18">
        <f t="shared" ref="C43:N43" si="26">5249921/12</f>
        <v>437493.41666666669</v>
      </c>
      <c r="D43" s="18">
        <f t="shared" si="26"/>
        <v>437493.41666666669</v>
      </c>
      <c r="E43" s="18">
        <f t="shared" si="26"/>
        <v>437493.41666666669</v>
      </c>
      <c r="F43" s="18">
        <f t="shared" si="26"/>
        <v>437493.41666666669</v>
      </c>
      <c r="G43" s="18">
        <f t="shared" si="26"/>
        <v>437493.41666666669</v>
      </c>
      <c r="H43" s="18">
        <f t="shared" si="26"/>
        <v>437493.41666666669</v>
      </c>
      <c r="I43" s="18">
        <f t="shared" si="26"/>
        <v>437493.41666666669</v>
      </c>
      <c r="J43" s="18">
        <f t="shared" si="26"/>
        <v>437493.41666666669</v>
      </c>
      <c r="K43" s="18">
        <f t="shared" si="26"/>
        <v>437493.41666666669</v>
      </c>
      <c r="L43" s="18">
        <f t="shared" si="26"/>
        <v>437493.41666666669</v>
      </c>
      <c r="M43" s="18">
        <f t="shared" si="26"/>
        <v>437493.41666666669</v>
      </c>
      <c r="N43" s="18"/>
    </row>
    <row r="44" spans="1:14" x14ac:dyDescent="0.3">
      <c r="A44" s="18" t="s">
        <v>78</v>
      </c>
      <c r="B44" s="18">
        <f>11729926/12</f>
        <v>977493.83333333337</v>
      </c>
      <c r="C44" s="18">
        <f t="shared" ref="C44:N44" si="27">11729926/12</f>
        <v>977493.83333333337</v>
      </c>
      <c r="D44" s="18">
        <f t="shared" si="27"/>
        <v>977493.83333333337</v>
      </c>
      <c r="E44" s="18">
        <f t="shared" si="27"/>
        <v>977493.83333333337</v>
      </c>
      <c r="F44" s="18">
        <f t="shared" si="27"/>
        <v>977493.83333333337</v>
      </c>
      <c r="G44" s="18">
        <f t="shared" si="27"/>
        <v>977493.83333333337</v>
      </c>
      <c r="H44" s="18">
        <f t="shared" si="27"/>
        <v>977493.83333333337</v>
      </c>
      <c r="I44" s="18">
        <f t="shared" si="27"/>
        <v>977493.83333333337</v>
      </c>
      <c r="J44" s="18">
        <f t="shared" si="27"/>
        <v>977493.83333333337</v>
      </c>
      <c r="K44" s="18">
        <f t="shared" si="27"/>
        <v>977493.83333333337</v>
      </c>
      <c r="L44" s="18">
        <f t="shared" si="27"/>
        <v>977493.83333333337</v>
      </c>
      <c r="M44" s="18">
        <f t="shared" si="27"/>
        <v>977493.83333333337</v>
      </c>
      <c r="N44" s="18"/>
    </row>
    <row r="45" spans="1:14" x14ac:dyDescent="0.3">
      <c r="A45" s="18" t="s">
        <v>79</v>
      </c>
      <c r="B45" s="18">
        <f>4341962/12</f>
        <v>361830.16666666669</v>
      </c>
      <c r="C45" s="18">
        <f t="shared" ref="C45:N45" si="28">4341962/12</f>
        <v>361830.16666666669</v>
      </c>
      <c r="D45" s="18">
        <f t="shared" si="28"/>
        <v>361830.16666666669</v>
      </c>
      <c r="E45" s="18">
        <f t="shared" si="28"/>
        <v>361830.16666666669</v>
      </c>
      <c r="F45" s="18">
        <f t="shared" si="28"/>
        <v>361830.16666666669</v>
      </c>
      <c r="G45" s="18">
        <f t="shared" si="28"/>
        <v>361830.16666666669</v>
      </c>
      <c r="H45" s="18">
        <f t="shared" si="28"/>
        <v>361830.16666666669</v>
      </c>
      <c r="I45" s="18">
        <f t="shared" si="28"/>
        <v>361830.16666666669</v>
      </c>
      <c r="J45" s="18">
        <f t="shared" si="28"/>
        <v>361830.16666666669</v>
      </c>
      <c r="K45" s="18">
        <f t="shared" si="28"/>
        <v>361830.16666666669</v>
      </c>
      <c r="L45" s="18">
        <f t="shared" si="28"/>
        <v>361830.16666666669</v>
      </c>
      <c r="M45" s="18">
        <f t="shared" si="28"/>
        <v>361830.16666666669</v>
      </c>
      <c r="N45" s="18"/>
    </row>
    <row r="46" spans="1:14" x14ac:dyDescent="0.3">
      <c r="A46" s="18" t="s">
        <v>80</v>
      </c>
      <c r="B46" s="18">
        <f>891105/12</f>
        <v>74258.75</v>
      </c>
      <c r="C46" s="18">
        <f t="shared" ref="C46:N46" si="29">891105/12</f>
        <v>74258.75</v>
      </c>
      <c r="D46" s="18">
        <f t="shared" si="29"/>
        <v>74258.75</v>
      </c>
      <c r="E46" s="18">
        <f t="shared" si="29"/>
        <v>74258.75</v>
      </c>
      <c r="F46" s="18">
        <f t="shared" si="29"/>
        <v>74258.75</v>
      </c>
      <c r="G46" s="18">
        <f t="shared" si="29"/>
        <v>74258.75</v>
      </c>
      <c r="H46" s="18">
        <f t="shared" si="29"/>
        <v>74258.75</v>
      </c>
      <c r="I46" s="18">
        <f t="shared" si="29"/>
        <v>74258.75</v>
      </c>
      <c r="J46" s="18">
        <f t="shared" si="29"/>
        <v>74258.75</v>
      </c>
      <c r="K46" s="18">
        <f t="shared" si="29"/>
        <v>74258.75</v>
      </c>
      <c r="L46" s="18">
        <f t="shared" si="29"/>
        <v>74258.75</v>
      </c>
      <c r="M46" s="18">
        <f t="shared" si="29"/>
        <v>74258.75</v>
      </c>
      <c r="N46" s="18"/>
    </row>
    <row r="47" spans="1:14" x14ac:dyDescent="0.3">
      <c r="A47" s="18" t="s">
        <v>81</v>
      </c>
      <c r="B47" s="18">
        <f>679325/12</f>
        <v>56610.416666666664</v>
      </c>
      <c r="C47" s="18">
        <f t="shared" ref="C47:N47" si="30">679325/12</f>
        <v>56610.416666666664</v>
      </c>
      <c r="D47" s="18">
        <f t="shared" si="30"/>
        <v>56610.416666666664</v>
      </c>
      <c r="E47" s="18">
        <f t="shared" si="30"/>
        <v>56610.416666666664</v>
      </c>
      <c r="F47" s="18">
        <f t="shared" si="30"/>
        <v>56610.416666666664</v>
      </c>
      <c r="G47" s="18">
        <f t="shared" si="30"/>
        <v>56610.416666666664</v>
      </c>
      <c r="H47" s="18">
        <f t="shared" si="30"/>
        <v>56610.416666666664</v>
      </c>
      <c r="I47" s="18">
        <f t="shared" si="30"/>
        <v>56610.416666666664</v>
      </c>
      <c r="J47" s="18">
        <f t="shared" si="30"/>
        <v>56610.416666666664</v>
      </c>
      <c r="K47" s="18">
        <f t="shared" si="30"/>
        <v>56610.416666666664</v>
      </c>
      <c r="L47" s="18">
        <f t="shared" si="30"/>
        <v>56610.416666666664</v>
      </c>
      <c r="M47" s="18">
        <f t="shared" si="30"/>
        <v>56610.416666666664</v>
      </c>
      <c r="N47" s="18"/>
    </row>
    <row r="48" spans="1:14" x14ac:dyDescent="0.3">
      <c r="A48" s="18" t="s">
        <v>82</v>
      </c>
      <c r="B48" s="18">
        <f>510155/12</f>
        <v>42512.916666666664</v>
      </c>
      <c r="C48" s="18">
        <f t="shared" ref="C48:N48" si="31">510155/12</f>
        <v>42512.916666666664</v>
      </c>
      <c r="D48" s="18">
        <f t="shared" si="31"/>
        <v>42512.916666666664</v>
      </c>
      <c r="E48" s="18">
        <f t="shared" si="31"/>
        <v>42512.916666666664</v>
      </c>
      <c r="F48" s="18">
        <f t="shared" si="31"/>
        <v>42512.916666666664</v>
      </c>
      <c r="G48" s="18">
        <f t="shared" si="31"/>
        <v>42512.916666666664</v>
      </c>
      <c r="H48" s="18">
        <f t="shared" si="31"/>
        <v>42512.916666666664</v>
      </c>
      <c r="I48" s="18">
        <f t="shared" si="31"/>
        <v>42512.916666666664</v>
      </c>
      <c r="J48" s="18">
        <f t="shared" si="31"/>
        <v>42512.916666666664</v>
      </c>
      <c r="K48" s="18">
        <f t="shared" si="31"/>
        <v>42512.916666666664</v>
      </c>
      <c r="L48" s="18">
        <f t="shared" si="31"/>
        <v>42512.916666666664</v>
      </c>
      <c r="M48" s="18">
        <f t="shared" si="31"/>
        <v>42512.916666666664</v>
      </c>
      <c r="N48" s="18"/>
    </row>
    <row r="49" spans="1:14" x14ac:dyDescent="0.3">
      <c r="A49" s="18" t="s">
        <v>83</v>
      </c>
      <c r="B49" s="18">
        <f>3588100/12</f>
        <v>299008.33333333331</v>
      </c>
      <c r="C49" s="18">
        <f t="shared" ref="C49:N49" si="32">3588100/12</f>
        <v>299008.33333333331</v>
      </c>
      <c r="D49" s="18">
        <f t="shared" si="32"/>
        <v>299008.33333333331</v>
      </c>
      <c r="E49" s="18">
        <f t="shared" si="32"/>
        <v>299008.33333333331</v>
      </c>
      <c r="F49" s="18">
        <f t="shared" si="32"/>
        <v>299008.33333333331</v>
      </c>
      <c r="G49" s="18">
        <f t="shared" si="32"/>
        <v>299008.33333333331</v>
      </c>
      <c r="H49" s="18">
        <f t="shared" si="32"/>
        <v>299008.33333333331</v>
      </c>
      <c r="I49" s="18">
        <f t="shared" si="32"/>
        <v>299008.33333333331</v>
      </c>
      <c r="J49" s="18">
        <f t="shared" si="32"/>
        <v>299008.33333333331</v>
      </c>
      <c r="K49" s="18">
        <f t="shared" si="32"/>
        <v>299008.33333333331</v>
      </c>
      <c r="L49" s="18">
        <f t="shared" si="32"/>
        <v>299008.33333333331</v>
      </c>
      <c r="M49" s="18">
        <f t="shared" si="32"/>
        <v>299008.33333333331</v>
      </c>
      <c r="N49" s="18"/>
    </row>
    <row r="50" spans="1:14" x14ac:dyDescent="0.3">
      <c r="A50" s="18" t="s">
        <v>84</v>
      </c>
      <c r="B50" s="18">
        <f>271454/12</f>
        <v>22621.166666666668</v>
      </c>
      <c r="C50" s="18">
        <f t="shared" ref="C50:N50" si="33">271454/12</f>
        <v>22621.166666666668</v>
      </c>
      <c r="D50" s="18">
        <f t="shared" si="33"/>
        <v>22621.166666666668</v>
      </c>
      <c r="E50" s="18">
        <f t="shared" si="33"/>
        <v>22621.166666666668</v>
      </c>
      <c r="F50" s="18">
        <f t="shared" si="33"/>
        <v>22621.166666666668</v>
      </c>
      <c r="G50" s="18">
        <f t="shared" si="33"/>
        <v>22621.166666666668</v>
      </c>
      <c r="H50" s="18">
        <f t="shared" si="33"/>
        <v>22621.166666666668</v>
      </c>
      <c r="I50" s="18">
        <f t="shared" si="33"/>
        <v>22621.166666666668</v>
      </c>
      <c r="J50" s="18">
        <f t="shared" si="33"/>
        <v>22621.166666666668</v>
      </c>
      <c r="K50" s="18">
        <f t="shared" si="33"/>
        <v>22621.166666666668</v>
      </c>
      <c r="L50" s="18">
        <f t="shared" si="33"/>
        <v>22621.166666666668</v>
      </c>
      <c r="M50" s="18">
        <f t="shared" si="33"/>
        <v>22621.166666666668</v>
      </c>
      <c r="N50" s="18"/>
    </row>
    <row r="51" spans="1:14" x14ac:dyDescent="0.3">
      <c r="A51" s="18" t="s">
        <v>85</v>
      </c>
      <c r="B51" s="18">
        <f>15826842/12</f>
        <v>1318903.5</v>
      </c>
      <c r="C51" s="18">
        <f t="shared" ref="C51:N51" si="34">15826842/12</f>
        <v>1318903.5</v>
      </c>
      <c r="D51" s="18">
        <f t="shared" si="34"/>
        <v>1318903.5</v>
      </c>
      <c r="E51" s="18">
        <f t="shared" si="34"/>
        <v>1318903.5</v>
      </c>
      <c r="F51" s="18">
        <f t="shared" si="34"/>
        <v>1318903.5</v>
      </c>
      <c r="G51" s="18">
        <f t="shared" si="34"/>
        <v>1318903.5</v>
      </c>
      <c r="H51" s="18">
        <f t="shared" si="34"/>
        <v>1318903.5</v>
      </c>
      <c r="I51" s="18">
        <f t="shared" si="34"/>
        <v>1318903.5</v>
      </c>
      <c r="J51" s="18">
        <f t="shared" si="34"/>
        <v>1318903.5</v>
      </c>
      <c r="K51" s="18">
        <f t="shared" si="34"/>
        <v>1318903.5</v>
      </c>
      <c r="L51" s="18">
        <f t="shared" si="34"/>
        <v>1318903.5</v>
      </c>
      <c r="M51" s="18">
        <f t="shared" si="34"/>
        <v>1318903.5</v>
      </c>
      <c r="N51" s="18"/>
    </row>
    <row r="52" spans="1:14" x14ac:dyDescent="0.3">
      <c r="A52" s="18" t="s">
        <v>86</v>
      </c>
      <c r="B52" s="18">
        <f>176738/12</f>
        <v>14728.166666666666</v>
      </c>
      <c r="C52" s="18">
        <f t="shared" ref="C52:N52" si="35">176738/12</f>
        <v>14728.166666666666</v>
      </c>
      <c r="D52" s="18">
        <f t="shared" si="35"/>
        <v>14728.166666666666</v>
      </c>
      <c r="E52" s="18">
        <f t="shared" si="35"/>
        <v>14728.166666666666</v>
      </c>
      <c r="F52" s="18">
        <f t="shared" si="35"/>
        <v>14728.166666666666</v>
      </c>
      <c r="G52" s="18">
        <f t="shared" si="35"/>
        <v>14728.166666666666</v>
      </c>
      <c r="H52" s="18">
        <f t="shared" si="35"/>
        <v>14728.166666666666</v>
      </c>
      <c r="I52" s="18">
        <f t="shared" si="35"/>
        <v>14728.166666666666</v>
      </c>
      <c r="J52" s="18">
        <f t="shared" si="35"/>
        <v>14728.166666666666</v>
      </c>
      <c r="K52" s="18">
        <f t="shared" si="35"/>
        <v>14728.166666666666</v>
      </c>
      <c r="L52" s="18">
        <f t="shared" si="35"/>
        <v>14728.166666666666</v>
      </c>
      <c r="M52" s="18">
        <f t="shared" si="35"/>
        <v>14728.166666666666</v>
      </c>
      <c r="N52" s="18"/>
    </row>
    <row r="53" spans="1:14" x14ac:dyDescent="0.3">
      <c r="A53" s="18" t="s">
        <v>87</v>
      </c>
      <c r="B53" s="18">
        <f>12890200/12</f>
        <v>1074183.3333333333</v>
      </c>
      <c r="C53" s="18">
        <f t="shared" ref="C53:N53" si="36">12890200/12</f>
        <v>1074183.3333333333</v>
      </c>
      <c r="D53" s="18">
        <f t="shared" si="36"/>
        <v>1074183.3333333333</v>
      </c>
      <c r="E53" s="18">
        <f t="shared" si="36"/>
        <v>1074183.3333333333</v>
      </c>
      <c r="F53" s="18">
        <f t="shared" si="36"/>
        <v>1074183.3333333333</v>
      </c>
      <c r="G53" s="18">
        <f t="shared" si="36"/>
        <v>1074183.3333333333</v>
      </c>
      <c r="H53" s="18">
        <f t="shared" si="36"/>
        <v>1074183.3333333333</v>
      </c>
      <c r="I53" s="18">
        <f t="shared" si="36"/>
        <v>1074183.3333333333</v>
      </c>
      <c r="J53" s="18">
        <f t="shared" si="36"/>
        <v>1074183.3333333333</v>
      </c>
      <c r="K53" s="18">
        <f t="shared" si="36"/>
        <v>1074183.3333333333</v>
      </c>
      <c r="L53" s="18">
        <f t="shared" si="36"/>
        <v>1074183.3333333333</v>
      </c>
      <c r="M53" s="18">
        <f t="shared" si="36"/>
        <v>1074183.3333333333</v>
      </c>
      <c r="N53" s="18"/>
    </row>
  </sheetData>
  <sortState ref="A2:B13">
    <sortCondition ref="A1"/>
  </sortState>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zoomScaleNormal="100" workbookViewId="0"/>
  </sheetViews>
  <sheetFormatPr baseColWidth="10" defaultColWidth="8.88671875" defaultRowHeight="14.4" x14ac:dyDescent="0.3"/>
  <cols>
    <col min="2" max="2" width="13.88671875" customWidth="1"/>
    <col min="3" max="3" width="15.5546875" customWidth="1"/>
    <col min="4" max="4" width="14.5546875" customWidth="1"/>
  </cols>
  <sheetData>
    <row r="1" spans="1:4" ht="18" customHeight="1" x14ac:dyDescent="0.25">
      <c r="B1" t="s">
        <v>41</v>
      </c>
      <c r="C1" t="s">
        <v>40</v>
      </c>
      <c r="D1" t="s">
        <v>39</v>
      </c>
    </row>
    <row r="2" spans="1:4" ht="15" x14ac:dyDescent="0.25">
      <c r="A2" t="s">
        <v>28</v>
      </c>
      <c r="B2" s="2">
        <v>0.2</v>
      </c>
      <c r="C2" s="2">
        <v>0.11</v>
      </c>
      <c r="D2" s="2">
        <v>0.31</v>
      </c>
    </row>
    <row r="3" spans="1:4" ht="15" x14ac:dyDescent="0.25">
      <c r="A3" t="s">
        <v>29</v>
      </c>
      <c r="B3" s="2">
        <v>0.22</v>
      </c>
      <c r="C3" s="2">
        <v>0.17</v>
      </c>
      <c r="D3" s="2">
        <v>0.39</v>
      </c>
    </row>
    <row r="4" spans="1:4" ht="15" x14ac:dyDescent="0.25">
      <c r="A4" t="s">
        <v>30</v>
      </c>
      <c r="B4" s="2">
        <v>7.0000000000000007E-2</v>
      </c>
      <c r="C4" s="2">
        <v>0.13</v>
      </c>
      <c r="D4" s="2">
        <v>0.2</v>
      </c>
    </row>
    <row r="5" spans="1:4" ht="15" x14ac:dyDescent="0.25">
      <c r="A5" t="s">
        <v>31</v>
      </c>
      <c r="B5" s="2">
        <v>0.32</v>
      </c>
      <c r="C5" s="2">
        <v>0.31</v>
      </c>
      <c r="D5" s="2">
        <v>0.63</v>
      </c>
    </row>
    <row r="6" spans="1:4" ht="15" x14ac:dyDescent="0.25">
      <c r="A6" t="s">
        <v>32</v>
      </c>
      <c r="B6" s="2">
        <v>0.2</v>
      </c>
      <c r="C6" s="2">
        <v>0.09</v>
      </c>
      <c r="D6" s="2">
        <v>0.29000000000000004</v>
      </c>
    </row>
    <row r="7" spans="1:4" ht="15" x14ac:dyDescent="0.25">
      <c r="A7" t="s">
        <v>33</v>
      </c>
      <c r="B7" s="2">
        <v>0.16</v>
      </c>
      <c r="C7" s="2">
        <v>0.11</v>
      </c>
      <c r="D7" s="2">
        <v>0.27</v>
      </c>
    </row>
    <row r="8" spans="1:4" ht="15" x14ac:dyDescent="0.25">
      <c r="A8" t="s">
        <v>34</v>
      </c>
      <c r="B8" s="2">
        <v>0.33</v>
      </c>
      <c r="C8" s="2">
        <v>0.28000000000000003</v>
      </c>
      <c r="D8" s="2">
        <v>0.6100000000000001</v>
      </c>
    </row>
    <row r="9" spans="1:4" ht="15" x14ac:dyDescent="0.25">
      <c r="A9" t="s">
        <v>38</v>
      </c>
      <c r="B9" s="2">
        <v>0.31</v>
      </c>
      <c r="C9" s="2">
        <v>0.28000000000000003</v>
      </c>
      <c r="D9" s="2">
        <v>0.59000000000000008</v>
      </c>
    </row>
    <row r="10" spans="1:4" ht="15" x14ac:dyDescent="0.25">
      <c r="A10" t="s">
        <v>35</v>
      </c>
      <c r="B10" s="2">
        <v>0.26</v>
      </c>
      <c r="C10" s="2">
        <v>0.2</v>
      </c>
      <c r="D10" s="2">
        <v>0.46</v>
      </c>
    </row>
    <row r="11" spans="1:4" ht="15" x14ac:dyDescent="0.25">
      <c r="A11" t="s">
        <v>36</v>
      </c>
      <c r="B11" s="2">
        <v>0.31</v>
      </c>
      <c r="C11" s="2">
        <v>0.3</v>
      </c>
      <c r="D11" s="2">
        <v>0.61</v>
      </c>
    </row>
    <row r="12" spans="1:4" ht="15" x14ac:dyDescent="0.25">
      <c r="A12" t="s">
        <v>23</v>
      </c>
      <c r="B12" s="2">
        <v>0.25</v>
      </c>
      <c r="C12" s="2">
        <v>0.22</v>
      </c>
      <c r="D12" s="2">
        <v>0.47</v>
      </c>
    </row>
    <row r="13" spans="1:4" ht="15" x14ac:dyDescent="0.25">
      <c r="A13" t="s">
        <v>37</v>
      </c>
      <c r="B13" s="2">
        <v>0.28000000000000003</v>
      </c>
      <c r="C13" s="2">
        <v>0.26</v>
      </c>
      <c r="D13" s="2">
        <v>0.54</v>
      </c>
    </row>
    <row r="14" spans="1:4" ht="15" x14ac:dyDescent="0.25">
      <c r="B14" s="1"/>
      <c r="C14" s="1"/>
      <c r="D14" s="1"/>
    </row>
  </sheetData>
  <pageMargins left="0.7" right="0.7" top="0.75" bottom="0.75" header="0.3" footer="0.3"/>
  <pageSetup paperSize="9" orientation="portrait" verticalDpi="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baseColWidth="10" defaultColWidth="8.88671875" defaultRowHeight="14.4" x14ac:dyDescent="0.3"/>
  <cols>
    <col min="2" max="2" width="10.88671875" customWidth="1"/>
  </cols>
  <sheetData>
    <row r="1" spans="1:2" x14ac:dyDescent="0.25">
      <c r="A1" t="s">
        <v>0</v>
      </c>
      <c r="B1" t="s">
        <v>25</v>
      </c>
    </row>
    <row r="2" spans="1:2" x14ac:dyDescent="0.3">
      <c r="A2" t="s">
        <v>15</v>
      </c>
      <c r="B2" s="18">
        <v>3115421.7925180187</v>
      </c>
    </row>
    <row r="3" spans="1:2" x14ac:dyDescent="0.3">
      <c r="A3" t="s">
        <v>19</v>
      </c>
      <c r="B3" s="18">
        <v>37503225</v>
      </c>
    </row>
    <row r="4" spans="1:2" x14ac:dyDescent="0.3">
      <c r="A4" t="s">
        <v>24</v>
      </c>
      <c r="B4" s="18">
        <v>16769134.284245459</v>
      </c>
    </row>
    <row r="5" spans="1:2" x14ac:dyDescent="0.3">
      <c r="A5" t="s">
        <v>18</v>
      </c>
      <c r="B5" s="18">
        <v>11761921.229986671</v>
      </c>
    </row>
    <row r="6" spans="1:2" x14ac:dyDescent="0.3">
      <c r="A6" t="s">
        <v>13</v>
      </c>
      <c r="B6" s="18">
        <v>32789108.454969861</v>
      </c>
    </row>
    <row r="7" spans="1:2" x14ac:dyDescent="0.3">
      <c r="A7" t="s">
        <v>16</v>
      </c>
      <c r="B7" s="18">
        <v>2702024.1035412066</v>
      </c>
    </row>
    <row r="8" spans="1:2" x14ac:dyDescent="0.3">
      <c r="A8" t="s">
        <v>21</v>
      </c>
      <c r="B8" s="18">
        <v>21687517.219840661</v>
      </c>
    </row>
    <row r="9" spans="1:2" x14ac:dyDescent="0.3">
      <c r="A9" t="s">
        <v>22</v>
      </c>
      <c r="B9" s="18">
        <v>10745013.876931801</v>
      </c>
    </row>
    <row r="10" spans="1:2" x14ac:dyDescent="0.3">
      <c r="A10" t="s">
        <v>20</v>
      </c>
      <c r="B10" s="18">
        <v>11187331.02338999</v>
      </c>
    </row>
    <row r="11" spans="1:2" x14ac:dyDescent="0.3">
      <c r="A11" t="s">
        <v>14</v>
      </c>
      <c r="B11" s="18">
        <v>25550549.100465819</v>
      </c>
    </row>
    <row r="12" spans="1:2" x14ac:dyDescent="0.3">
      <c r="A12" t="s">
        <v>23</v>
      </c>
      <c r="B12" s="18">
        <v>4003326.8077090196</v>
      </c>
    </row>
    <row r="13" spans="1:2" x14ac:dyDescent="0.3">
      <c r="A13" t="s">
        <v>26</v>
      </c>
      <c r="B13" s="33">
        <v>59039170</v>
      </c>
    </row>
    <row r="14" spans="1:2" x14ac:dyDescent="0.3">
      <c r="A14" t="s">
        <v>27</v>
      </c>
      <c r="B14" s="33">
        <v>5538306</v>
      </c>
    </row>
    <row r="15" spans="1:2" x14ac:dyDescent="0.3">
      <c r="A15" t="s">
        <v>17</v>
      </c>
      <c r="B15" s="18">
        <v>43911790.106401488</v>
      </c>
    </row>
    <row r="16" spans="1:2" x14ac:dyDescent="0.3">
      <c r="A16" t="s">
        <v>48</v>
      </c>
      <c r="B16" s="18">
        <v>30000000</v>
      </c>
    </row>
    <row r="17" spans="1:1" x14ac:dyDescent="0.25">
      <c r="A17" t="s">
        <v>50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heetViews>
  <sheetFormatPr baseColWidth="10" defaultColWidth="8.88671875" defaultRowHeight="14.4" x14ac:dyDescent="0.3"/>
  <cols>
    <col min="2" max="2" width="12" bestFit="1" customWidth="1"/>
  </cols>
  <sheetData>
    <row r="1" spans="1:2" x14ac:dyDescent="0.25">
      <c r="A1" t="s">
        <v>0</v>
      </c>
      <c r="B1" t="s">
        <v>25</v>
      </c>
    </row>
    <row r="2" spans="1:2" x14ac:dyDescent="0.25">
      <c r="A2" t="s">
        <v>15</v>
      </c>
      <c r="B2">
        <v>3177600</v>
      </c>
    </row>
    <row r="3" spans="1:2" x14ac:dyDescent="0.25">
      <c r="A3" t="s">
        <v>19</v>
      </c>
      <c r="B3">
        <v>36860530</v>
      </c>
    </row>
    <row r="4" spans="1:2" x14ac:dyDescent="0.25">
      <c r="A4" t="s">
        <v>24</v>
      </c>
      <c r="B4">
        <v>17103816</v>
      </c>
    </row>
    <row r="5" spans="1:2" x14ac:dyDescent="0.25">
      <c r="A5" t="s">
        <v>18</v>
      </c>
      <c r="B5">
        <v>11996667.992168665</v>
      </c>
    </row>
    <row r="6" spans="1:2" x14ac:dyDescent="0.25">
      <c r="A6" t="s">
        <v>13</v>
      </c>
      <c r="B6">
        <v>33443520</v>
      </c>
    </row>
    <row r="7" spans="1:2" x14ac:dyDescent="0.25">
      <c r="A7" t="s">
        <v>16</v>
      </c>
      <c r="B7">
        <v>2755951.637762988</v>
      </c>
    </row>
    <row r="8" spans="1:2" x14ac:dyDescent="0.25">
      <c r="A8" t="s">
        <v>21</v>
      </c>
      <c r="B8">
        <v>22120361</v>
      </c>
    </row>
    <row r="9" spans="1:2" x14ac:dyDescent="0.25">
      <c r="A9" t="s">
        <v>22</v>
      </c>
      <c r="B9">
        <v>10959465</v>
      </c>
    </row>
    <row r="10" spans="1:2" x14ac:dyDescent="0.25">
      <c r="A10" t="s">
        <v>20</v>
      </c>
      <c r="B10">
        <v>11410610</v>
      </c>
    </row>
    <row r="11" spans="1:2" x14ac:dyDescent="0.25">
      <c r="A11" t="s">
        <v>14</v>
      </c>
      <c r="B11">
        <v>26060492.038870722</v>
      </c>
    </row>
    <row r="12" spans="1:2" x14ac:dyDescent="0.25">
      <c r="A12" t="s">
        <v>23</v>
      </c>
      <c r="B12">
        <v>4083226</v>
      </c>
    </row>
    <row r="13" spans="1:2" x14ac:dyDescent="0.25">
      <c r="A13" t="s">
        <v>26</v>
      </c>
      <c r="B13" s="15">
        <v>45787480</v>
      </c>
    </row>
    <row r="14" spans="1:2" x14ac:dyDescent="0.25">
      <c r="A14" t="s">
        <v>27</v>
      </c>
      <c r="B14" s="15">
        <v>9737462</v>
      </c>
    </row>
    <row r="15" spans="1:2" x14ac:dyDescent="0.25">
      <c r="A15" t="s">
        <v>17</v>
      </c>
      <c r="B15">
        <v>44788190.343023777</v>
      </c>
    </row>
    <row r="16" spans="1:2" x14ac:dyDescent="0.25">
      <c r="A16" t="s">
        <v>48</v>
      </c>
      <c r="B16">
        <v>30000000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B1" sqref="B1"/>
    </sheetView>
  </sheetViews>
  <sheetFormatPr baseColWidth="10" defaultColWidth="8.88671875" defaultRowHeight="14.4" x14ac:dyDescent="0.3"/>
  <cols>
    <col min="1" max="1" width="15.33203125" bestFit="1" customWidth="1"/>
  </cols>
  <sheetData>
    <row r="1" spans="1:3" x14ac:dyDescent="0.3">
      <c r="A1" t="s">
        <v>0</v>
      </c>
      <c r="B1" t="s">
        <v>49</v>
      </c>
      <c r="C1" s="18"/>
    </row>
    <row r="2" spans="1:3" x14ac:dyDescent="0.3">
      <c r="A2" t="s">
        <v>71</v>
      </c>
      <c r="B2">
        <v>2022</v>
      </c>
      <c r="C2" s="18"/>
    </row>
    <row r="3" spans="1:3" x14ac:dyDescent="0.3">
      <c r="A3" t="s">
        <v>72</v>
      </c>
      <c r="B3">
        <v>2019</v>
      </c>
      <c r="C3" s="18"/>
    </row>
    <row r="4" spans="1:3" x14ac:dyDescent="0.3">
      <c r="A4" t="s">
        <v>73</v>
      </c>
      <c r="B4">
        <v>2018</v>
      </c>
      <c r="C4" s="18"/>
    </row>
    <row r="5" spans="1:3" x14ac:dyDescent="0.3">
      <c r="A5" t="s">
        <v>69</v>
      </c>
      <c r="B5">
        <v>2019</v>
      </c>
      <c r="C5" s="18"/>
    </row>
    <row r="6" spans="1:3" x14ac:dyDescent="0.3">
      <c r="A6" t="s">
        <v>70</v>
      </c>
      <c r="B6">
        <v>2022</v>
      </c>
      <c r="C6" s="18"/>
    </row>
    <row r="7" spans="1:3" x14ac:dyDescent="0.3">
      <c r="A7" t="s">
        <v>50</v>
      </c>
      <c r="B7">
        <v>2021</v>
      </c>
      <c r="C7" s="18"/>
    </row>
    <row r="8" spans="1:3" x14ac:dyDescent="0.3">
      <c r="A8" t="s">
        <v>51</v>
      </c>
      <c r="B8">
        <v>2021</v>
      </c>
      <c r="C8" s="18"/>
    </row>
    <row r="9" spans="1:3" x14ac:dyDescent="0.3">
      <c r="A9" t="s">
        <v>52</v>
      </c>
      <c r="B9">
        <v>2020</v>
      </c>
      <c r="C9" s="18"/>
    </row>
    <row r="10" spans="1:3" x14ac:dyDescent="0.3">
      <c r="A10" t="s">
        <v>53</v>
      </c>
      <c r="B10">
        <v>2018</v>
      </c>
      <c r="C10" s="18"/>
    </row>
    <row r="11" spans="1:3" x14ac:dyDescent="0.3">
      <c r="A11" t="s">
        <v>54</v>
      </c>
      <c r="B11">
        <v>2018</v>
      </c>
      <c r="C11" s="18"/>
    </row>
    <row r="12" spans="1:3" x14ac:dyDescent="0.3">
      <c r="A12" t="s">
        <v>55</v>
      </c>
      <c r="B12">
        <v>2016</v>
      </c>
      <c r="C12" s="18"/>
    </row>
    <row r="13" spans="1:3" x14ac:dyDescent="0.3">
      <c r="A13" t="s">
        <v>56</v>
      </c>
      <c r="B13">
        <v>2022</v>
      </c>
      <c r="C13" s="18"/>
    </row>
    <row r="14" spans="1:3" x14ac:dyDescent="0.3">
      <c r="A14" t="s">
        <v>57</v>
      </c>
      <c r="B14">
        <v>2022</v>
      </c>
      <c r="C14" s="18"/>
    </row>
    <row r="15" spans="1:3" x14ac:dyDescent="0.3">
      <c r="A15" t="s">
        <v>58</v>
      </c>
      <c r="B15">
        <v>2016</v>
      </c>
      <c r="C15" s="18"/>
    </row>
    <row r="16" spans="1:3" x14ac:dyDescent="0.3">
      <c r="A16" t="s">
        <v>59</v>
      </c>
      <c r="B16">
        <v>2018</v>
      </c>
      <c r="C16" s="18"/>
    </row>
    <row r="17" spans="1:3" x14ac:dyDescent="0.3">
      <c r="A17" t="s">
        <v>60</v>
      </c>
      <c r="B17">
        <v>2016</v>
      </c>
      <c r="C17" s="18"/>
    </row>
    <row r="18" spans="1:3" x14ac:dyDescent="0.3">
      <c r="A18" t="s">
        <v>61</v>
      </c>
      <c r="B18">
        <v>2016</v>
      </c>
      <c r="C18" s="18"/>
    </row>
    <row r="19" spans="1:3" x14ac:dyDescent="0.3">
      <c r="A19" t="s">
        <v>62</v>
      </c>
      <c r="B19">
        <v>2016</v>
      </c>
      <c r="C19" s="18"/>
    </row>
    <row r="20" spans="1:3" x14ac:dyDescent="0.3">
      <c r="A20" t="s">
        <v>63</v>
      </c>
      <c r="B20">
        <v>2017</v>
      </c>
      <c r="C20" s="18"/>
    </row>
    <row r="21" spans="1:3" x14ac:dyDescent="0.3">
      <c r="A21" t="s">
        <v>64</v>
      </c>
      <c r="B21">
        <v>2016</v>
      </c>
      <c r="C21" s="18"/>
    </row>
    <row r="22" spans="1:3" x14ac:dyDescent="0.3">
      <c r="A22" t="s">
        <v>65</v>
      </c>
      <c r="B22">
        <v>2020</v>
      </c>
      <c r="C22" s="18"/>
    </row>
    <row r="23" spans="1:3" x14ac:dyDescent="0.3">
      <c r="A23" t="s">
        <v>66</v>
      </c>
      <c r="B23">
        <v>2017</v>
      </c>
      <c r="C23" s="18"/>
    </row>
    <row r="24" spans="1:3" x14ac:dyDescent="0.3">
      <c r="A24" t="s">
        <v>67</v>
      </c>
      <c r="B24">
        <v>2017</v>
      </c>
      <c r="C24" s="18"/>
    </row>
    <row r="25" spans="1:3" x14ac:dyDescent="0.3">
      <c r="A25" t="s">
        <v>68</v>
      </c>
      <c r="B25">
        <v>2016</v>
      </c>
      <c r="C25" s="18"/>
    </row>
    <row r="26" spans="1:3" x14ac:dyDescent="0.3">
      <c r="A26" t="s">
        <v>74</v>
      </c>
      <c r="B26">
        <v>2021</v>
      </c>
      <c r="C26" s="18"/>
    </row>
    <row r="27" spans="1:3" x14ac:dyDescent="0.3">
      <c r="A27" t="s">
        <v>75</v>
      </c>
      <c r="B27">
        <v>2017</v>
      </c>
      <c r="C27" s="18"/>
    </row>
    <row r="28" spans="1:3" x14ac:dyDescent="0.3">
      <c r="A28" t="s">
        <v>76</v>
      </c>
      <c r="B28">
        <v>2025</v>
      </c>
      <c r="C28" s="18"/>
    </row>
    <row r="29" spans="1:3" x14ac:dyDescent="0.3">
      <c r="A29" t="s">
        <v>77</v>
      </c>
      <c r="B29">
        <v>2016</v>
      </c>
      <c r="C29" s="18"/>
    </row>
    <row r="30" spans="1:3" x14ac:dyDescent="0.3">
      <c r="A30" t="s">
        <v>78</v>
      </c>
      <c r="B30">
        <v>2016</v>
      </c>
      <c r="C30" s="18"/>
    </row>
    <row r="31" spans="1:3" x14ac:dyDescent="0.3">
      <c r="A31" t="s">
        <v>79</v>
      </c>
      <c r="B31">
        <v>2016</v>
      </c>
      <c r="C31" s="18"/>
    </row>
    <row r="32" spans="1:3" x14ac:dyDescent="0.3">
      <c r="A32" t="s">
        <v>80</v>
      </c>
      <c r="B32">
        <v>2016</v>
      </c>
      <c r="C32" s="18"/>
    </row>
    <row r="33" spans="1:3" x14ac:dyDescent="0.3">
      <c r="A33" t="s">
        <v>81</v>
      </c>
      <c r="B33">
        <v>2016</v>
      </c>
      <c r="C33" s="18"/>
    </row>
    <row r="34" spans="1:3" x14ac:dyDescent="0.3">
      <c r="A34" t="s">
        <v>82</v>
      </c>
      <c r="B34">
        <v>2016</v>
      </c>
      <c r="C34" s="18"/>
    </row>
    <row r="35" spans="1:3" x14ac:dyDescent="0.3">
      <c r="A35" t="s">
        <v>83</v>
      </c>
      <c r="B35">
        <v>2016</v>
      </c>
      <c r="C35" s="18"/>
    </row>
    <row r="36" spans="1:3" x14ac:dyDescent="0.3">
      <c r="A36" t="s">
        <v>84</v>
      </c>
      <c r="B36">
        <v>2016</v>
      </c>
      <c r="C36" s="18"/>
    </row>
    <row r="37" spans="1:3" x14ac:dyDescent="0.3">
      <c r="A37" t="s">
        <v>85</v>
      </c>
      <c r="B37">
        <v>2016</v>
      </c>
      <c r="C37" s="18"/>
    </row>
    <row r="38" spans="1:3" x14ac:dyDescent="0.3">
      <c r="A38" t="s">
        <v>86</v>
      </c>
      <c r="B38">
        <v>2016</v>
      </c>
      <c r="C38" s="18"/>
    </row>
    <row r="39" spans="1:3" x14ac:dyDescent="0.3">
      <c r="A39" t="s">
        <v>87</v>
      </c>
      <c r="B39">
        <v>2016</v>
      </c>
      <c r="C39" s="18"/>
    </row>
  </sheetData>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heetViews>
  <sheetFormatPr baseColWidth="10" defaultColWidth="8.88671875" defaultRowHeight="14.4" x14ac:dyDescent="0.3"/>
  <cols>
    <col min="2" max="2" width="12" bestFit="1" customWidth="1"/>
  </cols>
  <sheetData>
    <row r="1" spans="1:2" x14ac:dyDescent="0.25">
      <c r="A1" t="s">
        <v>0</v>
      </c>
      <c r="B1" t="s">
        <v>25</v>
      </c>
    </row>
    <row r="2" spans="1:2" x14ac:dyDescent="0.25">
      <c r="A2" t="s">
        <v>15</v>
      </c>
      <c r="B2">
        <v>3096059</v>
      </c>
    </row>
    <row r="3" spans="1:2" x14ac:dyDescent="0.25">
      <c r="A3" t="s">
        <v>19</v>
      </c>
      <c r="B3" s="15">
        <v>37146680</v>
      </c>
    </row>
    <row r="4" spans="1:2" x14ac:dyDescent="0.25">
      <c r="A4" t="s">
        <v>24</v>
      </c>
      <c r="B4">
        <v>14294858</v>
      </c>
    </row>
    <row r="5" spans="1:2" x14ac:dyDescent="0.25">
      <c r="A5" t="s">
        <v>18</v>
      </c>
      <c r="B5">
        <v>13420105.302487433</v>
      </c>
    </row>
    <row r="6" spans="1:2" x14ac:dyDescent="0.25">
      <c r="A6" t="s">
        <v>13</v>
      </c>
      <c r="B6">
        <v>36150399</v>
      </c>
    </row>
    <row r="7" spans="1:2" x14ac:dyDescent="0.25">
      <c r="A7" t="s">
        <v>16</v>
      </c>
      <c r="B7">
        <v>2908067.834669603</v>
      </c>
    </row>
    <row r="8" spans="1:2" x14ac:dyDescent="0.25">
      <c r="A8" t="s">
        <v>21</v>
      </c>
      <c r="B8">
        <v>17047600</v>
      </c>
    </row>
    <row r="9" spans="1:2" x14ac:dyDescent="0.25">
      <c r="A9" t="s">
        <v>22</v>
      </c>
      <c r="B9">
        <v>9341784</v>
      </c>
    </row>
    <row r="10" spans="1:2" x14ac:dyDescent="0.25">
      <c r="A10" t="s">
        <v>20</v>
      </c>
      <c r="B10">
        <v>12724943</v>
      </c>
    </row>
    <row r="11" spans="1:2" x14ac:dyDescent="0.25">
      <c r="A11" t="s">
        <v>14</v>
      </c>
      <c r="B11">
        <v>24472882.339712106</v>
      </c>
    </row>
    <row r="12" spans="1:2" x14ac:dyDescent="0.25">
      <c r="A12" t="s">
        <v>23</v>
      </c>
      <c r="B12">
        <v>4570823</v>
      </c>
    </row>
    <row r="13" spans="1:2" x14ac:dyDescent="0.25">
      <c r="A13" t="s">
        <v>26</v>
      </c>
      <c r="B13" s="15">
        <v>48718590</v>
      </c>
    </row>
    <row r="14" spans="1:2" x14ac:dyDescent="0.25">
      <c r="A14" t="s">
        <v>27</v>
      </c>
      <c r="B14" s="15">
        <v>14028253</v>
      </c>
    </row>
    <row r="15" spans="1:2" x14ac:dyDescent="0.25">
      <c r="A15" t="s">
        <v>17</v>
      </c>
      <c r="B15">
        <v>50681280.921079434</v>
      </c>
    </row>
    <row r="16" spans="1:2" x14ac:dyDescent="0.25">
      <c r="A16" t="s">
        <v>48</v>
      </c>
      <c r="B16">
        <v>30000000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heetViews>
  <sheetFormatPr baseColWidth="10" defaultColWidth="8.88671875" defaultRowHeight="14.4" x14ac:dyDescent="0.3"/>
  <cols>
    <col min="2" max="2" width="12" bestFit="1" customWidth="1"/>
  </cols>
  <sheetData>
    <row r="1" spans="1:2" x14ac:dyDescent="0.3">
      <c r="A1" t="s">
        <v>0</v>
      </c>
      <c r="B1" t="s">
        <v>25</v>
      </c>
    </row>
    <row r="2" spans="1:2" x14ac:dyDescent="0.3">
      <c r="A2" t="s">
        <v>15</v>
      </c>
      <c r="B2" s="23">
        <v>3044083</v>
      </c>
    </row>
    <row r="3" spans="1:2" x14ac:dyDescent="0.3">
      <c r="A3" t="s">
        <v>19</v>
      </c>
      <c r="B3" s="23">
        <v>37180011</v>
      </c>
    </row>
    <row r="4" spans="1:2" x14ac:dyDescent="0.3">
      <c r="A4" t="s">
        <v>24</v>
      </c>
      <c r="B4" s="23">
        <v>12338065</v>
      </c>
    </row>
    <row r="5" spans="1:2" x14ac:dyDescent="0.3">
      <c r="A5" t="s">
        <v>18</v>
      </c>
      <c r="B5" s="23">
        <v>14079774.827056605</v>
      </c>
    </row>
    <row r="6" spans="1:2" x14ac:dyDescent="0.3">
      <c r="A6" t="s">
        <v>13</v>
      </c>
      <c r="B6" s="23">
        <v>35287657</v>
      </c>
    </row>
    <row r="7" spans="1:2" x14ac:dyDescent="0.3">
      <c r="A7" t="s">
        <v>16</v>
      </c>
      <c r="B7" s="23">
        <v>2892518.7717559752</v>
      </c>
    </row>
    <row r="8" spans="1:2" x14ac:dyDescent="0.3">
      <c r="A8" t="s">
        <v>21</v>
      </c>
      <c r="B8" s="23">
        <v>16221201</v>
      </c>
    </row>
    <row r="9" spans="1:2" x14ac:dyDescent="0.3">
      <c r="A9" t="s">
        <v>22</v>
      </c>
      <c r="B9" s="23">
        <v>9155260</v>
      </c>
    </row>
    <row r="10" spans="1:2" x14ac:dyDescent="0.3">
      <c r="A10" t="s">
        <v>20</v>
      </c>
      <c r="B10" s="23">
        <v>11888742</v>
      </c>
    </row>
    <row r="11" spans="1:2" x14ac:dyDescent="0.3">
      <c r="A11" t="s">
        <v>14</v>
      </c>
      <c r="B11" s="23">
        <v>24844219.630999278</v>
      </c>
    </row>
    <row r="12" spans="1:2" x14ac:dyDescent="0.3">
      <c r="A12" t="s">
        <v>23</v>
      </c>
      <c r="B12" s="23">
        <v>4931794</v>
      </c>
    </row>
    <row r="13" spans="1:2" x14ac:dyDescent="0.3">
      <c r="A13" t="s">
        <v>26</v>
      </c>
      <c r="B13" s="23">
        <v>53956610</v>
      </c>
    </row>
    <row r="14" spans="1:2" x14ac:dyDescent="0.3">
      <c r="A14" t="s">
        <v>27</v>
      </c>
      <c r="B14" s="23">
        <v>15217404</v>
      </c>
    </row>
    <row r="15" spans="1:2" x14ac:dyDescent="0.3">
      <c r="A15" t="s">
        <v>17</v>
      </c>
      <c r="B15" s="23">
        <v>50318627.461526513</v>
      </c>
    </row>
    <row r="16" spans="1:2" x14ac:dyDescent="0.3">
      <c r="A16" t="s">
        <v>48</v>
      </c>
      <c r="B16" s="23">
        <v>30000000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heetViews>
  <sheetFormatPr baseColWidth="10" defaultColWidth="8.88671875" defaultRowHeight="14.4" x14ac:dyDescent="0.3"/>
  <cols>
    <col min="2" max="2" width="12" bestFit="1" customWidth="1"/>
  </cols>
  <sheetData>
    <row r="1" spans="1:2" x14ac:dyDescent="0.25">
      <c r="A1" t="s">
        <v>0</v>
      </c>
      <c r="B1" t="s">
        <v>25</v>
      </c>
    </row>
    <row r="2" spans="1:2" x14ac:dyDescent="0.3">
      <c r="A2" t="s">
        <v>15</v>
      </c>
      <c r="B2" s="18">
        <v>2971380</v>
      </c>
    </row>
    <row r="3" spans="1:2" x14ac:dyDescent="0.3">
      <c r="A3" t="s">
        <v>19</v>
      </c>
      <c r="B3" s="18">
        <v>38841529</v>
      </c>
    </row>
    <row r="4" spans="1:2" x14ac:dyDescent="0.3">
      <c r="A4" t="s">
        <v>24</v>
      </c>
      <c r="B4" s="18">
        <v>14535252</v>
      </c>
    </row>
    <row r="5" spans="1:2" x14ac:dyDescent="0.3">
      <c r="A5" t="s">
        <v>18</v>
      </c>
      <c r="B5" s="18">
        <v>14316241.698658081</v>
      </c>
    </row>
    <row r="6" spans="1:2" x14ac:dyDescent="0.3">
      <c r="A6" t="s">
        <v>13</v>
      </c>
      <c r="B6" s="18">
        <v>34662216</v>
      </c>
    </row>
    <row r="7" spans="1:2" x14ac:dyDescent="0.3">
      <c r="A7" t="s">
        <v>16</v>
      </c>
      <c r="B7" s="18">
        <v>2914849.8316320544</v>
      </c>
    </row>
    <row r="8" spans="1:2" x14ac:dyDescent="0.3">
      <c r="A8" t="s">
        <v>21</v>
      </c>
      <c r="B8" s="18">
        <v>16259534</v>
      </c>
    </row>
    <row r="9" spans="1:2" x14ac:dyDescent="0.3">
      <c r="A9" t="s">
        <v>22</v>
      </c>
      <c r="B9" s="18">
        <v>10381065</v>
      </c>
    </row>
    <row r="10" spans="1:2" x14ac:dyDescent="0.3">
      <c r="A10" t="s">
        <v>20</v>
      </c>
      <c r="B10" s="18">
        <v>11780384</v>
      </c>
    </row>
    <row r="11" spans="1:2" x14ac:dyDescent="0.3">
      <c r="A11" t="s">
        <v>14</v>
      </c>
      <c r="B11" s="18">
        <v>26283345.412910402</v>
      </c>
    </row>
    <row r="12" spans="1:2" x14ac:dyDescent="0.3">
      <c r="A12" t="s">
        <v>23</v>
      </c>
      <c r="B12" s="18">
        <v>4971139</v>
      </c>
    </row>
    <row r="13" spans="1:2" x14ac:dyDescent="0.3">
      <c r="A13" t="s">
        <v>26</v>
      </c>
      <c r="B13" s="18">
        <v>59124750</v>
      </c>
    </row>
    <row r="14" spans="1:2" x14ac:dyDescent="0.3">
      <c r="A14" t="s">
        <v>27</v>
      </c>
      <c r="B14" s="18">
        <v>16741100</v>
      </c>
    </row>
    <row r="15" spans="1:2" x14ac:dyDescent="0.3">
      <c r="A15" t="s">
        <v>17</v>
      </c>
      <c r="B15" s="18">
        <v>51733301.55788026</v>
      </c>
    </row>
    <row r="16" spans="1:2" x14ac:dyDescent="0.3">
      <c r="A16" t="s">
        <v>48</v>
      </c>
      <c r="B16" s="18">
        <v>30000000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baseColWidth="10" defaultColWidth="8.88671875" defaultRowHeight="14.4" x14ac:dyDescent="0.3"/>
  <cols>
    <col min="2" max="2" width="10" bestFit="1" customWidth="1"/>
  </cols>
  <sheetData>
    <row r="1" spans="1:7" x14ac:dyDescent="0.25">
      <c r="A1" t="s">
        <v>0</v>
      </c>
      <c r="B1" t="s">
        <v>25</v>
      </c>
    </row>
    <row r="2" spans="1:7" x14ac:dyDescent="0.25">
      <c r="A2" t="s">
        <v>15</v>
      </c>
      <c r="B2">
        <v>2532061</v>
      </c>
      <c r="G2" s="3"/>
    </row>
    <row r="3" spans="1:7" x14ac:dyDescent="0.25">
      <c r="A3" t="s">
        <v>19</v>
      </c>
      <c r="B3">
        <v>34447081</v>
      </c>
      <c r="G3" s="3"/>
    </row>
    <row r="4" spans="1:7" x14ac:dyDescent="0.25">
      <c r="A4" t="s">
        <v>24</v>
      </c>
      <c r="B4">
        <v>15289151</v>
      </c>
      <c r="G4" s="3"/>
    </row>
    <row r="5" spans="1:7" x14ac:dyDescent="0.25">
      <c r="A5" t="s">
        <v>18</v>
      </c>
      <c r="B5">
        <v>14644704</v>
      </c>
      <c r="G5" s="3"/>
    </row>
    <row r="6" spans="1:7" x14ac:dyDescent="0.25">
      <c r="A6" t="s">
        <v>13</v>
      </c>
      <c r="B6">
        <v>38606781.5</v>
      </c>
      <c r="G6" s="3"/>
    </row>
    <row r="7" spans="1:7" x14ac:dyDescent="0.25">
      <c r="A7" t="s">
        <v>16</v>
      </c>
      <c r="B7">
        <v>3495213</v>
      </c>
      <c r="G7" s="3"/>
    </row>
    <row r="8" spans="1:7" x14ac:dyDescent="0.25">
      <c r="A8" t="s">
        <v>21</v>
      </c>
      <c r="B8">
        <v>15141320</v>
      </c>
      <c r="G8" s="3"/>
    </row>
    <row r="9" spans="1:7" x14ac:dyDescent="0.25">
      <c r="A9" t="s">
        <v>22</v>
      </c>
      <c r="B9">
        <v>10564502</v>
      </c>
      <c r="G9" s="3"/>
    </row>
    <row r="10" spans="1:7" x14ac:dyDescent="0.25">
      <c r="A10" t="s">
        <v>20</v>
      </c>
      <c r="B10">
        <v>11062384</v>
      </c>
      <c r="G10" s="3"/>
    </row>
    <row r="11" spans="1:7" x14ac:dyDescent="0.25">
      <c r="A11" t="s">
        <v>14</v>
      </c>
      <c r="B11">
        <v>26430898</v>
      </c>
      <c r="G11" s="3"/>
    </row>
    <row r="12" spans="1:7" x14ac:dyDescent="0.25">
      <c r="A12" t="s">
        <v>23</v>
      </c>
      <c r="B12">
        <v>3488744</v>
      </c>
      <c r="G12" s="3"/>
    </row>
    <row r="13" spans="1:7" x14ac:dyDescent="0.25">
      <c r="A13" t="s">
        <v>26</v>
      </c>
      <c r="B13">
        <v>61576950</v>
      </c>
      <c r="G13" s="3"/>
    </row>
    <row r="14" spans="1:7" x14ac:dyDescent="0.25">
      <c r="A14" t="s">
        <v>27</v>
      </c>
      <c r="B14">
        <v>17188434</v>
      </c>
      <c r="G14" s="3"/>
    </row>
    <row r="15" spans="1:7" x14ac:dyDescent="0.25">
      <c r="A15" t="s">
        <v>17</v>
      </c>
      <c r="B15">
        <v>54049853</v>
      </c>
      <c r="G15" s="3"/>
    </row>
    <row r="16" spans="1:7" x14ac:dyDescent="0.25">
      <c r="A16" t="s">
        <v>48</v>
      </c>
      <c r="B16">
        <v>30000000</v>
      </c>
    </row>
  </sheetData>
  <sortState ref="A2:B14">
    <sortCondition ref="A2"/>
  </sortState>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heetViews>
  <sheetFormatPr baseColWidth="10" defaultColWidth="8.88671875" defaultRowHeight="14.4" x14ac:dyDescent="0.3"/>
  <cols>
    <col min="2" max="2" width="12.44140625" customWidth="1"/>
  </cols>
  <sheetData>
    <row r="1" spans="1:2" x14ac:dyDescent="0.25">
      <c r="A1" t="s">
        <v>0</v>
      </c>
      <c r="B1" t="s">
        <v>25</v>
      </c>
    </row>
    <row r="2" spans="1:2" x14ac:dyDescent="0.25">
      <c r="A2" t="s">
        <v>15</v>
      </c>
      <c r="B2">
        <v>3253697</v>
      </c>
    </row>
    <row r="3" spans="1:2" x14ac:dyDescent="0.25">
      <c r="A3" t="s">
        <v>19</v>
      </c>
      <c r="B3">
        <v>35337327</v>
      </c>
    </row>
    <row r="4" spans="1:2" x14ac:dyDescent="0.25">
      <c r="A4" t="s">
        <v>24</v>
      </c>
      <c r="B4">
        <v>15675042</v>
      </c>
    </row>
    <row r="5" spans="1:2" x14ac:dyDescent="0.25">
      <c r="A5" t="s">
        <v>13</v>
      </c>
      <c r="B5">
        <v>38681851</v>
      </c>
    </row>
    <row r="6" spans="1:2" x14ac:dyDescent="0.25">
      <c r="A6" t="s">
        <v>16</v>
      </c>
      <c r="B6">
        <v>4339244</v>
      </c>
    </row>
    <row r="7" spans="1:2" x14ac:dyDescent="0.25">
      <c r="A7" t="s">
        <v>21</v>
      </c>
      <c r="B7">
        <v>14966251</v>
      </c>
    </row>
    <row r="8" spans="1:2" x14ac:dyDescent="0.25">
      <c r="A8" t="s">
        <v>22</v>
      </c>
      <c r="B8">
        <v>11914737</v>
      </c>
    </row>
    <row r="9" spans="1:2" x14ac:dyDescent="0.25">
      <c r="A9" t="s">
        <v>20</v>
      </c>
      <c r="B9">
        <v>10200000</v>
      </c>
    </row>
    <row r="10" spans="1:2" x14ac:dyDescent="0.25">
      <c r="A10" t="s">
        <v>14</v>
      </c>
      <c r="B10">
        <v>26736229</v>
      </c>
    </row>
    <row r="11" spans="1:2" x14ac:dyDescent="0.25">
      <c r="A11" t="s">
        <v>23</v>
      </c>
      <c r="B11">
        <v>4335020</v>
      </c>
    </row>
    <row r="12" spans="1:2" x14ac:dyDescent="0.25">
      <c r="A12" t="s">
        <v>26</v>
      </c>
      <c r="B12">
        <v>69023330</v>
      </c>
    </row>
    <row r="13" spans="1:2" x14ac:dyDescent="0.25">
      <c r="A13" t="s">
        <v>27</v>
      </c>
      <c r="B13">
        <v>16229682</v>
      </c>
    </row>
    <row r="14" spans="1:2" x14ac:dyDescent="0.25">
      <c r="A14" t="s">
        <v>17</v>
      </c>
      <c r="B14">
        <v>50464761</v>
      </c>
    </row>
    <row r="15" spans="1:2" x14ac:dyDescent="0.25">
      <c r="A15" t="s">
        <v>18</v>
      </c>
      <c r="B15">
        <v>16876670</v>
      </c>
    </row>
    <row r="16" spans="1:2" x14ac:dyDescent="0.25">
      <c r="A16" t="s">
        <v>48</v>
      </c>
      <c r="B16">
        <v>30000000</v>
      </c>
    </row>
  </sheetData>
  <sortState ref="C2:D13">
    <sortCondition ref="C2"/>
  </sortState>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baseColWidth="10" defaultColWidth="8.88671875" defaultRowHeight="14.4" x14ac:dyDescent="0.3"/>
  <cols>
    <col min="2" max="2" width="17.109375" customWidth="1"/>
  </cols>
  <sheetData>
    <row r="1" spans="1:2" ht="15" x14ac:dyDescent="0.25">
      <c r="A1" t="s">
        <v>0</v>
      </c>
      <c r="B1" t="s">
        <v>25</v>
      </c>
    </row>
    <row r="2" spans="1:2" ht="15" x14ac:dyDescent="0.25">
      <c r="A2" t="s">
        <v>15</v>
      </c>
      <c r="B2">
        <v>3502460</v>
      </c>
    </row>
    <row r="3" spans="1:2" ht="15" x14ac:dyDescent="0.25">
      <c r="A3" t="s">
        <v>19</v>
      </c>
      <c r="B3">
        <v>31626572</v>
      </c>
    </row>
    <row r="4" spans="1:2" ht="15" x14ac:dyDescent="0.25">
      <c r="A4" t="s">
        <v>24</v>
      </c>
      <c r="B4">
        <v>16290020</v>
      </c>
    </row>
    <row r="5" spans="1:2" ht="15" x14ac:dyDescent="0.25">
      <c r="A5" t="s">
        <v>18</v>
      </c>
      <c r="B5">
        <v>16115461</v>
      </c>
    </row>
    <row r="6" spans="1:2" ht="15" x14ac:dyDescent="0.25">
      <c r="A6" t="s">
        <v>13</v>
      </c>
      <c r="B6">
        <v>39353208</v>
      </c>
    </row>
    <row r="7" spans="1:2" ht="15" x14ac:dyDescent="0.25">
      <c r="A7" t="s">
        <v>16</v>
      </c>
      <c r="B7">
        <v>4527207</v>
      </c>
    </row>
    <row r="8" spans="1:2" ht="15" x14ac:dyDescent="0.25">
      <c r="A8" t="s">
        <v>21</v>
      </c>
      <c r="B8">
        <v>15600398</v>
      </c>
    </row>
    <row r="9" spans="1:2" ht="15" x14ac:dyDescent="0.25">
      <c r="A9" t="s">
        <v>22</v>
      </c>
      <c r="B9">
        <v>42343103</v>
      </c>
    </row>
    <row r="10" spans="1:2" ht="15" x14ac:dyDescent="0.25">
      <c r="A10" t="s">
        <v>20</v>
      </c>
      <c r="B10">
        <v>9786209</v>
      </c>
    </row>
    <row r="11" spans="1:2" ht="15" x14ac:dyDescent="0.25">
      <c r="A11" t="s">
        <v>14</v>
      </c>
      <c r="B11">
        <v>26027753</v>
      </c>
    </row>
    <row r="12" spans="1:2" ht="15" x14ac:dyDescent="0.25">
      <c r="A12" t="s">
        <v>23</v>
      </c>
      <c r="B12">
        <v>4061520</v>
      </c>
    </row>
    <row r="13" spans="1:2" ht="15" x14ac:dyDescent="0.25">
      <c r="A13" t="s">
        <v>26</v>
      </c>
      <c r="B13">
        <v>75544640</v>
      </c>
    </row>
    <row r="14" spans="1:2" ht="15" x14ac:dyDescent="0.25">
      <c r="A14" t="s">
        <v>27</v>
      </c>
      <c r="B14">
        <v>15020712</v>
      </c>
    </row>
    <row r="15" spans="1:2" ht="15" x14ac:dyDescent="0.25">
      <c r="A15" t="s">
        <v>17</v>
      </c>
      <c r="B15">
        <v>45664608</v>
      </c>
    </row>
    <row r="16" spans="1:2" ht="15" x14ac:dyDescent="0.25">
      <c r="A16" t="s">
        <v>48</v>
      </c>
      <c r="B16">
        <v>30000000</v>
      </c>
    </row>
    <row r="18" ht="15" x14ac:dyDescent="0.25"/>
  </sheetData>
  <sortState ref="D2:E13">
    <sortCondition ref="D2"/>
  </sortState>
  <pageMargins left="0.7" right="0.7" top="0.75" bottom="0.75" header="0.3" footer="0.3"/>
  <pageSetup paperSize="9"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workbookViewId="0"/>
  </sheetViews>
  <sheetFormatPr baseColWidth="10" defaultColWidth="8.88671875" defaultRowHeight="14.4" x14ac:dyDescent="0.3"/>
  <cols>
    <col min="1" max="1" width="15.33203125" bestFit="1" customWidth="1"/>
    <col min="2" max="2" width="20" customWidth="1"/>
  </cols>
  <sheetData>
    <row r="1" spans="1:2" ht="15" x14ac:dyDescent="0.25">
      <c r="A1" t="s">
        <v>0</v>
      </c>
      <c r="B1" t="s">
        <v>25</v>
      </c>
    </row>
    <row r="2" spans="1:2" ht="15" x14ac:dyDescent="0.25">
      <c r="A2" t="s">
        <v>15</v>
      </c>
      <c r="B2">
        <v>3262292.0000000005</v>
      </c>
    </row>
    <row r="3" spans="1:2" ht="15" x14ac:dyDescent="0.25">
      <c r="A3" t="s">
        <v>19</v>
      </c>
      <c r="B3">
        <v>28191732.000000004</v>
      </c>
    </row>
    <row r="4" spans="1:2" ht="15" x14ac:dyDescent="0.25">
      <c r="A4" t="s">
        <v>24</v>
      </c>
      <c r="B4">
        <v>15944860.000000002</v>
      </c>
    </row>
    <row r="5" spans="1:2" ht="15" x14ac:dyDescent="0.25">
      <c r="A5" t="s">
        <v>18</v>
      </c>
      <c r="B5">
        <v>14599678</v>
      </c>
    </row>
    <row r="6" spans="1:2" ht="15" x14ac:dyDescent="0.25">
      <c r="A6" t="s">
        <v>13</v>
      </c>
      <c r="B6">
        <v>40947420.499999993</v>
      </c>
    </row>
    <row r="7" spans="1:2" ht="15" x14ac:dyDescent="0.25">
      <c r="A7" t="s">
        <v>16</v>
      </c>
      <c r="B7">
        <v>4966463</v>
      </c>
    </row>
    <row r="8" spans="1:2" ht="15" x14ac:dyDescent="0.25">
      <c r="A8" t="s">
        <v>21</v>
      </c>
      <c r="B8">
        <v>20387564.800000004</v>
      </c>
    </row>
    <row r="9" spans="1:2" ht="15" x14ac:dyDescent="0.25">
      <c r="A9" t="s">
        <v>22</v>
      </c>
      <c r="B9">
        <v>113998703</v>
      </c>
    </row>
    <row r="10" spans="1:2" ht="15" x14ac:dyDescent="0.25">
      <c r="A10" t="s">
        <v>20</v>
      </c>
      <c r="B10">
        <v>8947257</v>
      </c>
    </row>
    <row r="11" spans="1:2" ht="15" x14ac:dyDescent="0.25">
      <c r="A11" t="s">
        <v>14</v>
      </c>
      <c r="B11">
        <v>32434628.000000004</v>
      </c>
    </row>
    <row r="12" spans="1:2" ht="15" x14ac:dyDescent="0.25">
      <c r="A12" t="s">
        <v>23</v>
      </c>
      <c r="B12">
        <v>5474486</v>
      </c>
    </row>
    <row r="13" spans="1:2" ht="15" x14ac:dyDescent="0.25">
      <c r="A13" t="s">
        <v>26</v>
      </c>
      <c r="B13">
        <v>65820560</v>
      </c>
    </row>
    <row r="14" spans="1:2" ht="15" x14ac:dyDescent="0.25">
      <c r="A14" t="s">
        <v>27</v>
      </c>
      <c r="B14">
        <v>9025547</v>
      </c>
    </row>
    <row r="15" spans="1:2" ht="15" x14ac:dyDescent="0.25">
      <c r="A15" t="s">
        <v>17</v>
      </c>
      <c r="B15">
        <v>42548704</v>
      </c>
    </row>
    <row r="16" spans="1:2" ht="15" x14ac:dyDescent="0.25">
      <c r="A16" t="s">
        <v>71</v>
      </c>
      <c r="B16">
        <v>50000000</v>
      </c>
    </row>
    <row r="17" spans="1:2" ht="15" x14ac:dyDescent="0.25">
      <c r="A17" t="s">
        <v>72</v>
      </c>
      <c r="B17">
        <v>10000000</v>
      </c>
    </row>
    <row r="18" spans="1:2" ht="15" x14ac:dyDescent="0.25">
      <c r="A18" t="s">
        <v>73</v>
      </c>
      <c r="B18">
        <v>15000000</v>
      </c>
    </row>
    <row r="19" spans="1:2" x14ac:dyDescent="0.3">
      <c r="A19" t="s">
        <v>69</v>
      </c>
      <c r="B19">
        <v>30000000</v>
      </c>
    </row>
    <row r="20" spans="1:2" x14ac:dyDescent="0.3">
      <c r="A20" t="s">
        <v>70</v>
      </c>
      <c r="B20">
        <v>20000000</v>
      </c>
    </row>
    <row r="21" spans="1:2" x14ac:dyDescent="0.3">
      <c r="A21" t="s">
        <v>50</v>
      </c>
      <c r="B21">
        <v>3000000</v>
      </c>
    </row>
    <row r="22" spans="1:2" x14ac:dyDescent="0.3">
      <c r="A22" t="s">
        <v>51</v>
      </c>
      <c r="B22">
        <v>2000000</v>
      </c>
    </row>
    <row r="23" spans="1:2" x14ac:dyDescent="0.3">
      <c r="A23" t="s">
        <v>52</v>
      </c>
      <c r="B23">
        <v>3000000</v>
      </c>
    </row>
    <row r="24" spans="1:2" x14ac:dyDescent="0.3">
      <c r="A24" t="s">
        <v>53</v>
      </c>
      <c r="B24">
        <v>3000000</v>
      </c>
    </row>
    <row r="25" spans="1:2" x14ac:dyDescent="0.3">
      <c r="A25" t="s">
        <v>54</v>
      </c>
      <c r="B25">
        <v>12000000</v>
      </c>
    </row>
    <row r="26" spans="1:2" x14ac:dyDescent="0.3">
      <c r="A26" t="s">
        <v>55</v>
      </c>
      <c r="B26">
        <v>4000000</v>
      </c>
    </row>
    <row r="27" spans="1:2" x14ac:dyDescent="0.3">
      <c r="A27" t="s">
        <v>56</v>
      </c>
      <c r="B27">
        <v>650000</v>
      </c>
    </row>
    <row r="28" spans="1:2" x14ac:dyDescent="0.3">
      <c r="A28" t="s">
        <v>57</v>
      </c>
      <c r="B28">
        <v>4500000</v>
      </c>
    </row>
    <row r="29" spans="1:2" x14ac:dyDescent="0.3">
      <c r="A29" t="s">
        <v>58</v>
      </c>
      <c r="B29">
        <v>140000</v>
      </c>
    </row>
    <row r="30" spans="1:2" x14ac:dyDescent="0.3">
      <c r="A30" t="s">
        <v>59</v>
      </c>
      <c r="B30">
        <v>3000000</v>
      </c>
    </row>
    <row r="31" spans="1:2" x14ac:dyDescent="0.3">
      <c r="A31" t="s">
        <v>60</v>
      </c>
      <c r="B31">
        <v>730000</v>
      </c>
    </row>
    <row r="32" spans="1:2" x14ac:dyDescent="0.3">
      <c r="A32" t="s">
        <v>61</v>
      </c>
      <c r="B32">
        <v>890000</v>
      </c>
    </row>
    <row r="33" spans="1:2" x14ac:dyDescent="0.3">
      <c r="A33" t="s">
        <v>62</v>
      </c>
      <c r="B33">
        <v>440000</v>
      </c>
    </row>
    <row r="34" spans="1:2" x14ac:dyDescent="0.3">
      <c r="A34" t="s">
        <v>63</v>
      </c>
      <c r="B34">
        <v>3600000</v>
      </c>
    </row>
    <row r="35" spans="1:2" x14ac:dyDescent="0.3">
      <c r="A35" t="s">
        <v>64</v>
      </c>
      <c r="B35">
        <v>300000</v>
      </c>
    </row>
    <row r="36" spans="1:2" x14ac:dyDescent="0.3">
      <c r="A36" t="s">
        <v>65</v>
      </c>
      <c r="B36">
        <v>50000</v>
      </c>
    </row>
    <row r="37" spans="1:2" x14ac:dyDescent="0.3">
      <c r="A37" t="s">
        <v>66</v>
      </c>
      <c r="B37">
        <v>4800000</v>
      </c>
    </row>
    <row r="38" spans="1:2" x14ac:dyDescent="0.3">
      <c r="A38" t="s">
        <v>67</v>
      </c>
      <c r="B38">
        <v>2400000</v>
      </c>
    </row>
    <row r="39" spans="1:2" x14ac:dyDescent="0.3">
      <c r="A39" t="s">
        <v>68</v>
      </c>
      <c r="B39">
        <v>3900000</v>
      </c>
    </row>
    <row r="40" spans="1:2" x14ac:dyDescent="0.3">
      <c r="A40" t="s">
        <v>74</v>
      </c>
      <c r="B40">
        <v>30000000</v>
      </c>
    </row>
    <row r="41" spans="1:2" x14ac:dyDescent="0.3">
      <c r="A41" t="s">
        <v>75</v>
      </c>
      <c r="B41">
        <v>5000000</v>
      </c>
    </row>
    <row r="42" spans="1:2" x14ac:dyDescent="0.3">
      <c r="A42" t="s">
        <v>76</v>
      </c>
      <c r="B42">
        <v>150000000</v>
      </c>
    </row>
    <row r="43" spans="1:2" x14ac:dyDescent="0.3">
      <c r="A43" t="s">
        <v>77</v>
      </c>
      <c r="B43">
        <v>5249921</v>
      </c>
    </row>
    <row r="44" spans="1:2" x14ac:dyDescent="0.3">
      <c r="A44" t="s">
        <v>78</v>
      </c>
      <c r="B44">
        <v>11729926</v>
      </c>
    </row>
    <row r="45" spans="1:2" x14ac:dyDescent="0.3">
      <c r="A45" t="s">
        <v>79</v>
      </c>
      <c r="B45">
        <v>4341962</v>
      </c>
    </row>
    <row r="46" spans="1:2" x14ac:dyDescent="0.3">
      <c r="A46" t="s">
        <v>80</v>
      </c>
      <c r="B46">
        <v>891105</v>
      </c>
    </row>
    <row r="47" spans="1:2" x14ac:dyDescent="0.3">
      <c r="A47" t="s">
        <v>81</v>
      </c>
      <c r="B47">
        <v>679325</v>
      </c>
    </row>
    <row r="48" spans="1:2" x14ac:dyDescent="0.3">
      <c r="A48" t="s">
        <v>82</v>
      </c>
      <c r="B48">
        <v>510155</v>
      </c>
    </row>
    <row r="49" spans="1:2" x14ac:dyDescent="0.3">
      <c r="A49" t="s">
        <v>83</v>
      </c>
      <c r="B49">
        <v>3588100</v>
      </c>
    </row>
    <row r="50" spans="1:2" x14ac:dyDescent="0.3">
      <c r="A50" t="s">
        <v>84</v>
      </c>
      <c r="B50">
        <v>271454</v>
      </c>
    </row>
    <row r="51" spans="1:2" x14ac:dyDescent="0.3">
      <c r="A51" t="s">
        <v>85</v>
      </c>
      <c r="B51">
        <v>15826842</v>
      </c>
    </row>
    <row r="52" spans="1:2" x14ac:dyDescent="0.3">
      <c r="A52" t="s">
        <v>86</v>
      </c>
      <c r="B52">
        <v>176738</v>
      </c>
    </row>
    <row r="53" spans="1:2" x14ac:dyDescent="0.3">
      <c r="A53" t="s">
        <v>87</v>
      </c>
      <c r="B53">
        <v>12890200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heetViews>
  <sheetFormatPr baseColWidth="10" defaultColWidth="8.88671875" defaultRowHeight="14.4" x14ac:dyDescent="0.3"/>
  <cols>
    <col min="1" max="1" width="15.33203125" bestFit="1" customWidth="1"/>
    <col min="2" max="2" width="20" customWidth="1"/>
    <col min="3" max="3" width="10" style="20" bestFit="1" customWidth="1"/>
  </cols>
  <sheetData>
    <row r="1" spans="1:3" x14ac:dyDescent="0.3">
      <c r="A1" s="18" t="s">
        <v>0</v>
      </c>
      <c r="B1" s="18" t="s">
        <v>25</v>
      </c>
      <c r="C1" s="18"/>
    </row>
    <row r="2" spans="1:3" x14ac:dyDescent="0.3">
      <c r="A2" s="18" t="s">
        <v>15</v>
      </c>
      <c r="B2" s="18">
        <v>4714860</v>
      </c>
      <c r="C2" s="18"/>
    </row>
    <row r="3" spans="1:3" x14ac:dyDescent="0.3">
      <c r="A3" s="18" t="s">
        <v>19</v>
      </c>
      <c r="B3" s="18">
        <v>44155668</v>
      </c>
      <c r="C3" s="18"/>
    </row>
    <row r="4" spans="1:3" x14ac:dyDescent="0.3">
      <c r="A4" s="18" t="s">
        <v>24</v>
      </c>
      <c r="B4" s="18">
        <v>20630844</v>
      </c>
      <c r="C4" s="18"/>
    </row>
    <row r="5" spans="1:3" x14ac:dyDescent="0.3">
      <c r="A5" s="18" t="s">
        <v>18</v>
      </c>
      <c r="B5" s="18">
        <v>19800000.000000004</v>
      </c>
      <c r="C5" s="18"/>
    </row>
    <row r="6" spans="1:3" x14ac:dyDescent="0.3">
      <c r="A6" s="18" t="s">
        <v>13</v>
      </c>
      <c r="B6" s="18">
        <v>45249768</v>
      </c>
      <c r="C6" s="18"/>
    </row>
    <row r="7" spans="1:3" x14ac:dyDescent="0.3">
      <c r="A7" s="18" t="s">
        <v>16</v>
      </c>
      <c r="B7" s="18">
        <v>6501300</v>
      </c>
      <c r="C7" s="18"/>
    </row>
    <row r="8" spans="1:3" x14ac:dyDescent="0.3">
      <c r="A8" s="18" t="s">
        <v>21</v>
      </c>
      <c r="B8" s="18">
        <v>25200000</v>
      </c>
      <c r="C8" s="18"/>
    </row>
    <row r="9" spans="1:3" x14ac:dyDescent="0.3">
      <c r="A9" s="18" t="s">
        <v>22</v>
      </c>
      <c r="B9" s="18">
        <v>115614556</v>
      </c>
      <c r="C9" s="18"/>
    </row>
    <row r="10" spans="1:3" x14ac:dyDescent="0.3">
      <c r="A10" s="18" t="s">
        <v>20</v>
      </c>
      <c r="B10" s="18">
        <v>14520000.000000004</v>
      </c>
      <c r="C10" s="18"/>
    </row>
    <row r="11" spans="1:3" x14ac:dyDescent="0.3">
      <c r="A11" s="18" t="s">
        <v>14</v>
      </c>
      <c r="B11" s="18">
        <v>33105948</v>
      </c>
      <c r="C11" s="18"/>
    </row>
    <row r="12" spans="1:3" x14ac:dyDescent="0.3">
      <c r="A12" s="18" t="s">
        <v>23</v>
      </c>
      <c r="B12" s="18">
        <v>6665868</v>
      </c>
      <c r="C12" s="18"/>
    </row>
    <row r="13" spans="1:3" x14ac:dyDescent="0.3">
      <c r="A13" s="18" t="s">
        <v>26</v>
      </c>
      <c r="B13" s="18">
        <v>65820560</v>
      </c>
      <c r="C13" s="18"/>
    </row>
    <row r="14" spans="1:3" x14ac:dyDescent="0.3">
      <c r="A14" s="18" t="s">
        <v>27</v>
      </c>
      <c r="B14" s="18">
        <v>9025547</v>
      </c>
      <c r="C14" s="18"/>
    </row>
    <row r="15" spans="1:3" x14ac:dyDescent="0.3">
      <c r="A15" s="18" t="s">
        <v>17</v>
      </c>
      <c r="B15" s="18">
        <v>58700736</v>
      </c>
      <c r="C15" s="18"/>
    </row>
    <row r="16" spans="1:3" x14ac:dyDescent="0.3">
      <c r="A16" s="18" t="s">
        <v>71</v>
      </c>
      <c r="B16" s="18">
        <v>50000000</v>
      </c>
      <c r="C16" s="18"/>
    </row>
    <row r="17" spans="1:3" x14ac:dyDescent="0.3">
      <c r="A17" s="18" t="s">
        <v>72</v>
      </c>
      <c r="B17" s="18">
        <v>15000000</v>
      </c>
      <c r="C17" s="18"/>
    </row>
    <row r="18" spans="1:3" x14ac:dyDescent="0.3">
      <c r="A18" s="18" t="s">
        <v>73</v>
      </c>
      <c r="B18" s="18">
        <v>15000000</v>
      </c>
      <c r="C18" s="18"/>
    </row>
    <row r="19" spans="1:3" x14ac:dyDescent="0.3">
      <c r="A19" s="18" t="s">
        <v>69</v>
      </c>
      <c r="B19" s="18">
        <v>30000000</v>
      </c>
      <c r="C19" s="18"/>
    </row>
    <row r="20" spans="1:3" x14ac:dyDescent="0.3">
      <c r="A20" s="18" t="s">
        <v>70</v>
      </c>
      <c r="B20" s="18">
        <v>45000000</v>
      </c>
      <c r="C20" s="18"/>
    </row>
    <row r="21" spans="1:3" x14ac:dyDescent="0.3">
      <c r="A21" s="18" t="s">
        <v>50</v>
      </c>
      <c r="B21" s="18">
        <v>3000000</v>
      </c>
      <c r="C21" s="18"/>
    </row>
    <row r="22" spans="1:3" x14ac:dyDescent="0.3">
      <c r="A22" s="18" t="s">
        <v>51</v>
      </c>
      <c r="B22" s="18">
        <v>2000000</v>
      </c>
      <c r="C22" s="18"/>
    </row>
    <row r="23" spans="1:3" x14ac:dyDescent="0.3">
      <c r="A23" s="18" t="s">
        <v>52</v>
      </c>
      <c r="B23" s="18">
        <v>3000000</v>
      </c>
      <c r="C23" s="18"/>
    </row>
    <row r="24" spans="1:3" x14ac:dyDescent="0.3">
      <c r="A24" s="18" t="s">
        <v>53</v>
      </c>
      <c r="B24" s="18">
        <v>3000000</v>
      </c>
      <c r="C24" s="18"/>
    </row>
    <row r="25" spans="1:3" x14ac:dyDescent="0.3">
      <c r="A25" s="18" t="s">
        <v>54</v>
      </c>
      <c r="B25" s="18">
        <v>12000000</v>
      </c>
      <c r="C25" s="18"/>
    </row>
    <row r="26" spans="1:3" x14ac:dyDescent="0.3">
      <c r="A26" s="18" t="s">
        <v>55</v>
      </c>
      <c r="B26" s="18">
        <v>4000000</v>
      </c>
      <c r="C26" s="18"/>
    </row>
    <row r="27" spans="1:3" x14ac:dyDescent="0.3">
      <c r="A27" s="18" t="s">
        <v>56</v>
      </c>
      <c r="B27" s="18">
        <v>650000</v>
      </c>
      <c r="C27" s="18"/>
    </row>
    <row r="28" spans="1:3" x14ac:dyDescent="0.3">
      <c r="A28" s="18" t="s">
        <v>57</v>
      </c>
      <c r="B28" s="18">
        <v>4500000</v>
      </c>
      <c r="C28" s="18"/>
    </row>
    <row r="29" spans="1:3" x14ac:dyDescent="0.3">
      <c r="A29" s="18" t="s">
        <v>58</v>
      </c>
      <c r="B29" s="18">
        <v>140000</v>
      </c>
      <c r="C29" s="18"/>
    </row>
    <row r="30" spans="1:3" x14ac:dyDescent="0.3">
      <c r="A30" s="18" t="s">
        <v>59</v>
      </c>
      <c r="B30" s="18">
        <v>3000000</v>
      </c>
      <c r="C30" s="18"/>
    </row>
    <row r="31" spans="1:3" x14ac:dyDescent="0.3">
      <c r="A31" s="18" t="s">
        <v>60</v>
      </c>
      <c r="B31" s="18">
        <v>730000</v>
      </c>
      <c r="C31" s="18"/>
    </row>
    <row r="32" spans="1:3" x14ac:dyDescent="0.3">
      <c r="A32" s="18" t="s">
        <v>61</v>
      </c>
      <c r="B32" s="18">
        <v>890000</v>
      </c>
      <c r="C32" s="18"/>
    </row>
    <row r="33" spans="1:3" x14ac:dyDescent="0.3">
      <c r="A33" s="18" t="s">
        <v>62</v>
      </c>
      <c r="B33" s="18">
        <v>440000</v>
      </c>
      <c r="C33" s="18"/>
    </row>
    <row r="34" spans="1:3" x14ac:dyDescent="0.3">
      <c r="A34" s="18" t="s">
        <v>63</v>
      </c>
      <c r="B34" s="18">
        <v>3600000</v>
      </c>
      <c r="C34" s="18"/>
    </row>
    <row r="35" spans="1:3" x14ac:dyDescent="0.3">
      <c r="A35" s="18" t="s">
        <v>64</v>
      </c>
      <c r="B35" s="18">
        <v>300000</v>
      </c>
      <c r="C35" s="18"/>
    </row>
    <row r="36" spans="1:3" x14ac:dyDescent="0.3">
      <c r="A36" s="18" t="s">
        <v>65</v>
      </c>
      <c r="B36" s="18">
        <v>50000</v>
      </c>
      <c r="C36" s="18"/>
    </row>
    <row r="37" spans="1:3" x14ac:dyDescent="0.3">
      <c r="A37" s="18" t="s">
        <v>66</v>
      </c>
      <c r="B37" s="18">
        <v>4800000</v>
      </c>
      <c r="C37" s="18"/>
    </row>
    <row r="38" spans="1:3" x14ac:dyDescent="0.3">
      <c r="A38" s="18" t="s">
        <v>67</v>
      </c>
      <c r="B38" s="18">
        <v>2400000</v>
      </c>
      <c r="C38" s="18"/>
    </row>
    <row r="39" spans="1:3" x14ac:dyDescent="0.3">
      <c r="A39" s="18" t="s">
        <v>68</v>
      </c>
      <c r="B39" s="18">
        <v>3900000</v>
      </c>
      <c r="C39" s="18"/>
    </row>
    <row r="40" spans="1:3" x14ac:dyDescent="0.3">
      <c r="A40" s="18" t="s">
        <v>74</v>
      </c>
      <c r="B40" s="18">
        <v>30000000</v>
      </c>
      <c r="C40" s="18"/>
    </row>
    <row r="41" spans="1:3" x14ac:dyDescent="0.3">
      <c r="A41" s="18" t="s">
        <v>75</v>
      </c>
      <c r="B41" s="18">
        <v>5000000</v>
      </c>
      <c r="C41" s="18"/>
    </row>
    <row r="42" spans="1:3" x14ac:dyDescent="0.3">
      <c r="A42" s="18" t="s">
        <v>76</v>
      </c>
      <c r="B42" s="18">
        <v>150000000</v>
      </c>
      <c r="C42" s="18"/>
    </row>
    <row r="43" spans="1:3" x14ac:dyDescent="0.3">
      <c r="A43" s="18" t="s">
        <v>77</v>
      </c>
      <c r="B43" s="18">
        <v>5249921</v>
      </c>
      <c r="C43" s="18"/>
    </row>
    <row r="44" spans="1:3" x14ac:dyDescent="0.3">
      <c r="A44" s="18" t="s">
        <v>78</v>
      </c>
      <c r="B44" s="18">
        <v>11729926</v>
      </c>
      <c r="C44" s="18"/>
    </row>
    <row r="45" spans="1:3" x14ac:dyDescent="0.3">
      <c r="A45" s="18" t="s">
        <v>79</v>
      </c>
      <c r="B45" s="18">
        <v>4341962</v>
      </c>
      <c r="C45" s="18"/>
    </row>
    <row r="46" spans="1:3" x14ac:dyDescent="0.3">
      <c r="A46" s="18" t="s">
        <v>80</v>
      </c>
      <c r="B46" s="18">
        <v>891105</v>
      </c>
      <c r="C46" s="18"/>
    </row>
    <row r="47" spans="1:3" x14ac:dyDescent="0.3">
      <c r="A47" s="18" t="s">
        <v>81</v>
      </c>
      <c r="B47" s="18">
        <v>679325</v>
      </c>
      <c r="C47" s="18"/>
    </row>
    <row r="48" spans="1:3" x14ac:dyDescent="0.3">
      <c r="A48" s="18" t="s">
        <v>82</v>
      </c>
      <c r="B48" s="18">
        <v>510155</v>
      </c>
      <c r="C48" s="18"/>
    </row>
    <row r="49" spans="1:3" x14ac:dyDescent="0.3">
      <c r="A49" s="18" t="s">
        <v>83</v>
      </c>
      <c r="B49" s="18">
        <v>3588100</v>
      </c>
      <c r="C49" s="18"/>
    </row>
    <row r="50" spans="1:3" x14ac:dyDescent="0.3">
      <c r="A50" s="18" t="s">
        <v>84</v>
      </c>
      <c r="B50" s="18">
        <v>271454</v>
      </c>
      <c r="C50" s="18"/>
    </row>
    <row r="51" spans="1:3" x14ac:dyDescent="0.3">
      <c r="A51" s="18" t="s">
        <v>85</v>
      </c>
      <c r="B51" s="18">
        <v>15826842</v>
      </c>
      <c r="C51" s="18"/>
    </row>
    <row r="52" spans="1:3" x14ac:dyDescent="0.3">
      <c r="A52" s="18" t="s">
        <v>86</v>
      </c>
      <c r="B52" s="18">
        <v>176738</v>
      </c>
      <c r="C52" s="18"/>
    </row>
    <row r="53" spans="1:3" x14ac:dyDescent="0.3">
      <c r="A53" s="18" t="s">
        <v>87</v>
      </c>
      <c r="B53" s="18">
        <v>12890200</v>
      </c>
      <c r="C53" s="18"/>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workbookViewId="0">
      <selection activeCell="M1" sqref="M1"/>
    </sheetView>
  </sheetViews>
  <sheetFormatPr baseColWidth="10" defaultColWidth="8.88671875" defaultRowHeight="14.4" x14ac:dyDescent="0.3"/>
  <cols>
    <col min="2" max="13" width="10.109375" bestFit="1" customWidth="1"/>
    <col min="14" max="14" width="11.109375" bestFit="1" customWidth="1"/>
  </cols>
  <sheetData>
    <row r="1" spans="1:15" x14ac:dyDescent="0.3">
      <c r="A1" s="23" t="s">
        <v>0</v>
      </c>
      <c r="B1" s="23" t="s">
        <v>1</v>
      </c>
      <c r="C1" s="23" t="s">
        <v>2</v>
      </c>
      <c r="D1" s="23" t="s">
        <v>3</v>
      </c>
      <c r="E1" s="23" t="s">
        <v>4</v>
      </c>
      <c r="F1" s="23" t="s">
        <v>5</v>
      </c>
      <c r="G1" s="23" t="s">
        <v>6</v>
      </c>
      <c r="H1" s="23" t="s">
        <v>7</v>
      </c>
      <c r="I1" s="23" t="s">
        <v>8</v>
      </c>
      <c r="J1" s="23" t="s">
        <v>9</v>
      </c>
      <c r="K1" s="23" t="s">
        <v>10</v>
      </c>
      <c r="L1" s="23" t="s">
        <v>11</v>
      </c>
      <c r="M1" s="23" t="s">
        <v>12</v>
      </c>
      <c r="N1" s="23"/>
    </row>
    <row r="2" spans="1:15" x14ac:dyDescent="0.3">
      <c r="A2" s="23" t="s">
        <v>15</v>
      </c>
      <c r="B2" s="36">
        <v>209754</v>
      </c>
      <c r="C2" s="36">
        <v>233702</v>
      </c>
      <c r="D2" s="36">
        <v>283934</v>
      </c>
      <c r="E2" s="36">
        <v>269317</v>
      </c>
      <c r="F2" s="36">
        <v>337940</v>
      </c>
      <c r="G2" s="36">
        <v>338878</v>
      </c>
      <c r="H2" s="36">
        <v>358729</v>
      </c>
      <c r="I2" s="36">
        <v>376968</v>
      </c>
      <c r="J2" s="36">
        <v>336669</v>
      </c>
      <c r="K2" s="36">
        <v>346950</v>
      </c>
      <c r="L2" s="36">
        <v>280591</v>
      </c>
      <c r="M2" s="36">
        <v>269601</v>
      </c>
      <c r="N2" s="36">
        <v>3643033</v>
      </c>
    </row>
    <row r="3" spans="1:15" x14ac:dyDescent="0.3">
      <c r="A3" s="23" t="s">
        <v>19</v>
      </c>
      <c r="B3" s="36">
        <v>9100781</v>
      </c>
      <c r="C3" s="36">
        <v>8206376</v>
      </c>
      <c r="D3" s="36">
        <v>9647300</v>
      </c>
      <c r="E3" s="36">
        <v>9135977</v>
      </c>
      <c r="F3" s="36">
        <v>10206308</v>
      </c>
      <c r="G3" s="36">
        <v>10839355</v>
      </c>
      <c r="H3" s="36">
        <v>11415430</v>
      </c>
      <c r="I3" s="36">
        <v>11475702</v>
      </c>
      <c r="J3" s="36">
        <v>11312919</v>
      </c>
      <c r="K3" s="36">
        <v>10766611</v>
      </c>
      <c r="L3" s="36">
        <v>10017630</v>
      </c>
      <c r="M3" s="36">
        <v>9828929</v>
      </c>
      <c r="N3" s="36">
        <v>121953318</v>
      </c>
    </row>
    <row r="4" spans="1:15" x14ac:dyDescent="0.3">
      <c r="A4" s="23" t="s">
        <v>24</v>
      </c>
      <c r="B4" s="36">
        <v>1008964</v>
      </c>
      <c r="C4" s="36">
        <v>768481</v>
      </c>
      <c r="D4" s="36">
        <v>928772</v>
      </c>
      <c r="E4" s="36">
        <v>1026658</v>
      </c>
      <c r="F4" s="36">
        <v>1337200</v>
      </c>
      <c r="G4" s="36">
        <v>1403105</v>
      </c>
      <c r="H4" s="36">
        <v>1262490</v>
      </c>
      <c r="I4" s="36">
        <v>1471327</v>
      </c>
      <c r="J4" s="36">
        <v>1412777</v>
      </c>
      <c r="K4" s="36">
        <v>1395934</v>
      </c>
      <c r="L4" s="36">
        <v>1111896</v>
      </c>
      <c r="M4" s="36">
        <v>1158159</v>
      </c>
      <c r="N4" s="36">
        <v>14285763</v>
      </c>
    </row>
    <row r="5" spans="1:15" x14ac:dyDescent="0.3">
      <c r="A5" s="23" t="s">
        <v>18</v>
      </c>
      <c r="B5" s="36">
        <v>1711473</v>
      </c>
      <c r="C5" s="36">
        <v>1543617</v>
      </c>
      <c r="D5" s="36">
        <v>1631856</v>
      </c>
      <c r="E5" s="36">
        <v>1701382</v>
      </c>
      <c r="F5" s="36">
        <v>1864752</v>
      </c>
      <c r="G5" s="36">
        <v>1983589</v>
      </c>
      <c r="H5" s="36">
        <v>1932790</v>
      </c>
      <c r="I5" s="36">
        <v>1941040</v>
      </c>
      <c r="J5" s="36">
        <v>1853196</v>
      </c>
      <c r="K5" s="36">
        <v>1837019</v>
      </c>
      <c r="L5" s="36">
        <v>1570556</v>
      </c>
      <c r="M5" s="36">
        <v>1597497</v>
      </c>
      <c r="N5" s="36">
        <v>21168767</v>
      </c>
    </row>
    <row r="6" spans="1:15" x14ac:dyDescent="0.3">
      <c r="A6" s="23" t="s">
        <v>13</v>
      </c>
      <c r="B6" s="36">
        <v>2589994</v>
      </c>
      <c r="C6" s="36">
        <v>2413674</v>
      </c>
      <c r="D6" s="36">
        <v>2611127</v>
      </c>
      <c r="E6" s="36">
        <v>2685802</v>
      </c>
      <c r="F6" s="36">
        <v>2902590</v>
      </c>
      <c r="G6" s="36">
        <v>2830786.5</v>
      </c>
      <c r="H6" s="36">
        <v>3292736.5</v>
      </c>
      <c r="I6" s="36">
        <v>3285776</v>
      </c>
      <c r="J6" s="36">
        <v>3215315</v>
      </c>
      <c r="K6" s="36">
        <v>2960767</v>
      </c>
      <c r="L6" s="36">
        <v>2644198</v>
      </c>
      <c r="M6" s="36">
        <v>2762963</v>
      </c>
      <c r="N6" s="36">
        <v>34195729</v>
      </c>
    </row>
    <row r="7" spans="1:15" x14ac:dyDescent="0.3">
      <c r="A7" s="23" t="s">
        <v>16</v>
      </c>
      <c r="B7" s="36">
        <v>294405</v>
      </c>
      <c r="C7" s="36">
        <v>280095</v>
      </c>
      <c r="D7" s="36">
        <v>359467</v>
      </c>
      <c r="E7" s="36">
        <v>338423</v>
      </c>
      <c r="F7" s="36">
        <v>383565</v>
      </c>
      <c r="G7" s="36">
        <v>390490</v>
      </c>
      <c r="H7" s="36">
        <v>399798</v>
      </c>
      <c r="I7" s="36">
        <v>381947</v>
      </c>
      <c r="J7" s="36">
        <v>356726</v>
      </c>
      <c r="K7" s="36">
        <v>331695</v>
      </c>
      <c r="L7" s="36">
        <v>310507</v>
      </c>
      <c r="M7" s="36">
        <v>308389</v>
      </c>
      <c r="N7" s="36">
        <v>4135507</v>
      </c>
    </row>
    <row r="8" spans="1:15" x14ac:dyDescent="0.3">
      <c r="A8" s="23" t="s">
        <v>21</v>
      </c>
      <c r="B8" s="36">
        <v>791806</v>
      </c>
      <c r="C8" s="36">
        <v>766376</v>
      </c>
      <c r="D8" s="36">
        <v>874746</v>
      </c>
      <c r="E8" s="36">
        <v>899652</v>
      </c>
      <c r="F8" s="36">
        <v>1006875</v>
      </c>
      <c r="G8" s="36">
        <v>1052390</v>
      </c>
      <c r="H8" s="36">
        <v>1088762</v>
      </c>
      <c r="I8" s="36">
        <v>1112128</v>
      </c>
      <c r="J8" s="36">
        <v>1036598</v>
      </c>
      <c r="K8" s="36">
        <v>1060845</v>
      </c>
      <c r="L8" s="36">
        <v>875998</v>
      </c>
      <c r="M8" s="36">
        <v>899945</v>
      </c>
      <c r="N8" s="36">
        <v>11466121</v>
      </c>
    </row>
    <row r="9" spans="1:15" x14ac:dyDescent="0.3">
      <c r="A9" s="23" t="s">
        <v>22</v>
      </c>
      <c r="B9" s="37">
        <v>429770</v>
      </c>
      <c r="C9" s="37">
        <v>476009</v>
      </c>
      <c r="D9" s="37">
        <v>570452</v>
      </c>
      <c r="E9" s="37">
        <v>622794</v>
      </c>
      <c r="F9" s="37">
        <v>744095</v>
      </c>
      <c r="G9" s="37">
        <v>769803</v>
      </c>
      <c r="H9" s="36">
        <v>766039</v>
      </c>
      <c r="I9" s="36">
        <v>731087</v>
      </c>
      <c r="J9" s="36">
        <v>666361</v>
      </c>
      <c r="K9" s="36">
        <v>619495</v>
      </c>
      <c r="L9" s="36">
        <v>543317</v>
      </c>
      <c r="M9" s="36">
        <v>512797</v>
      </c>
      <c r="N9" s="36">
        <v>7452019</v>
      </c>
    </row>
    <row r="10" spans="1:15" x14ac:dyDescent="0.3">
      <c r="A10" s="23" t="s">
        <v>20</v>
      </c>
      <c r="B10" s="36">
        <v>444298</v>
      </c>
      <c r="C10" s="36">
        <v>410633</v>
      </c>
      <c r="D10" s="36">
        <v>414751</v>
      </c>
      <c r="E10" s="36">
        <v>475860</v>
      </c>
      <c r="F10" s="36">
        <v>545587</v>
      </c>
      <c r="G10" s="36">
        <v>586821</v>
      </c>
      <c r="H10" s="36">
        <v>629505</v>
      </c>
      <c r="I10" s="36">
        <v>646258</v>
      </c>
      <c r="J10" s="36">
        <v>603862</v>
      </c>
      <c r="K10" s="36">
        <v>591626</v>
      </c>
      <c r="L10" s="36">
        <v>517171</v>
      </c>
      <c r="M10" s="36">
        <v>502870</v>
      </c>
      <c r="N10" s="36">
        <v>6369242</v>
      </c>
    </row>
    <row r="11" spans="1:15" x14ac:dyDescent="0.3">
      <c r="A11" s="23" t="s">
        <v>14</v>
      </c>
      <c r="B11" s="36">
        <v>1103843</v>
      </c>
      <c r="C11" s="36">
        <v>1110353</v>
      </c>
      <c r="D11" s="36">
        <v>1396961</v>
      </c>
      <c r="E11" s="36">
        <v>1554302</v>
      </c>
      <c r="F11" s="36">
        <v>1626367</v>
      </c>
      <c r="G11" s="36">
        <v>1733727</v>
      </c>
      <c r="H11" s="36">
        <v>1821957</v>
      </c>
      <c r="I11" s="36">
        <v>1755624</v>
      </c>
      <c r="J11" s="36">
        <v>1648046</v>
      </c>
      <c r="K11" s="36">
        <v>1600870</v>
      </c>
      <c r="L11" s="36">
        <v>1349814</v>
      </c>
      <c r="M11" s="36">
        <v>902433</v>
      </c>
      <c r="N11" s="36">
        <v>17604297</v>
      </c>
    </row>
    <row r="12" spans="1:15" x14ac:dyDescent="0.3">
      <c r="A12" s="23" t="s">
        <v>23</v>
      </c>
      <c r="B12" s="36">
        <v>231455</v>
      </c>
      <c r="C12" s="36">
        <v>212204</v>
      </c>
      <c r="D12" s="36">
        <v>278814</v>
      </c>
      <c r="E12" s="36">
        <v>276074</v>
      </c>
      <c r="F12" s="36">
        <v>302644</v>
      </c>
      <c r="G12" s="36">
        <v>329576</v>
      </c>
      <c r="H12" s="36">
        <v>394072</v>
      </c>
      <c r="I12" s="36">
        <v>404236</v>
      </c>
      <c r="J12" s="36">
        <v>376581</v>
      </c>
      <c r="K12" s="36">
        <v>346955</v>
      </c>
      <c r="L12" s="36">
        <v>286158</v>
      </c>
      <c r="M12" s="36">
        <v>266362</v>
      </c>
      <c r="N12" s="36">
        <v>3705131</v>
      </c>
      <c r="O12" s="3"/>
    </row>
    <row r="13" spans="1:15" x14ac:dyDescent="0.3">
      <c r="A13" s="23" t="s">
        <v>17</v>
      </c>
      <c r="B13" s="36">
        <v>2944761</v>
      </c>
      <c r="C13" s="36">
        <v>2667725</v>
      </c>
      <c r="D13" s="36">
        <v>2991892</v>
      </c>
      <c r="E13" s="36">
        <v>3470984</v>
      </c>
      <c r="F13" s="36">
        <v>3505860</v>
      </c>
      <c r="G13" s="36">
        <v>3483295</v>
      </c>
      <c r="H13" s="36">
        <v>3732125</v>
      </c>
      <c r="I13" s="36">
        <v>3684311</v>
      </c>
      <c r="J13" s="36">
        <v>3698860</v>
      </c>
      <c r="K13" s="36">
        <v>3612437</v>
      </c>
      <c r="L13" s="36">
        <v>3255099</v>
      </c>
      <c r="M13" s="36">
        <v>3277563</v>
      </c>
      <c r="N13" s="36">
        <v>40324912</v>
      </c>
    </row>
    <row r="32" spans="2:2" x14ac:dyDescent="0.3">
      <c r="B32" s="3"/>
    </row>
  </sheetData>
  <sortState ref="A18:N30">
    <sortCondition ref="A18"/>
  </sortState>
  <pageMargins left="0.7" right="0.7" top="0.75" bottom="0.75" header="0.3" footer="0.3"/>
  <pageSetup paperSize="9" orientation="portrait" horizontalDpi="0" verticalDpi="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cols>
    <col min="6" max="6" width="11.5546875" customWidth="1"/>
    <col min="7" max="7" width="10.6640625" customWidth="1"/>
    <col min="8" max="8" width="11" customWidth="1"/>
    <col min="9" max="9" width="10.6640625" customWidth="1"/>
    <col min="10" max="10" width="11.109375" customWidth="1"/>
    <col min="11" max="11" width="10.88671875" customWidth="1"/>
    <col min="12" max="12" width="10.44140625" customWidth="1"/>
    <col min="13" max="13" width="10.109375" customWidth="1"/>
  </cols>
  <sheetData>
    <row r="1" spans="1:13" x14ac:dyDescent="0.25">
      <c r="A1" s="27" t="s">
        <v>0</v>
      </c>
      <c r="B1" s="27" t="s">
        <v>1</v>
      </c>
      <c r="C1" s="27" t="s">
        <v>2</v>
      </c>
      <c r="D1" s="27" t="s">
        <v>3</v>
      </c>
      <c r="E1" s="27" t="s">
        <v>4</v>
      </c>
      <c r="F1" s="27" t="s">
        <v>5</v>
      </c>
      <c r="G1" s="27" t="s">
        <v>6</v>
      </c>
      <c r="H1" s="27" t="s">
        <v>7</v>
      </c>
      <c r="I1" s="27" t="s">
        <v>8</v>
      </c>
      <c r="J1" s="27" t="s">
        <v>9</v>
      </c>
      <c r="K1" s="27" t="s">
        <v>10</v>
      </c>
      <c r="L1" s="27" t="s">
        <v>11</v>
      </c>
      <c r="M1" s="27" t="s">
        <v>12</v>
      </c>
    </row>
    <row r="2" spans="1:13" x14ac:dyDescent="0.25">
      <c r="A2" s="27" t="s">
        <v>15</v>
      </c>
      <c r="B2" s="34">
        <v>254963</v>
      </c>
      <c r="C2" s="34">
        <v>220392</v>
      </c>
      <c r="D2" s="34">
        <v>259913</v>
      </c>
      <c r="E2" s="34">
        <v>287660</v>
      </c>
      <c r="F2" s="34">
        <v>381136</v>
      </c>
      <c r="G2" s="34">
        <v>355105</v>
      </c>
      <c r="H2" s="34">
        <v>348622</v>
      </c>
      <c r="I2" s="34">
        <v>368347</v>
      </c>
      <c r="J2" s="34">
        <v>346691</v>
      </c>
      <c r="K2" s="34">
        <v>331834</v>
      </c>
      <c r="L2" s="34">
        <v>304426</v>
      </c>
      <c r="M2" s="34">
        <v>306078</v>
      </c>
    </row>
    <row r="3" spans="1:13" x14ac:dyDescent="0.25">
      <c r="A3" s="27" t="s">
        <v>19</v>
      </c>
      <c r="B3" s="34">
        <v>9200267</v>
      </c>
      <c r="C3" s="34">
        <v>8275909</v>
      </c>
      <c r="D3" s="34">
        <v>9838051</v>
      </c>
      <c r="E3" s="34">
        <v>9490353</v>
      </c>
      <c r="F3" s="34">
        <v>11081073</v>
      </c>
      <c r="G3" s="34">
        <v>11128545</v>
      </c>
      <c r="H3" s="34">
        <v>11733999</v>
      </c>
      <c r="I3" s="34">
        <v>11609865</v>
      </c>
      <c r="J3" s="34">
        <v>10944898</v>
      </c>
      <c r="K3" s="34">
        <v>10618384</v>
      </c>
      <c r="L3" s="34">
        <v>10449398</v>
      </c>
      <c r="M3" s="34">
        <v>10450545</v>
      </c>
    </row>
    <row r="4" spans="1:13" x14ac:dyDescent="0.25">
      <c r="A4" s="27" t="s">
        <v>24</v>
      </c>
      <c r="B4" s="34">
        <v>1056600</v>
      </c>
      <c r="C4" s="34">
        <v>921247</v>
      </c>
      <c r="D4" s="34">
        <v>1148820</v>
      </c>
      <c r="E4" s="34">
        <v>1064018</v>
      </c>
      <c r="F4" s="34">
        <v>1481340</v>
      </c>
      <c r="G4" s="34">
        <v>1529626</v>
      </c>
      <c r="H4" s="34">
        <v>1615380</v>
      </c>
      <c r="I4" s="34">
        <v>1521977</v>
      </c>
      <c r="J4" s="34">
        <v>1382391</v>
      </c>
      <c r="K4" s="34">
        <v>1322044</v>
      </c>
      <c r="L4" s="34">
        <v>1204002</v>
      </c>
      <c r="M4" s="34">
        <v>1156166</v>
      </c>
    </row>
    <row r="5" spans="1:13" x14ac:dyDescent="0.25">
      <c r="A5" s="27" t="s">
        <v>18</v>
      </c>
      <c r="B5" s="34">
        <v>1555682</v>
      </c>
      <c r="C5" s="34">
        <v>1490938</v>
      </c>
      <c r="D5" s="34">
        <v>1614283</v>
      </c>
      <c r="E5" s="34">
        <v>1805644</v>
      </c>
      <c r="F5" s="34">
        <v>1989788</v>
      </c>
      <c r="G5" s="34">
        <v>1932898</v>
      </c>
      <c r="H5" s="34">
        <v>2053546</v>
      </c>
      <c r="I5" s="34">
        <v>2006296</v>
      </c>
      <c r="J5" s="34">
        <v>1968078</v>
      </c>
      <c r="K5" s="34">
        <v>1974466</v>
      </c>
      <c r="L5" s="34">
        <v>1717104</v>
      </c>
      <c r="M5" s="34">
        <v>1625118</v>
      </c>
    </row>
    <row r="6" spans="1:13" x14ac:dyDescent="0.25">
      <c r="A6" s="27" t="s">
        <v>13</v>
      </c>
      <c r="B6" s="34">
        <v>2682311</v>
      </c>
      <c r="C6" s="34">
        <v>2430938</v>
      </c>
      <c r="D6" s="34">
        <v>2810256</v>
      </c>
      <c r="E6" s="34">
        <v>2845584</v>
      </c>
      <c r="F6" s="34">
        <v>3283128</v>
      </c>
      <c r="G6" s="34">
        <v>3309462</v>
      </c>
      <c r="H6" s="34">
        <v>3248027</v>
      </c>
      <c r="I6" s="34">
        <v>3072266</v>
      </c>
      <c r="J6" s="34">
        <v>3025982</v>
      </c>
      <c r="K6" s="34">
        <v>3347403</v>
      </c>
      <c r="L6" s="34">
        <v>2952220</v>
      </c>
      <c r="M6" s="34">
        <v>2959431</v>
      </c>
    </row>
    <row r="7" spans="1:13" x14ac:dyDescent="0.25">
      <c r="A7" s="27" t="s">
        <v>16</v>
      </c>
      <c r="B7" s="34">
        <v>272783</v>
      </c>
      <c r="C7" s="34">
        <v>259369</v>
      </c>
      <c r="D7" s="34">
        <v>297422</v>
      </c>
      <c r="E7" s="34">
        <v>329301</v>
      </c>
      <c r="F7" s="34">
        <v>390787</v>
      </c>
      <c r="G7" s="34">
        <v>417663</v>
      </c>
      <c r="H7" s="34">
        <v>402773</v>
      </c>
      <c r="I7" s="34">
        <v>401485</v>
      </c>
      <c r="J7" s="34">
        <v>388268</v>
      </c>
      <c r="K7" s="34">
        <v>356442</v>
      </c>
      <c r="L7" s="34">
        <v>342937</v>
      </c>
      <c r="M7" s="34">
        <v>331957</v>
      </c>
    </row>
    <row r="8" spans="1:13" x14ac:dyDescent="0.25">
      <c r="A8" s="27" t="s">
        <v>21</v>
      </c>
      <c r="B8" s="34">
        <v>848791</v>
      </c>
      <c r="C8" s="34">
        <v>714164</v>
      </c>
      <c r="D8" s="34">
        <v>834141</v>
      </c>
      <c r="E8" s="34">
        <v>903109</v>
      </c>
      <c r="F8" s="34">
        <v>1086743</v>
      </c>
      <c r="G8" s="34">
        <v>1213376</v>
      </c>
      <c r="H8" s="34">
        <v>1305920</v>
      </c>
      <c r="I8" s="34">
        <v>1351073</v>
      </c>
      <c r="J8" s="34">
        <v>1290981</v>
      </c>
      <c r="K8" s="34">
        <v>1216292</v>
      </c>
      <c r="L8" s="34">
        <v>1072146</v>
      </c>
      <c r="M8" s="34">
        <v>1033838</v>
      </c>
    </row>
    <row r="9" spans="1:13" x14ac:dyDescent="0.25">
      <c r="A9" s="27" t="s">
        <v>22</v>
      </c>
      <c r="B9" s="34">
        <v>455216</v>
      </c>
      <c r="C9" s="34">
        <v>431656</v>
      </c>
      <c r="D9" s="34">
        <v>661015</v>
      </c>
      <c r="E9" s="34">
        <v>737407</v>
      </c>
      <c r="F9" s="34">
        <v>905004</v>
      </c>
      <c r="G9" s="34">
        <v>866147</v>
      </c>
      <c r="H9" s="34">
        <v>850710</v>
      </c>
      <c r="I9" s="34">
        <v>855195</v>
      </c>
      <c r="J9" s="34">
        <v>784891</v>
      </c>
      <c r="K9" s="34">
        <v>724016</v>
      </c>
      <c r="L9" s="34">
        <v>667502</v>
      </c>
      <c r="M9" s="34">
        <v>569653</v>
      </c>
    </row>
    <row r="10" spans="1:13" x14ac:dyDescent="0.25">
      <c r="A10" s="27" t="s">
        <v>20</v>
      </c>
      <c r="B10" s="34">
        <v>485350</v>
      </c>
      <c r="C10" s="34">
        <v>384032</v>
      </c>
      <c r="D10" s="34">
        <v>475632</v>
      </c>
      <c r="E10" s="34">
        <v>502936</v>
      </c>
      <c r="F10" s="34">
        <v>609020</v>
      </c>
      <c r="G10" s="34">
        <v>625771</v>
      </c>
      <c r="H10" s="34">
        <v>683810</v>
      </c>
      <c r="I10" s="34">
        <v>674559</v>
      </c>
      <c r="J10" s="34">
        <v>659236</v>
      </c>
      <c r="K10" s="34">
        <v>662630</v>
      </c>
      <c r="L10" s="34">
        <v>574664</v>
      </c>
      <c r="M10" s="34">
        <v>525257</v>
      </c>
    </row>
    <row r="11" spans="1:13" x14ac:dyDescent="0.25">
      <c r="A11" s="27" t="s">
        <v>14</v>
      </c>
      <c r="B11" s="34">
        <v>1319756</v>
      </c>
      <c r="C11" s="34">
        <v>1127561</v>
      </c>
      <c r="D11" s="34">
        <v>1469207</v>
      </c>
      <c r="E11" s="34">
        <v>1477924</v>
      </c>
      <c r="F11" s="34">
        <v>1751692</v>
      </c>
      <c r="G11" s="34">
        <v>1661116</v>
      </c>
      <c r="H11" s="34">
        <v>1521914</v>
      </c>
      <c r="I11" s="34">
        <v>1722804</v>
      </c>
      <c r="J11" s="34">
        <v>1566155</v>
      </c>
      <c r="K11" s="34">
        <v>1713364</v>
      </c>
      <c r="L11" s="34">
        <v>1571597</v>
      </c>
      <c r="M11" s="34">
        <v>1269904</v>
      </c>
    </row>
    <row r="12" spans="1:13" x14ac:dyDescent="0.25">
      <c r="A12" s="27" t="s">
        <v>23</v>
      </c>
      <c r="B12" s="34">
        <v>236774</v>
      </c>
      <c r="C12" s="34">
        <v>224638</v>
      </c>
      <c r="D12" s="34">
        <v>267096</v>
      </c>
      <c r="E12" s="34">
        <v>298291</v>
      </c>
      <c r="F12" s="34">
        <v>337489</v>
      </c>
      <c r="G12" s="34">
        <v>371113</v>
      </c>
      <c r="H12" s="34">
        <v>403970</v>
      </c>
      <c r="I12" s="34">
        <v>467359</v>
      </c>
      <c r="J12" s="34">
        <v>394410</v>
      </c>
      <c r="K12" s="34">
        <v>399492</v>
      </c>
      <c r="L12" s="34">
        <v>289690</v>
      </c>
      <c r="M12" s="34">
        <v>277415</v>
      </c>
    </row>
    <row r="13" spans="1:13" x14ac:dyDescent="0.25">
      <c r="A13" s="27" t="s">
        <v>17</v>
      </c>
      <c r="B13" s="34">
        <v>3185641</v>
      </c>
      <c r="C13" s="34">
        <v>3019079</v>
      </c>
      <c r="D13" s="34">
        <v>3435853</v>
      </c>
      <c r="E13" s="34">
        <v>3508378</v>
      </c>
      <c r="F13" s="34">
        <v>4064085</v>
      </c>
      <c r="G13" s="34">
        <v>4031147</v>
      </c>
      <c r="H13" s="34">
        <v>4220322</v>
      </c>
      <c r="I13" s="34">
        <v>4143930</v>
      </c>
      <c r="J13" s="34">
        <v>3841657</v>
      </c>
      <c r="K13" s="34">
        <v>3980456</v>
      </c>
      <c r="L13" s="34">
        <v>3757077</v>
      </c>
      <c r="M13" s="34">
        <v>3442707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39"/>
  <sheetViews>
    <sheetView zoomScale="60" zoomScaleNormal="60" workbookViewId="0">
      <selection sqref="A1:CS39"/>
    </sheetView>
  </sheetViews>
  <sheetFormatPr baseColWidth="10" defaultColWidth="8.88671875" defaultRowHeight="14.4" x14ac:dyDescent="0.3"/>
  <cols>
    <col min="1" max="1" width="15.33203125" bestFit="1" customWidth="1"/>
  </cols>
  <sheetData>
    <row r="1" spans="1:97" x14ac:dyDescent="0.3">
      <c r="A1" s="18" t="s">
        <v>0</v>
      </c>
      <c r="B1" s="18" t="s">
        <v>49</v>
      </c>
      <c r="C1" s="18">
        <v>2006</v>
      </c>
      <c r="D1" s="18">
        <v>2007</v>
      </c>
      <c r="E1" s="18">
        <v>2008</v>
      </c>
      <c r="F1" s="18">
        <v>2009</v>
      </c>
      <c r="G1" s="18">
        <v>2010</v>
      </c>
      <c r="H1" s="18">
        <v>2011</v>
      </c>
      <c r="I1" s="18">
        <v>2012</v>
      </c>
      <c r="J1" s="18">
        <v>2013</v>
      </c>
      <c r="K1" s="18">
        <v>2014</v>
      </c>
      <c r="L1" s="18">
        <v>2015</v>
      </c>
      <c r="M1" s="18">
        <v>2016</v>
      </c>
      <c r="N1" s="18">
        <v>2017</v>
      </c>
      <c r="O1" s="18">
        <v>2018</v>
      </c>
      <c r="P1" s="18">
        <v>2019</v>
      </c>
      <c r="Q1" s="18">
        <v>2020</v>
      </c>
      <c r="R1" s="18">
        <v>2021</v>
      </c>
      <c r="S1" s="18">
        <v>2022</v>
      </c>
      <c r="T1" s="18">
        <v>2023</v>
      </c>
      <c r="U1" s="18">
        <v>2024</v>
      </c>
      <c r="V1" s="18">
        <v>2025</v>
      </c>
      <c r="W1" s="18">
        <v>2026</v>
      </c>
      <c r="X1" s="18">
        <v>2027</v>
      </c>
      <c r="Y1" s="18">
        <v>2028</v>
      </c>
      <c r="Z1" s="18">
        <v>2029</v>
      </c>
      <c r="AA1" s="18">
        <v>2030</v>
      </c>
      <c r="AB1" s="18">
        <v>2031</v>
      </c>
      <c r="AC1" s="18">
        <v>2032</v>
      </c>
      <c r="AD1" s="18">
        <v>2033</v>
      </c>
      <c r="AE1" s="18">
        <v>2034</v>
      </c>
      <c r="AF1" s="18">
        <v>2035</v>
      </c>
      <c r="AG1" s="18">
        <v>2036</v>
      </c>
      <c r="AH1" s="18">
        <v>2037</v>
      </c>
      <c r="AI1" s="18">
        <v>2038</v>
      </c>
      <c r="AJ1" s="18">
        <v>2039</v>
      </c>
      <c r="AK1" s="18">
        <v>2040</v>
      </c>
      <c r="AL1" s="18">
        <v>2041</v>
      </c>
      <c r="AM1" s="18">
        <v>2042</v>
      </c>
      <c r="AN1" s="18">
        <v>2043</v>
      </c>
      <c r="AO1" s="18">
        <v>2044</v>
      </c>
      <c r="AP1" s="18">
        <v>2045</v>
      </c>
      <c r="AQ1" s="18">
        <v>2046</v>
      </c>
      <c r="AR1" s="18">
        <v>2047</v>
      </c>
      <c r="AS1" s="18">
        <v>2048</v>
      </c>
      <c r="AT1" s="18">
        <v>2049</v>
      </c>
      <c r="AU1" s="18">
        <v>2050</v>
      </c>
      <c r="AV1" s="18">
        <v>2051</v>
      </c>
      <c r="AW1" s="18">
        <v>2052</v>
      </c>
      <c r="AX1" s="18">
        <v>2053</v>
      </c>
      <c r="AY1" s="18">
        <v>2054</v>
      </c>
      <c r="AZ1" s="18">
        <v>2055</v>
      </c>
      <c r="BA1" s="18">
        <v>2056</v>
      </c>
      <c r="BB1" s="18">
        <v>2057</v>
      </c>
      <c r="BC1" s="18">
        <v>2058</v>
      </c>
      <c r="BD1" s="18">
        <v>2059</v>
      </c>
      <c r="BE1" s="18">
        <v>2060</v>
      </c>
      <c r="BF1" s="18">
        <v>2061</v>
      </c>
      <c r="BG1" s="18">
        <v>2062</v>
      </c>
      <c r="BH1" s="18">
        <v>2063</v>
      </c>
      <c r="BI1" s="18">
        <v>2064</v>
      </c>
      <c r="BJ1" s="18">
        <v>2065</v>
      </c>
      <c r="BK1" s="18">
        <v>2066</v>
      </c>
      <c r="BL1" s="18">
        <v>2067</v>
      </c>
      <c r="BM1" s="18">
        <v>2068</v>
      </c>
      <c r="BN1" s="18">
        <v>2069</v>
      </c>
      <c r="BO1" s="18">
        <v>2070</v>
      </c>
      <c r="BP1" s="18">
        <v>2071</v>
      </c>
      <c r="BQ1" s="18">
        <v>2072</v>
      </c>
      <c r="BR1" s="18">
        <v>2073</v>
      </c>
      <c r="BS1" s="18">
        <v>2074</v>
      </c>
      <c r="BT1" s="18">
        <v>2075</v>
      </c>
      <c r="BU1" s="18">
        <v>2076</v>
      </c>
      <c r="BV1" s="18">
        <v>2077</v>
      </c>
      <c r="BW1" s="18">
        <v>2078</v>
      </c>
      <c r="BX1" s="18">
        <v>2079</v>
      </c>
      <c r="BY1" s="18">
        <v>2080</v>
      </c>
      <c r="BZ1" s="18">
        <v>2081</v>
      </c>
      <c r="CA1" s="18">
        <v>2082</v>
      </c>
      <c r="CB1" s="18">
        <v>2083</v>
      </c>
      <c r="CC1" s="18">
        <v>2084</v>
      </c>
      <c r="CD1" s="18">
        <v>2085</v>
      </c>
      <c r="CE1" s="18">
        <v>2086</v>
      </c>
      <c r="CF1" s="18">
        <v>2087</v>
      </c>
      <c r="CG1" s="18">
        <v>2088</v>
      </c>
      <c r="CH1" s="18">
        <v>2089</v>
      </c>
      <c r="CI1" s="18">
        <v>2090</v>
      </c>
      <c r="CJ1" s="18">
        <v>2091</v>
      </c>
      <c r="CK1" s="18">
        <v>2092</v>
      </c>
      <c r="CL1" s="18">
        <v>2093</v>
      </c>
      <c r="CM1" s="18">
        <v>2094</v>
      </c>
      <c r="CN1" s="18">
        <v>2095</v>
      </c>
      <c r="CO1" s="18">
        <v>2096</v>
      </c>
      <c r="CP1" s="18">
        <v>2097</v>
      </c>
      <c r="CQ1" s="18">
        <v>2098</v>
      </c>
      <c r="CR1" s="18">
        <v>2099</v>
      </c>
      <c r="CS1" s="18">
        <v>2100</v>
      </c>
    </row>
    <row r="2" spans="1:97" x14ac:dyDescent="0.3">
      <c r="A2" s="18" t="s">
        <v>71</v>
      </c>
      <c r="B2" s="18">
        <v>2025</v>
      </c>
      <c r="C2" s="18">
        <v>0</v>
      </c>
      <c r="D2" s="18">
        <v>0</v>
      </c>
      <c r="E2" s="18">
        <v>0</v>
      </c>
      <c r="F2" s="18">
        <v>0</v>
      </c>
      <c r="G2" s="18">
        <v>0</v>
      </c>
      <c r="H2" s="18">
        <v>0</v>
      </c>
      <c r="I2" s="18">
        <v>0</v>
      </c>
      <c r="J2" s="18">
        <v>0</v>
      </c>
      <c r="K2" s="18">
        <v>0</v>
      </c>
      <c r="L2" s="18">
        <v>0</v>
      </c>
      <c r="M2" s="18">
        <v>0</v>
      </c>
      <c r="N2" s="18">
        <v>0</v>
      </c>
      <c r="O2" s="18">
        <v>0</v>
      </c>
      <c r="P2" s="18">
        <v>0</v>
      </c>
      <c r="Q2" s="18">
        <v>0</v>
      </c>
      <c r="R2" s="18">
        <v>0</v>
      </c>
      <c r="S2" s="18">
        <v>0.4</v>
      </c>
      <c r="T2" s="18">
        <v>0.4</v>
      </c>
      <c r="U2" s="18">
        <v>0.4</v>
      </c>
      <c r="V2" s="18">
        <v>0.6</v>
      </c>
      <c r="W2" s="18">
        <v>0.8</v>
      </c>
      <c r="X2" s="18">
        <v>1</v>
      </c>
      <c r="Y2" s="18">
        <v>1</v>
      </c>
      <c r="Z2" s="18">
        <v>1</v>
      </c>
      <c r="AA2" s="18">
        <v>1</v>
      </c>
      <c r="AB2" s="18">
        <v>1</v>
      </c>
      <c r="AC2" s="18">
        <v>1</v>
      </c>
      <c r="AD2" s="18">
        <v>1</v>
      </c>
      <c r="AE2" s="18">
        <v>1</v>
      </c>
      <c r="AF2" s="18">
        <v>1</v>
      </c>
      <c r="AG2" s="18">
        <v>1</v>
      </c>
      <c r="AH2" s="18">
        <v>1</v>
      </c>
      <c r="AI2" s="18">
        <v>1</v>
      </c>
      <c r="AJ2" s="18">
        <v>1</v>
      </c>
      <c r="AK2" s="18">
        <v>1</v>
      </c>
      <c r="AL2" s="18">
        <v>1</v>
      </c>
      <c r="AM2" s="18">
        <v>1</v>
      </c>
      <c r="AN2" s="18">
        <v>1</v>
      </c>
      <c r="AO2" s="18">
        <v>1</v>
      </c>
      <c r="AP2" s="18">
        <v>1</v>
      </c>
      <c r="AQ2" s="18">
        <v>1</v>
      </c>
      <c r="AR2" s="18">
        <v>1</v>
      </c>
      <c r="AS2" s="18">
        <v>1</v>
      </c>
      <c r="AT2" s="18">
        <v>1</v>
      </c>
      <c r="AU2" s="18">
        <v>1</v>
      </c>
      <c r="AV2" s="18">
        <v>1</v>
      </c>
      <c r="AW2" s="18">
        <v>1</v>
      </c>
      <c r="AX2" s="18">
        <v>1</v>
      </c>
      <c r="AY2" s="18">
        <v>1</v>
      </c>
      <c r="AZ2" s="18">
        <v>1</v>
      </c>
      <c r="BA2" s="18">
        <v>1</v>
      </c>
      <c r="BB2" s="18">
        <v>1</v>
      </c>
      <c r="BC2" s="18">
        <v>1</v>
      </c>
      <c r="BD2" s="18">
        <v>1</v>
      </c>
      <c r="BE2" s="18">
        <v>1</v>
      </c>
      <c r="BF2" s="18">
        <v>1</v>
      </c>
      <c r="BG2" s="18">
        <v>1</v>
      </c>
      <c r="BH2" s="18">
        <v>1</v>
      </c>
      <c r="BI2" s="18">
        <v>1</v>
      </c>
      <c r="BJ2" s="18">
        <v>1</v>
      </c>
      <c r="BK2" s="18">
        <v>1</v>
      </c>
      <c r="BL2" s="18">
        <v>1</v>
      </c>
      <c r="BM2" s="18">
        <v>1</v>
      </c>
      <c r="BN2" s="18">
        <v>1</v>
      </c>
      <c r="BO2" s="18">
        <v>1</v>
      </c>
      <c r="BP2" s="18">
        <v>1</v>
      </c>
      <c r="BQ2" s="18">
        <v>1</v>
      </c>
      <c r="BR2" s="18">
        <v>1</v>
      </c>
      <c r="BS2" s="18">
        <v>1</v>
      </c>
      <c r="BT2" s="18">
        <v>1</v>
      </c>
      <c r="BU2" s="18">
        <v>1</v>
      </c>
      <c r="BV2" s="18">
        <v>1</v>
      </c>
      <c r="BW2" s="18">
        <v>1</v>
      </c>
      <c r="BX2" s="18">
        <v>1</v>
      </c>
      <c r="BY2" s="18">
        <v>1</v>
      </c>
      <c r="BZ2" s="18">
        <v>1</v>
      </c>
      <c r="CA2" s="18">
        <v>1</v>
      </c>
      <c r="CB2" s="18">
        <v>1</v>
      </c>
      <c r="CC2" s="18">
        <v>1</v>
      </c>
      <c r="CD2" s="18">
        <v>1</v>
      </c>
      <c r="CE2" s="18">
        <v>1</v>
      </c>
      <c r="CF2" s="18">
        <v>1</v>
      </c>
      <c r="CG2" s="18">
        <v>1</v>
      </c>
      <c r="CH2" s="18">
        <v>1</v>
      </c>
      <c r="CI2" s="18">
        <v>1</v>
      </c>
      <c r="CJ2" s="18">
        <v>1</v>
      </c>
      <c r="CK2" s="18">
        <v>1</v>
      </c>
      <c r="CL2" s="18">
        <v>1</v>
      </c>
      <c r="CM2" s="18">
        <v>1</v>
      </c>
      <c r="CN2" s="18">
        <v>1</v>
      </c>
      <c r="CO2" s="18">
        <v>1</v>
      </c>
      <c r="CP2" s="18">
        <v>1</v>
      </c>
      <c r="CQ2" s="18">
        <v>1</v>
      </c>
      <c r="CR2" s="18">
        <v>1</v>
      </c>
      <c r="CS2" s="18">
        <v>1</v>
      </c>
    </row>
    <row r="3" spans="1:97" x14ac:dyDescent="0.3">
      <c r="A3" s="18" t="s">
        <v>72</v>
      </c>
      <c r="B3" s="18">
        <v>2020</v>
      </c>
      <c r="C3" s="18">
        <v>0</v>
      </c>
      <c r="D3" s="18">
        <v>0</v>
      </c>
      <c r="E3" s="18">
        <v>0</v>
      </c>
      <c r="F3" s="18">
        <v>0</v>
      </c>
      <c r="G3" s="18">
        <v>0</v>
      </c>
      <c r="H3" s="18">
        <v>0</v>
      </c>
      <c r="I3" s="18">
        <v>0</v>
      </c>
      <c r="J3" s="18">
        <v>0</v>
      </c>
      <c r="K3" s="18">
        <v>0</v>
      </c>
      <c r="L3" s="18">
        <v>0</v>
      </c>
      <c r="M3" s="18">
        <v>0</v>
      </c>
      <c r="N3" s="18">
        <v>0</v>
      </c>
      <c r="O3" s="18">
        <v>0</v>
      </c>
      <c r="P3" s="18">
        <v>0</v>
      </c>
      <c r="Q3" s="18">
        <v>1</v>
      </c>
      <c r="R3" s="18">
        <v>1</v>
      </c>
      <c r="S3" s="18">
        <v>1</v>
      </c>
      <c r="T3" s="18">
        <v>1</v>
      </c>
      <c r="U3" s="18">
        <v>1</v>
      </c>
      <c r="V3" s="18">
        <v>1</v>
      </c>
      <c r="W3" s="18">
        <v>1</v>
      </c>
      <c r="X3" s="18">
        <v>1</v>
      </c>
      <c r="Y3" s="18">
        <v>1</v>
      </c>
      <c r="Z3" s="18">
        <v>1</v>
      </c>
      <c r="AA3" s="18">
        <v>1</v>
      </c>
      <c r="AB3" s="18">
        <v>1</v>
      </c>
      <c r="AC3" s="18">
        <v>1</v>
      </c>
      <c r="AD3" s="18">
        <v>1</v>
      </c>
      <c r="AE3" s="18">
        <v>1</v>
      </c>
      <c r="AF3" s="18">
        <v>1</v>
      </c>
      <c r="AG3" s="18">
        <v>1</v>
      </c>
      <c r="AH3" s="18">
        <v>1</v>
      </c>
      <c r="AI3" s="18">
        <v>1</v>
      </c>
      <c r="AJ3" s="18">
        <v>1</v>
      </c>
      <c r="AK3" s="18">
        <v>1</v>
      </c>
      <c r="AL3" s="18">
        <v>1</v>
      </c>
      <c r="AM3" s="18">
        <v>1</v>
      </c>
      <c r="AN3" s="18">
        <v>1</v>
      </c>
      <c r="AO3" s="18">
        <v>1</v>
      </c>
      <c r="AP3" s="18">
        <v>1</v>
      </c>
      <c r="AQ3" s="18">
        <v>1</v>
      </c>
      <c r="AR3" s="18">
        <v>1</v>
      </c>
      <c r="AS3" s="18">
        <v>1</v>
      </c>
      <c r="AT3" s="18">
        <v>1</v>
      </c>
      <c r="AU3" s="18">
        <v>1</v>
      </c>
      <c r="AV3" s="18">
        <v>1</v>
      </c>
      <c r="AW3" s="18">
        <v>1</v>
      </c>
      <c r="AX3" s="18">
        <v>1</v>
      </c>
      <c r="AY3" s="18">
        <v>1</v>
      </c>
      <c r="AZ3" s="18">
        <v>1</v>
      </c>
      <c r="BA3" s="18">
        <v>1</v>
      </c>
      <c r="BB3" s="18">
        <v>1</v>
      </c>
      <c r="BC3" s="18">
        <v>1</v>
      </c>
      <c r="BD3" s="18">
        <v>1</v>
      </c>
      <c r="BE3" s="18">
        <v>1</v>
      </c>
      <c r="BF3" s="18">
        <v>1</v>
      </c>
      <c r="BG3" s="18">
        <v>1</v>
      </c>
      <c r="BH3" s="18">
        <v>1</v>
      </c>
      <c r="BI3" s="18">
        <v>1</v>
      </c>
      <c r="BJ3" s="18">
        <v>1</v>
      </c>
      <c r="BK3" s="18">
        <v>1</v>
      </c>
      <c r="BL3" s="18">
        <v>1</v>
      </c>
      <c r="BM3" s="18">
        <v>1</v>
      </c>
      <c r="BN3" s="18">
        <v>1</v>
      </c>
      <c r="BO3" s="18">
        <v>1</v>
      </c>
      <c r="BP3" s="18">
        <v>1</v>
      </c>
      <c r="BQ3" s="18">
        <v>1</v>
      </c>
      <c r="BR3" s="18">
        <v>1</v>
      </c>
      <c r="BS3" s="18">
        <v>1</v>
      </c>
      <c r="BT3" s="18">
        <v>1</v>
      </c>
      <c r="BU3" s="18">
        <v>1</v>
      </c>
      <c r="BV3" s="18">
        <v>1</v>
      </c>
      <c r="BW3" s="18">
        <v>1</v>
      </c>
      <c r="BX3" s="18">
        <v>1</v>
      </c>
      <c r="BY3" s="18">
        <v>1</v>
      </c>
      <c r="BZ3" s="18">
        <v>1</v>
      </c>
      <c r="CA3" s="18">
        <v>1</v>
      </c>
      <c r="CB3" s="18">
        <v>1</v>
      </c>
      <c r="CC3" s="18">
        <v>1</v>
      </c>
      <c r="CD3" s="18">
        <v>1</v>
      </c>
      <c r="CE3" s="18">
        <v>1</v>
      </c>
      <c r="CF3" s="18">
        <v>1</v>
      </c>
      <c r="CG3" s="18">
        <v>1</v>
      </c>
      <c r="CH3" s="18">
        <v>1</v>
      </c>
      <c r="CI3" s="18">
        <v>1</v>
      </c>
      <c r="CJ3" s="18">
        <v>1</v>
      </c>
      <c r="CK3" s="18">
        <v>1</v>
      </c>
      <c r="CL3" s="18">
        <v>1</v>
      </c>
      <c r="CM3" s="18">
        <v>1</v>
      </c>
      <c r="CN3" s="18">
        <v>1</v>
      </c>
      <c r="CO3" s="18">
        <v>1</v>
      </c>
      <c r="CP3" s="18">
        <v>1</v>
      </c>
      <c r="CQ3" s="18">
        <v>1</v>
      </c>
      <c r="CR3" s="18">
        <v>1</v>
      </c>
      <c r="CS3" s="18">
        <v>1</v>
      </c>
    </row>
    <row r="4" spans="1:97" x14ac:dyDescent="0.3">
      <c r="A4" s="18" t="s">
        <v>73</v>
      </c>
      <c r="B4" s="18">
        <v>2018</v>
      </c>
      <c r="C4" s="18">
        <v>0</v>
      </c>
      <c r="D4" s="18">
        <v>0</v>
      </c>
      <c r="E4" s="18">
        <v>0</v>
      </c>
      <c r="F4" s="18">
        <v>0</v>
      </c>
      <c r="G4" s="18">
        <v>0</v>
      </c>
      <c r="H4" s="18">
        <v>0</v>
      </c>
      <c r="I4" s="18">
        <v>0</v>
      </c>
      <c r="J4" s="18">
        <v>0</v>
      </c>
      <c r="K4" s="18">
        <v>0</v>
      </c>
      <c r="L4" s="18">
        <v>0</v>
      </c>
      <c r="M4" s="18">
        <v>0</v>
      </c>
      <c r="N4" s="18">
        <v>0</v>
      </c>
      <c r="O4" s="18">
        <v>1</v>
      </c>
      <c r="P4" s="18">
        <v>1</v>
      </c>
      <c r="Q4" s="18">
        <v>1</v>
      </c>
      <c r="R4" s="18">
        <v>1</v>
      </c>
      <c r="S4" s="18">
        <v>1</v>
      </c>
      <c r="T4" s="18">
        <v>1</v>
      </c>
      <c r="U4" s="18">
        <v>1</v>
      </c>
      <c r="V4" s="18">
        <v>1</v>
      </c>
      <c r="W4" s="18">
        <v>1</v>
      </c>
      <c r="X4" s="18">
        <v>1</v>
      </c>
      <c r="Y4" s="18">
        <v>1</v>
      </c>
      <c r="Z4" s="18">
        <v>1</v>
      </c>
      <c r="AA4" s="18">
        <v>1</v>
      </c>
      <c r="AB4" s="18">
        <v>1</v>
      </c>
      <c r="AC4" s="18">
        <v>1</v>
      </c>
      <c r="AD4" s="18">
        <v>1</v>
      </c>
      <c r="AE4" s="18">
        <v>1</v>
      </c>
      <c r="AF4" s="18">
        <v>1</v>
      </c>
      <c r="AG4" s="18">
        <v>1</v>
      </c>
      <c r="AH4" s="18">
        <v>1</v>
      </c>
      <c r="AI4" s="18">
        <v>1</v>
      </c>
      <c r="AJ4" s="18">
        <v>1</v>
      </c>
      <c r="AK4" s="18">
        <v>1</v>
      </c>
      <c r="AL4" s="18">
        <v>1</v>
      </c>
      <c r="AM4" s="18">
        <v>1</v>
      </c>
      <c r="AN4" s="18">
        <v>1</v>
      </c>
      <c r="AO4" s="18">
        <v>1</v>
      </c>
      <c r="AP4" s="18">
        <v>1</v>
      </c>
      <c r="AQ4" s="18">
        <v>1</v>
      </c>
      <c r="AR4" s="18">
        <v>1</v>
      </c>
      <c r="AS4" s="18">
        <v>1</v>
      </c>
      <c r="AT4" s="18">
        <v>1</v>
      </c>
      <c r="AU4" s="18">
        <v>1</v>
      </c>
      <c r="AV4" s="18">
        <v>1</v>
      </c>
      <c r="AW4" s="18">
        <v>1</v>
      </c>
      <c r="AX4" s="18">
        <v>1</v>
      </c>
      <c r="AY4" s="18">
        <v>1</v>
      </c>
      <c r="AZ4" s="18">
        <v>1</v>
      </c>
      <c r="BA4" s="18">
        <v>1</v>
      </c>
      <c r="BB4" s="18">
        <v>1</v>
      </c>
      <c r="BC4" s="18">
        <v>1</v>
      </c>
      <c r="BD4" s="18">
        <v>1</v>
      </c>
      <c r="BE4" s="18">
        <v>1</v>
      </c>
      <c r="BF4" s="18">
        <v>1</v>
      </c>
      <c r="BG4" s="18">
        <v>1</v>
      </c>
      <c r="BH4" s="18">
        <v>1</v>
      </c>
      <c r="BI4" s="18">
        <v>1</v>
      </c>
      <c r="BJ4" s="18">
        <v>1</v>
      </c>
      <c r="BK4" s="18">
        <v>1</v>
      </c>
      <c r="BL4" s="18">
        <v>1</v>
      </c>
      <c r="BM4" s="18">
        <v>1</v>
      </c>
      <c r="BN4" s="18">
        <v>1</v>
      </c>
      <c r="BO4" s="18">
        <v>1</v>
      </c>
      <c r="BP4" s="18">
        <v>1</v>
      </c>
      <c r="BQ4" s="18">
        <v>1</v>
      </c>
      <c r="BR4" s="18">
        <v>1</v>
      </c>
      <c r="BS4" s="18">
        <v>1</v>
      </c>
      <c r="BT4" s="18">
        <v>1</v>
      </c>
      <c r="BU4" s="18">
        <v>1</v>
      </c>
      <c r="BV4" s="18">
        <v>1</v>
      </c>
      <c r="BW4" s="18">
        <v>1</v>
      </c>
      <c r="BX4" s="18">
        <v>1</v>
      </c>
      <c r="BY4" s="18">
        <v>1</v>
      </c>
      <c r="BZ4" s="18">
        <v>1</v>
      </c>
      <c r="CA4" s="18">
        <v>1</v>
      </c>
      <c r="CB4" s="18">
        <v>1</v>
      </c>
      <c r="CC4" s="18">
        <v>1</v>
      </c>
      <c r="CD4" s="18">
        <v>1</v>
      </c>
      <c r="CE4" s="18">
        <v>1</v>
      </c>
      <c r="CF4" s="18">
        <v>1</v>
      </c>
      <c r="CG4" s="18">
        <v>1</v>
      </c>
      <c r="CH4" s="18">
        <v>1</v>
      </c>
      <c r="CI4" s="18">
        <v>1</v>
      </c>
      <c r="CJ4" s="18">
        <v>1</v>
      </c>
      <c r="CK4" s="18">
        <v>1</v>
      </c>
      <c r="CL4" s="18">
        <v>1</v>
      </c>
      <c r="CM4" s="18">
        <v>1</v>
      </c>
      <c r="CN4" s="18">
        <v>1</v>
      </c>
      <c r="CO4" s="18">
        <v>1</v>
      </c>
      <c r="CP4" s="18">
        <v>1</v>
      </c>
      <c r="CQ4" s="18">
        <v>1</v>
      </c>
      <c r="CR4" s="18">
        <v>1</v>
      </c>
      <c r="CS4" s="18">
        <v>1</v>
      </c>
    </row>
    <row r="5" spans="1:97" x14ac:dyDescent="0.3">
      <c r="A5" s="18" t="s">
        <v>69</v>
      </c>
      <c r="B5" s="18">
        <v>2025</v>
      </c>
      <c r="C5" s="18">
        <v>0</v>
      </c>
      <c r="D5" s="18">
        <v>0</v>
      </c>
      <c r="E5" s="18">
        <v>0</v>
      </c>
      <c r="F5" s="18">
        <v>0</v>
      </c>
      <c r="G5" s="18">
        <v>0</v>
      </c>
      <c r="H5" s="18">
        <v>0</v>
      </c>
      <c r="I5" s="18">
        <v>0</v>
      </c>
      <c r="J5" s="18">
        <v>0</v>
      </c>
      <c r="K5" s="18">
        <v>0</v>
      </c>
      <c r="L5" s="18">
        <v>0</v>
      </c>
      <c r="M5" s="18">
        <v>0</v>
      </c>
      <c r="N5" s="18">
        <v>0</v>
      </c>
      <c r="O5" s="18">
        <v>0</v>
      </c>
      <c r="P5" s="18">
        <v>0</v>
      </c>
      <c r="Q5" s="18">
        <v>0.16666666666666666</v>
      </c>
      <c r="R5" s="18">
        <v>0.33333333333333331</v>
      </c>
      <c r="S5" s="18">
        <v>0.5</v>
      </c>
      <c r="T5" s="18">
        <v>0.66666666666666663</v>
      </c>
      <c r="U5" s="18">
        <v>0.83333333333333337</v>
      </c>
      <c r="V5" s="18">
        <v>1</v>
      </c>
      <c r="W5" s="18">
        <v>1</v>
      </c>
      <c r="X5" s="18">
        <v>1</v>
      </c>
      <c r="Y5" s="18">
        <v>1</v>
      </c>
      <c r="Z5" s="18">
        <v>1</v>
      </c>
      <c r="AA5" s="18">
        <v>1</v>
      </c>
      <c r="AB5" s="18">
        <v>1</v>
      </c>
      <c r="AC5" s="18">
        <v>1</v>
      </c>
      <c r="AD5" s="18">
        <v>1</v>
      </c>
      <c r="AE5" s="18">
        <v>1</v>
      </c>
      <c r="AF5" s="18">
        <v>1</v>
      </c>
      <c r="AG5" s="18">
        <v>1</v>
      </c>
      <c r="AH5" s="18">
        <v>1</v>
      </c>
      <c r="AI5" s="18">
        <v>1</v>
      </c>
      <c r="AJ5" s="18">
        <v>1</v>
      </c>
      <c r="AK5" s="18">
        <v>1</v>
      </c>
      <c r="AL5" s="18">
        <v>1</v>
      </c>
      <c r="AM5" s="18">
        <v>1</v>
      </c>
      <c r="AN5" s="18">
        <v>1</v>
      </c>
      <c r="AO5" s="18">
        <v>1</v>
      </c>
      <c r="AP5" s="18">
        <v>1</v>
      </c>
      <c r="AQ5" s="18">
        <v>1</v>
      </c>
      <c r="AR5" s="18">
        <v>1</v>
      </c>
      <c r="AS5" s="18">
        <v>1</v>
      </c>
      <c r="AT5" s="18">
        <v>1</v>
      </c>
      <c r="AU5" s="18">
        <v>1</v>
      </c>
      <c r="AV5" s="18">
        <v>1</v>
      </c>
      <c r="AW5" s="18">
        <v>1</v>
      </c>
      <c r="AX5" s="18">
        <v>1</v>
      </c>
      <c r="AY5" s="18">
        <v>1</v>
      </c>
      <c r="AZ5" s="18">
        <v>1</v>
      </c>
      <c r="BA5" s="18">
        <v>1</v>
      </c>
      <c r="BB5" s="18">
        <v>1</v>
      </c>
      <c r="BC5" s="18">
        <v>1</v>
      </c>
      <c r="BD5" s="18">
        <v>1</v>
      </c>
      <c r="BE5" s="18">
        <v>1</v>
      </c>
      <c r="BF5" s="18">
        <v>1</v>
      </c>
      <c r="BG5" s="18">
        <v>1</v>
      </c>
      <c r="BH5" s="18">
        <v>1</v>
      </c>
      <c r="BI5" s="18">
        <v>1</v>
      </c>
      <c r="BJ5" s="18">
        <v>1</v>
      </c>
      <c r="BK5" s="18">
        <v>1</v>
      </c>
      <c r="BL5" s="18">
        <v>1</v>
      </c>
      <c r="BM5" s="18">
        <v>1</v>
      </c>
      <c r="BN5" s="18">
        <v>1</v>
      </c>
      <c r="BO5" s="18">
        <v>1</v>
      </c>
      <c r="BP5" s="18">
        <v>1</v>
      </c>
      <c r="BQ5" s="18">
        <v>1</v>
      </c>
      <c r="BR5" s="18">
        <v>1</v>
      </c>
      <c r="BS5" s="18">
        <v>1</v>
      </c>
      <c r="BT5" s="18">
        <v>1</v>
      </c>
      <c r="BU5" s="18">
        <v>1</v>
      </c>
      <c r="BV5" s="18">
        <v>1</v>
      </c>
      <c r="BW5" s="18">
        <v>1</v>
      </c>
      <c r="BX5" s="18">
        <v>1</v>
      </c>
      <c r="BY5" s="18">
        <v>1</v>
      </c>
      <c r="BZ5" s="18">
        <v>1</v>
      </c>
      <c r="CA5" s="18">
        <v>1</v>
      </c>
      <c r="CB5" s="18">
        <v>1</v>
      </c>
      <c r="CC5" s="18">
        <v>1</v>
      </c>
      <c r="CD5" s="18">
        <v>1</v>
      </c>
      <c r="CE5" s="18">
        <v>1</v>
      </c>
      <c r="CF5" s="18">
        <v>1</v>
      </c>
      <c r="CG5" s="18">
        <v>1</v>
      </c>
      <c r="CH5" s="18">
        <v>1</v>
      </c>
      <c r="CI5" s="18">
        <v>1</v>
      </c>
      <c r="CJ5" s="18">
        <v>1</v>
      </c>
      <c r="CK5" s="18">
        <v>1</v>
      </c>
      <c r="CL5" s="18">
        <v>1</v>
      </c>
      <c r="CM5" s="18">
        <v>1</v>
      </c>
      <c r="CN5" s="18">
        <v>1</v>
      </c>
      <c r="CO5" s="18">
        <v>1</v>
      </c>
      <c r="CP5" s="18">
        <v>1</v>
      </c>
      <c r="CQ5" s="18">
        <v>1</v>
      </c>
      <c r="CR5" s="18">
        <v>1</v>
      </c>
      <c r="CS5" s="18">
        <v>1</v>
      </c>
    </row>
    <row r="6" spans="1:97" x14ac:dyDescent="0.3">
      <c r="A6" s="18" t="s">
        <v>70</v>
      </c>
      <c r="B6" s="18">
        <v>2028</v>
      </c>
      <c r="C6" s="18">
        <v>0</v>
      </c>
      <c r="D6" s="18">
        <v>0</v>
      </c>
      <c r="E6" s="18">
        <v>0</v>
      </c>
      <c r="F6" s="18">
        <v>0</v>
      </c>
      <c r="G6" s="18">
        <v>0</v>
      </c>
      <c r="H6" s="18">
        <v>0</v>
      </c>
      <c r="I6" s="18">
        <v>0</v>
      </c>
      <c r="J6" s="18">
        <v>0</v>
      </c>
      <c r="K6" s="18">
        <v>0</v>
      </c>
      <c r="L6" s="18">
        <v>0</v>
      </c>
      <c r="M6" s="18">
        <v>0</v>
      </c>
      <c r="N6" s="18">
        <v>0</v>
      </c>
      <c r="O6" s="18">
        <v>0</v>
      </c>
      <c r="P6" s="18">
        <v>0</v>
      </c>
      <c r="Q6" s="18">
        <v>0</v>
      </c>
      <c r="R6" s="18">
        <v>0</v>
      </c>
      <c r="S6" s="18">
        <v>0</v>
      </c>
      <c r="T6" s="18">
        <v>0</v>
      </c>
      <c r="U6" s="18">
        <v>0</v>
      </c>
      <c r="V6" s="18">
        <v>0</v>
      </c>
      <c r="W6" s="18">
        <v>0</v>
      </c>
      <c r="X6" s="18">
        <v>0</v>
      </c>
      <c r="Y6" s="18">
        <v>0.77777777777777779</v>
      </c>
      <c r="Z6" s="18">
        <v>0.88888888888888884</v>
      </c>
      <c r="AA6" s="18">
        <v>1</v>
      </c>
      <c r="AB6" s="18">
        <v>1</v>
      </c>
      <c r="AC6" s="18">
        <v>1</v>
      </c>
      <c r="AD6" s="18">
        <v>1</v>
      </c>
      <c r="AE6" s="18">
        <v>1</v>
      </c>
      <c r="AF6" s="18">
        <v>1</v>
      </c>
      <c r="AG6" s="18">
        <v>1</v>
      </c>
      <c r="AH6" s="18">
        <v>1</v>
      </c>
      <c r="AI6" s="18">
        <v>1</v>
      </c>
      <c r="AJ6" s="18">
        <v>1</v>
      </c>
      <c r="AK6" s="18">
        <v>1</v>
      </c>
      <c r="AL6" s="18">
        <v>1</v>
      </c>
      <c r="AM6" s="18">
        <v>1</v>
      </c>
      <c r="AN6" s="18">
        <v>1</v>
      </c>
      <c r="AO6" s="18">
        <v>1</v>
      </c>
      <c r="AP6" s="18">
        <v>1</v>
      </c>
      <c r="AQ6" s="18">
        <v>1</v>
      </c>
      <c r="AR6" s="18">
        <v>1</v>
      </c>
      <c r="AS6" s="18">
        <v>1</v>
      </c>
      <c r="AT6" s="18">
        <v>1</v>
      </c>
      <c r="AU6" s="18">
        <v>1</v>
      </c>
      <c r="AV6" s="18">
        <v>1</v>
      </c>
      <c r="AW6" s="18">
        <v>1</v>
      </c>
      <c r="AX6" s="18">
        <v>1</v>
      </c>
      <c r="AY6" s="18">
        <v>1</v>
      </c>
      <c r="AZ6" s="18">
        <v>1</v>
      </c>
      <c r="BA6" s="18">
        <v>1</v>
      </c>
      <c r="BB6" s="18">
        <v>1</v>
      </c>
      <c r="BC6" s="18">
        <v>1</v>
      </c>
      <c r="BD6" s="18">
        <v>1</v>
      </c>
      <c r="BE6" s="18">
        <v>1</v>
      </c>
      <c r="BF6" s="18">
        <v>1</v>
      </c>
      <c r="BG6" s="18">
        <v>1</v>
      </c>
      <c r="BH6" s="18">
        <v>1</v>
      </c>
      <c r="BI6" s="18">
        <v>1</v>
      </c>
      <c r="BJ6" s="18">
        <v>1</v>
      </c>
      <c r="BK6" s="18">
        <v>1</v>
      </c>
      <c r="BL6" s="18">
        <v>1</v>
      </c>
      <c r="BM6" s="18">
        <v>1</v>
      </c>
      <c r="BN6" s="18">
        <v>1</v>
      </c>
      <c r="BO6" s="18">
        <v>1</v>
      </c>
      <c r="BP6" s="18">
        <v>1</v>
      </c>
      <c r="BQ6" s="18">
        <v>1</v>
      </c>
      <c r="BR6" s="18">
        <v>1</v>
      </c>
      <c r="BS6" s="18">
        <v>1</v>
      </c>
      <c r="BT6" s="18">
        <v>1</v>
      </c>
      <c r="BU6" s="18">
        <v>1</v>
      </c>
      <c r="BV6" s="18">
        <v>1</v>
      </c>
      <c r="BW6" s="18">
        <v>1</v>
      </c>
      <c r="BX6" s="18">
        <v>1</v>
      </c>
      <c r="BY6" s="18">
        <v>1</v>
      </c>
      <c r="BZ6" s="18">
        <v>1</v>
      </c>
      <c r="CA6" s="18">
        <v>1</v>
      </c>
      <c r="CB6" s="18">
        <v>1</v>
      </c>
      <c r="CC6" s="18">
        <v>1</v>
      </c>
      <c r="CD6" s="18">
        <v>1</v>
      </c>
      <c r="CE6" s="18">
        <v>1</v>
      </c>
      <c r="CF6" s="18">
        <v>1</v>
      </c>
      <c r="CG6" s="18">
        <v>1</v>
      </c>
      <c r="CH6" s="18">
        <v>1</v>
      </c>
      <c r="CI6" s="18">
        <v>1</v>
      </c>
      <c r="CJ6" s="18">
        <v>1</v>
      </c>
      <c r="CK6" s="18">
        <v>1</v>
      </c>
      <c r="CL6" s="18">
        <v>1</v>
      </c>
      <c r="CM6" s="18">
        <v>1</v>
      </c>
      <c r="CN6" s="18">
        <v>1</v>
      </c>
      <c r="CO6" s="18">
        <v>1</v>
      </c>
      <c r="CP6" s="18">
        <v>1</v>
      </c>
      <c r="CQ6" s="18">
        <v>1</v>
      </c>
      <c r="CR6" s="18">
        <v>1</v>
      </c>
      <c r="CS6" s="18">
        <v>1</v>
      </c>
    </row>
    <row r="7" spans="1:97" x14ac:dyDescent="0.3">
      <c r="A7" s="18" t="s">
        <v>50</v>
      </c>
      <c r="B7" s="18">
        <v>2021</v>
      </c>
      <c r="C7" s="18">
        <v>0</v>
      </c>
      <c r="D7" s="18">
        <v>0</v>
      </c>
      <c r="E7" s="18">
        <v>0</v>
      </c>
      <c r="F7" s="18">
        <v>0</v>
      </c>
      <c r="G7" s="18">
        <v>0</v>
      </c>
      <c r="H7" s="18">
        <v>0</v>
      </c>
      <c r="I7" s="18">
        <v>0</v>
      </c>
      <c r="J7" s="18">
        <v>0</v>
      </c>
      <c r="K7" s="18">
        <v>0</v>
      </c>
      <c r="L7" s="18">
        <v>0</v>
      </c>
      <c r="M7" s="18">
        <v>0</v>
      </c>
      <c r="N7" s="18">
        <v>0</v>
      </c>
      <c r="O7" s="18">
        <v>0</v>
      </c>
      <c r="P7" s="18">
        <v>0</v>
      </c>
      <c r="Q7" s="18">
        <v>0</v>
      </c>
      <c r="R7" s="18">
        <v>1</v>
      </c>
      <c r="S7" s="18">
        <v>1</v>
      </c>
      <c r="T7" s="18">
        <v>1</v>
      </c>
      <c r="U7" s="18">
        <v>1</v>
      </c>
      <c r="V7" s="18">
        <v>1</v>
      </c>
      <c r="W7" s="18">
        <v>1</v>
      </c>
      <c r="X7" s="18">
        <v>1</v>
      </c>
      <c r="Y7" s="18">
        <v>1</v>
      </c>
      <c r="Z7" s="18">
        <v>1</v>
      </c>
      <c r="AA7" s="18">
        <v>1</v>
      </c>
      <c r="AB7" s="18">
        <v>1</v>
      </c>
      <c r="AC7" s="18">
        <v>1</v>
      </c>
      <c r="AD7" s="18">
        <v>1</v>
      </c>
      <c r="AE7" s="18">
        <v>1</v>
      </c>
      <c r="AF7" s="18">
        <v>1</v>
      </c>
      <c r="AG7" s="18">
        <v>1</v>
      </c>
      <c r="AH7" s="18">
        <v>1</v>
      </c>
      <c r="AI7" s="18">
        <v>1</v>
      </c>
      <c r="AJ7" s="18">
        <v>1</v>
      </c>
      <c r="AK7" s="18">
        <v>1</v>
      </c>
      <c r="AL7" s="18">
        <v>1</v>
      </c>
      <c r="AM7" s="18">
        <v>1</v>
      </c>
      <c r="AN7" s="18">
        <v>1</v>
      </c>
      <c r="AO7" s="18">
        <v>1</v>
      </c>
      <c r="AP7" s="18">
        <v>1</v>
      </c>
      <c r="AQ7" s="18">
        <v>1</v>
      </c>
      <c r="AR7" s="18">
        <v>1</v>
      </c>
      <c r="AS7" s="18">
        <v>1</v>
      </c>
      <c r="AT7" s="18">
        <v>1</v>
      </c>
      <c r="AU7" s="18">
        <v>1</v>
      </c>
      <c r="AV7" s="18">
        <v>1</v>
      </c>
      <c r="AW7" s="18">
        <v>1</v>
      </c>
      <c r="AX7" s="18">
        <v>1</v>
      </c>
      <c r="AY7" s="18">
        <v>1</v>
      </c>
      <c r="AZ7" s="18">
        <v>1</v>
      </c>
      <c r="BA7" s="18">
        <v>1</v>
      </c>
      <c r="BB7" s="18">
        <v>1</v>
      </c>
      <c r="BC7" s="18">
        <v>1</v>
      </c>
      <c r="BD7" s="18">
        <v>1</v>
      </c>
      <c r="BE7" s="18">
        <v>1</v>
      </c>
      <c r="BF7" s="18">
        <v>1</v>
      </c>
      <c r="BG7" s="18">
        <v>1</v>
      </c>
      <c r="BH7" s="18">
        <v>1</v>
      </c>
      <c r="BI7" s="18">
        <v>1</v>
      </c>
      <c r="BJ7" s="18">
        <v>1</v>
      </c>
      <c r="BK7" s="18">
        <v>1</v>
      </c>
      <c r="BL7" s="18">
        <v>1</v>
      </c>
      <c r="BM7" s="18">
        <v>1</v>
      </c>
      <c r="BN7" s="18">
        <v>1</v>
      </c>
      <c r="BO7" s="18">
        <v>1</v>
      </c>
      <c r="BP7" s="18">
        <v>1</v>
      </c>
      <c r="BQ7" s="18">
        <v>1</v>
      </c>
      <c r="BR7" s="18">
        <v>1</v>
      </c>
      <c r="BS7" s="18">
        <v>1</v>
      </c>
      <c r="BT7" s="18">
        <v>1</v>
      </c>
      <c r="BU7" s="18">
        <v>1</v>
      </c>
      <c r="BV7" s="18">
        <v>1</v>
      </c>
      <c r="BW7" s="18">
        <v>1</v>
      </c>
      <c r="BX7" s="18">
        <v>1</v>
      </c>
      <c r="BY7" s="18">
        <v>1</v>
      </c>
      <c r="BZ7" s="18">
        <v>1</v>
      </c>
      <c r="CA7" s="18">
        <v>1</v>
      </c>
      <c r="CB7" s="18">
        <v>1</v>
      </c>
      <c r="CC7" s="18">
        <v>1</v>
      </c>
      <c r="CD7" s="18">
        <v>1</v>
      </c>
      <c r="CE7" s="18">
        <v>1</v>
      </c>
      <c r="CF7" s="18">
        <v>1</v>
      </c>
      <c r="CG7" s="18">
        <v>1</v>
      </c>
      <c r="CH7" s="18">
        <v>1</v>
      </c>
      <c r="CI7" s="18">
        <v>1</v>
      </c>
      <c r="CJ7" s="18">
        <v>1</v>
      </c>
      <c r="CK7" s="18">
        <v>1</v>
      </c>
      <c r="CL7" s="18">
        <v>1</v>
      </c>
      <c r="CM7" s="18">
        <v>1</v>
      </c>
      <c r="CN7" s="18">
        <v>1</v>
      </c>
      <c r="CO7" s="18">
        <v>1</v>
      </c>
      <c r="CP7" s="18">
        <v>1</v>
      </c>
      <c r="CQ7" s="18">
        <v>1</v>
      </c>
      <c r="CR7" s="18">
        <v>1</v>
      </c>
      <c r="CS7" s="18">
        <v>1</v>
      </c>
    </row>
    <row r="8" spans="1:97" x14ac:dyDescent="0.3">
      <c r="A8" s="18" t="s">
        <v>51</v>
      </c>
      <c r="B8" s="18">
        <v>2021</v>
      </c>
      <c r="C8" s="18">
        <v>0</v>
      </c>
      <c r="D8" s="18">
        <v>0</v>
      </c>
      <c r="E8" s="18">
        <v>0</v>
      </c>
      <c r="F8" s="18">
        <v>0</v>
      </c>
      <c r="G8" s="18">
        <v>0</v>
      </c>
      <c r="H8" s="18">
        <v>0</v>
      </c>
      <c r="I8" s="18">
        <v>0</v>
      </c>
      <c r="J8" s="18">
        <v>0</v>
      </c>
      <c r="K8" s="18">
        <v>0</v>
      </c>
      <c r="L8" s="18">
        <v>0</v>
      </c>
      <c r="M8" s="18">
        <v>0</v>
      </c>
      <c r="N8" s="18">
        <v>0</v>
      </c>
      <c r="O8" s="18">
        <v>0</v>
      </c>
      <c r="P8" s="18">
        <v>0</v>
      </c>
      <c r="Q8" s="18">
        <v>0</v>
      </c>
      <c r="R8" s="18">
        <v>1</v>
      </c>
      <c r="S8" s="18">
        <v>1</v>
      </c>
      <c r="T8" s="18">
        <v>1</v>
      </c>
      <c r="U8" s="18">
        <v>1</v>
      </c>
      <c r="V8" s="18">
        <v>1</v>
      </c>
      <c r="W8" s="18">
        <v>1</v>
      </c>
      <c r="X8" s="18">
        <v>1</v>
      </c>
      <c r="Y8" s="18">
        <v>1</v>
      </c>
      <c r="Z8" s="18">
        <v>1</v>
      </c>
      <c r="AA8" s="18">
        <v>1</v>
      </c>
      <c r="AB8" s="18">
        <v>1</v>
      </c>
      <c r="AC8" s="18">
        <v>1</v>
      </c>
      <c r="AD8" s="18">
        <v>1</v>
      </c>
      <c r="AE8" s="18">
        <v>1</v>
      </c>
      <c r="AF8" s="18">
        <v>1</v>
      </c>
      <c r="AG8" s="18">
        <v>1</v>
      </c>
      <c r="AH8" s="18">
        <v>1</v>
      </c>
      <c r="AI8" s="18">
        <v>1</v>
      </c>
      <c r="AJ8" s="18">
        <v>1</v>
      </c>
      <c r="AK8" s="18">
        <v>1</v>
      </c>
      <c r="AL8" s="18">
        <v>1</v>
      </c>
      <c r="AM8" s="18">
        <v>1</v>
      </c>
      <c r="AN8" s="18">
        <v>1</v>
      </c>
      <c r="AO8" s="18">
        <v>1</v>
      </c>
      <c r="AP8" s="18">
        <v>1</v>
      </c>
      <c r="AQ8" s="18">
        <v>1</v>
      </c>
      <c r="AR8" s="18">
        <v>1</v>
      </c>
      <c r="AS8" s="18">
        <v>1</v>
      </c>
      <c r="AT8" s="18">
        <v>1</v>
      </c>
      <c r="AU8" s="18">
        <v>1</v>
      </c>
      <c r="AV8" s="18">
        <v>1</v>
      </c>
      <c r="AW8" s="18">
        <v>1</v>
      </c>
      <c r="AX8" s="18">
        <v>1</v>
      </c>
      <c r="AY8" s="18">
        <v>1</v>
      </c>
      <c r="AZ8" s="18">
        <v>1</v>
      </c>
      <c r="BA8" s="18">
        <v>1</v>
      </c>
      <c r="BB8" s="18">
        <v>1</v>
      </c>
      <c r="BC8" s="18">
        <v>1</v>
      </c>
      <c r="BD8" s="18">
        <v>1</v>
      </c>
      <c r="BE8" s="18">
        <v>1</v>
      </c>
      <c r="BF8" s="18">
        <v>1</v>
      </c>
      <c r="BG8" s="18">
        <v>1</v>
      </c>
      <c r="BH8" s="18">
        <v>1</v>
      </c>
      <c r="BI8" s="18">
        <v>1</v>
      </c>
      <c r="BJ8" s="18">
        <v>1</v>
      </c>
      <c r="BK8" s="18">
        <v>1</v>
      </c>
      <c r="BL8" s="18">
        <v>1</v>
      </c>
      <c r="BM8" s="18">
        <v>1</v>
      </c>
      <c r="BN8" s="18">
        <v>1</v>
      </c>
      <c r="BO8" s="18">
        <v>1</v>
      </c>
      <c r="BP8" s="18">
        <v>1</v>
      </c>
      <c r="BQ8" s="18">
        <v>1</v>
      </c>
      <c r="BR8" s="18">
        <v>1</v>
      </c>
      <c r="BS8" s="18">
        <v>1</v>
      </c>
      <c r="BT8" s="18">
        <v>1</v>
      </c>
      <c r="BU8" s="18">
        <v>1</v>
      </c>
      <c r="BV8" s="18">
        <v>1</v>
      </c>
      <c r="BW8" s="18">
        <v>1</v>
      </c>
      <c r="BX8" s="18">
        <v>1</v>
      </c>
      <c r="BY8" s="18">
        <v>1</v>
      </c>
      <c r="BZ8" s="18">
        <v>1</v>
      </c>
      <c r="CA8" s="18">
        <v>1</v>
      </c>
      <c r="CB8" s="18">
        <v>1</v>
      </c>
      <c r="CC8" s="18">
        <v>1</v>
      </c>
      <c r="CD8" s="18">
        <v>1</v>
      </c>
      <c r="CE8" s="18">
        <v>1</v>
      </c>
      <c r="CF8" s="18">
        <v>1</v>
      </c>
      <c r="CG8" s="18">
        <v>1</v>
      </c>
      <c r="CH8" s="18">
        <v>1</v>
      </c>
      <c r="CI8" s="18">
        <v>1</v>
      </c>
      <c r="CJ8" s="18">
        <v>1</v>
      </c>
      <c r="CK8" s="18">
        <v>1</v>
      </c>
      <c r="CL8" s="18">
        <v>1</v>
      </c>
      <c r="CM8" s="18">
        <v>1</v>
      </c>
      <c r="CN8" s="18">
        <v>1</v>
      </c>
      <c r="CO8" s="18">
        <v>1</v>
      </c>
      <c r="CP8" s="18">
        <v>1</v>
      </c>
      <c r="CQ8" s="18">
        <v>1</v>
      </c>
      <c r="CR8" s="18">
        <v>1</v>
      </c>
      <c r="CS8" s="18">
        <v>1</v>
      </c>
    </row>
    <row r="9" spans="1:97" x14ac:dyDescent="0.3">
      <c r="A9" s="18" t="s">
        <v>52</v>
      </c>
      <c r="B9" s="18">
        <v>2020</v>
      </c>
      <c r="C9" s="18">
        <v>0</v>
      </c>
      <c r="D9" s="18">
        <v>0</v>
      </c>
      <c r="E9" s="18">
        <v>0</v>
      </c>
      <c r="F9" s="18">
        <v>0</v>
      </c>
      <c r="G9" s="18">
        <v>0</v>
      </c>
      <c r="H9" s="18">
        <v>0</v>
      </c>
      <c r="I9" s="18">
        <v>0</v>
      </c>
      <c r="J9" s="18">
        <v>0</v>
      </c>
      <c r="K9" s="18">
        <v>0</v>
      </c>
      <c r="L9" s="18">
        <v>0</v>
      </c>
      <c r="M9" s="18">
        <v>0</v>
      </c>
      <c r="N9" s="18">
        <v>0</v>
      </c>
      <c r="O9" s="18">
        <v>0</v>
      </c>
      <c r="P9" s="18">
        <v>0</v>
      </c>
      <c r="Q9" s="18">
        <v>1</v>
      </c>
      <c r="R9" s="18">
        <v>1</v>
      </c>
      <c r="S9" s="18">
        <v>1</v>
      </c>
      <c r="T9" s="18">
        <v>1</v>
      </c>
      <c r="U9" s="18">
        <v>1</v>
      </c>
      <c r="V9" s="18">
        <v>1</v>
      </c>
      <c r="W9" s="18">
        <v>1</v>
      </c>
      <c r="X9" s="18">
        <v>1</v>
      </c>
      <c r="Y9" s="18">
        <v>1</v>
      </c>
      <c r="Z9" s="18">
        <v>1</v>
      </c>
      <c r="AA9" s="18">
        <v>1</v>
      </c>
      <c r="AB9" s="18">
        <v>1</v>
      </c>
      <c r="AC9" s="18">
        <v>1</v>
      </c>
      <c r="AD9" s="18">
        <v>1</v>
      </c>
      <c r="AE9" s="18">
        <v>1</v>
      </c>
      <c r="AF9" s="18">
        <v>1</v>
      </c>
      <c r="AG9" s="18">
        <v>1</v>
      </c>
      <c r="AH9" s="18">
        <v>1</v>
      </c>
      <c r="AI9" s="18">
        <v>1</v>
      </c>
      <c r="AJ9" s="18">
        <v>1</v>
      </c>
      <c r="AK9" s="18">
        <v>1</v>
      </c>
      <c r="AL9" s="18">
        <v>1</v>
      </c>
      <c r="AM9" s="18">
        <v>1</v>
      </c>
      <c r="AN9" s="18">
        <v>1</v>
      </c>
      <c r="AO9" s="18">
        <v>1</v>
      </c>
      <c r="AP9" s="18">
        <v>1</v>
      </c>
      <c r="AQ9" s="18">
        <v>1</v>
      </c>
      <c r="AR9" s="18">
        <v>1</v>
      </c>
      <c r="AS9" s="18">
        <v>1</v>
      </c>
      <c r="AT9" s="18">
        <v>1</v>
      </c>
      <c r="AU9" s="18">
        <v>1</v>
      </c>
      <c r="AV9" s="18">
        <v>1</v>
      </c>
      <c r="AW9" s="18">
        <v>1</v>
      </c>
      <c r="AX9" s="18">
        <v>1</v>
      </c>
      <c r="AY9" s="18">
        <v>1</v>
      </c>
      <c r="AZ9" s="18">
        <v>1</v>
      </c>
      <c r="BA9" s="18">
        <v>1</v>
      </c>
      <c r="BB9" s="18">
        <v>1</v>
      </c>
      <c r="BC9" s="18">
        <v>1</v>
      </c>
      <c r="BD9" s="18">
        <v>1</v>
      </c>
      <c r="BE9" s="18">
        <v>1</v>
      </c>
      <c r="BF9" s="18">
        <v>1</v>
      </c>
      <c r="BG9" s="18">
        <v>1</v>
      </c>
      <c r="BH9" s="18">
        <v>1</v>
      </c>
      <c r="BI9" s="18">
        <v>1</v>
      </c>
      <c r="BJ9" s="18">
        <v>1</v>
      </c>
      <c r="BK9" s="18">
        <v>1</v>
      </c>
      <c r="BL9" s="18">
        <v>1</v>
      </c>
      <c r="BM9" s="18">
        <v>1</v>
      </c>
      <c r="BN9" s="18">
        <v>1</v>
      </c>
      <c r="BO9" s="18">
        <v>1</v>
      </c>
      <c r="BP9" s="18">
        <v>1</v>
      </c>
      <c r="BQ9" s="18">
        <v>1</v>
      </c>
      <c r="BR9" s="18">
        <v>1</v>
      </c>
      <c r="BS9" s="18">
        <v>1</v>
      </c>
      <c r="BT9" s="18">
        <v>1</v>
      </c>
      <c r="BU9" s="18">
        <v>1</v>
      </c>
      <c r="BV9" s="18">
        <v>1</v>
      </c>
      <c r="BW9" s="18">
        <v>1</v>
      </c>
      <c r="BX9" s="18">
        <v>1</v>
      </c>
      <c r="BY9" s="18">
        <v>1</v>
      </c>
      <c r="BZ9" s="18">
        <v>1</v>
      </c>
      <c r="CA9" s="18">
        <v>1</v>
      </c>
      <c r="CB9" s="18">
        <v>1</v>
      </c>
      <c r="CC9" s="18">
        <v>1</v>
      </c>
      <c r="CD9" s="18">
        <v>1</v>
      </c>
      <c r="CE9" s="18">
        <v>1</v>
      </c>
      <c r="CF9" s="18">
        <v>1</v>
      </c>
      <c r="CG9" s="18">
        <v>1</v>
      </c>
      <c r="CH9" s="18">
        <v>1</v>
      </c>
      <c r="CI9" s="18">
        <v>1</v>
      </c>
      <c r="CJ9" s="18">
        <v>1</v>
      </c>
      <c r="CK9" s="18">
        <v>1</v>
      </c>
      <c r="CL9" s="18">
        <v>1</v>
      </c>
      <c r="CM9" s="18">
        <v>1</v>
      </c>
      <c r="CN9" s="18">
        <v>1</v>
      </c>
      <c r="CO9" s="18">
        <v>1</v>
      </c>
      <c r="CP9" s="18">
        <v>1</v>
      </c>
      <c r="CQ9" s="18">
        <v>1</v>
      </c>
      <c r="CR9" s="18">
        <v>1</v>
      </c>
      <c r="CS9" s="18">
        <v>1</v>
      </c>
    </row>
    <row r="10" spans="1:97" x14ac:dyDescent="0.3">
      <c r="A10" s="18" t="s">
        <v>53</v>
      </c>
      <c r="B10" s="18">
        <v>2018</v>
      </c>
      <c r="C10" s="18">
        <v>0</v>
      </c>
      <c r="D10" s="18">
        <v>0</v>
      </c>
      <c r="E10" s="18">
        <v>0</v>
      </c>
      <c r="F10" s="18">
        <v>0</v>
      </c>
      <c r="G10" s="18">
        <v>0</v>
      </c>
      <c r="H10" s="18">
        <v>0</v>
      </c>
      <c r="I10" s="18">
        <v>0</v>
      </c>
      <c r="J10" s="18">
        <v>0</v>
      </c>
      <c r="K10" s="18">
        <v>0</v>
      </c>
      <c r="L10" s="18">
        <v>0</v>
      </c>
      <c r="M10" s="18">
        <v>0</v>
      </c>
      <c r="N10" s="18">
        <v>0</v>
      </c>
      <c r="O10" s="18">
        <v>1</v>
      </c>
      <c r="P10" s="18">
        <v>1</v>
      </c>
      <c r="Q10" s="18">
        <v>1</v>
      </c>
      <c r="R10" s="18">
        <v>1</v>
      </c>
      <c r="S10" s="18">
        <v>1</v>
      </c>
      <c r="T10" s="18">
        <v>1</v>
      </c>
      <c r="U10" s="18">
        <v>1</v>
      </c>
      <c r="V10" s="18">
        <v>1</v>
      </c>
      <c r="W10" s="18">
        <v>1</v>
      </c>
      <c r="X10" s="18">
        <v>1</v>
      </c>
      <c r="Y10" s="18">
        <v>1</v>
      </c>
      <c r="Z10" s="18">
        <v>1</v>
      </c>
      <c r="AA10" s="18">
        <v>1</v>
      </c>
      <c r="AB10" s="18">
        <v>1</v>
      </c>
      <c r="AC10" s="18">
        <v>1</v>
      </c>
      <c r="AD10" s="18">
        <v>1</v>
      </c>
      <c r="AE10" s="18">
        <v>1</v>
      </c>
      <c r="AF10" s="18">
        <v>1</v>
      </c>
      <c r="AG10" s="18">
        <v>1</v>
      </c>
      <c r="AH10" s="18">
        <v>1</v>
      </c>
      <c r="AI10" s="18">
        <v>1</v>
      </c>
      <c r="AJ10" s="18">
        <v>1</v>
      </c>
      <c r="AK10" s="18">
        <v>1</v>
      </c>
      <c r="AL10" s="18">
        <v>1</v>
      </c>
      <c r="AM10" s="18">
        <v>1</v>
      </c>
      <c r="AN10" s="18">
        <v>1</v>
      </c>
      <c r="AO10" s="18">
        <v>1</v>
      </c>
      <c r="AP10" s="18">
        <v>1</v>
      </c>
      <c r="AQ10" s="18">
        <v>1</v>
      </c>
      <c r="AR10" s="18">
        <v>1</v>
      </c>
      <c r="AS10" s="18">
        <v>1</v>
      </c>
      <c r="AT10" s="18">
        <v>1</v>
      </c>
      <c r="AU10" s="18">
        <v>1</v>
      </c>
      <c r="AV10" s="18">
        <v>1</v>
      </c>
      <c r="AW10" s="18">
        <v>1</v>
      </c>
      <c r="AX10" s="18">
        <v>1</v>
      </c>
      <c r="AY10" s="18">
        <v>1</v>
      </c>
      <c r="AZ10" s="18">
        <v>1</v>
      </c>
      <c r="BA10" s="18">
        <v>1</v>
      </c>
      <c r="BB10" s="18">
        <v>1</v>
      </c>
      <c r="BC10" s="18">
        <v>1</v>
      </c>
      <c r="BD10" s="18">
        <v>1</v>
      </c>
      <c r="BE10" s="18">
        <v>1</v>
      </c>
      <c r="BF10" s="18">
        <v>1</v>
      </c>
      <c r="BG10" s="18">
        <v>1</v>
      </c>
      <c r="BH10" s="18">
        <v>1</v>
      </c>
      <c r="BI10" s="18">
        <v>1</v>
      </c>
      <c r="BJ10" s="18">
        <v>1</v>
      </c>
      <c r="BK10" s="18">
        <v>1</v>
      </c>
      <c r="BL10" s="18">
        <v>1</v>
      </c>
      <c r="BM10" s="18">
        <v>1</v>
      </c>
      <c r="BN10" s="18">
        <v>1</v>
      </c>
      <c r="BO10" s="18">
        <v>1</v>
      </c>
      <c r="BP10" s="18">
        <v>1</v>
      </c>
      <c r="BQ10" s="18">
        <v>1</v>
      </c>
      <c r="BR10" s="18">
        <v>1</v>
      </c>
      <c r="BS10" s="18">
        <v>1</v>
      </c>
      <c r="BT10" s="18">
        <v>1</v>
      </c>
      <c r="BU10" s="18">
        <v>1</v>
      </c>
      <c r="BV10" s="18">
        <v>1</v>
      </c>
      <c r="BW10" s="18">
        <v>1</v>
      </c>
      <c r="BX10" s="18">
        <v>1</v>
      </c>
      <c r="BY10" s="18">
        <v>1</v>
      </c>
      <c r="BZ10" s="18">
        <v>1</v>
      </c>
      <c r="CA10" s="18">
        <v>1</v>
      </c>
      <c r="CB10" s="18">
        <v>1</v>
      </c>
      <c r="CC10" s="18">
        <v>1</v>
      </c>
      <c r="CD10" s="18">
        <v>1</v>
      </c>
      <c r="CE10" s="18">
        <v>1</v>
      </c>
      <c r="CF10" s="18">
        <v>1</v>
      </c>
      <c r="CG10" s="18">
        <v>1</v>
      </c>
      <c r="CH10" s="18">
        <v>1</v>
      </c>
      <c r="CI10" s="18">
        <v>1</v>
      </c>
      <c r="CJ10" s="18">
        <v>1</v>
      </c>
      <c r="CK10" s="18">
        <v>1</v>
      </c>
      <c r="CL10" s="18">
        <v>1</v>
      </c>
      <c r="CM10" s="18">
        <v>1</v>
      </c>
      <c r="CN10" s="18">
        <v>1</v>
      </c>
      <c r="CO10" s="18">
        <v>1</v>
      </c>
      <c r="CP10" s="18">
        <v>1</v>
      </c>
      <c r="CQ10" s="18">
        <v>1</v>
      </c>
      <c r="CR10" s="18">
        <v>1</v>
      </c>
      <c r="CS10" s="18">
        <v>1</v>
      </c>
    </row>
    <row r="11" spans="1:97" x14ac:dyDescent="0.3">
      <c r="A11" s="18" t="s">
        <v>54</v>
      </c>
      <c r="B11" s="18">
        <v>2018</v>
      </c>
      <c r="C11" s="18">
        <v>0</v>
      </c>
      <c r="D11" s="18">
        <v>0</v>
      </c>
      <c r="E11" s="18">
        <v>0</v>
      </c>
      <c r="F11" s="18">
        <v>0</v>
      </c>
      <c r="G11" s="18">
        <v>0</v>
      </c>
      <c r="H11" s="18">
        <v>0</v>
      </c>
      <c r="I11" s="18">
        <v>0</v>
      </c>
      <c r="J11" s="18">
        <v>0</v>
      </c>
      <c r="K11" s="18">
        <v>0</v>
      </c>
      <c r="L11" s="18">
        <v>0</v>
      </c>
      <c r="M11" s="18">
        <v>0</v>
      </c>
      <c r="N11" s="18">
        <v>0</v>
      </c>
      <c r="O11" s="18">
        <v>1</v>
      </c>
      <c r="P11" s="18">
        <v>1</v>
      </c>
      <c r="Q11" s="18">
        <v>1</v>
      </c>
      <c r="R11" s="18">
        <v>1</v>
      </c>
      <c r="S11" s="18">
        <v>1</v>
      </c>
      <c r="T11" s="18">
        <v>1</v>
      </c>
      <c r="U11" s="18">
        <v>1</v>
      </c>
      <c r="V11" s="18">
        <v>1</v>
      </c>
      <c r="W11" s="18">
        <v>1</v>
      </c>
      <c r="X11" s="18">
        <v>1</v>
      </c>
      <c r="Y11" s="18">
        <v>1</v>
      </c>
      <c r="Z11" s="18">
        <v>1</v>
      </c>
      <c r="AA11" s="18">
        <v>1</v>
      </c>
      <c r="AB11" s="18">
        <v>1</v>
      </c>
      <c r="AC11" s="18">
        <v>1</v>
      </c>
      <c r="AD11" s="18">
        <v>1</v>
      </c>
      <c r="AE11" s="18">
        <v>1</v>
      </c>
      <c r="AF11" s="18">
        <v>1</v>
      </c>
      <c r="AG11" s="18">
        <v>1</v>
      </c>
      <c r="AH11" s="18">
        <v>1</v>
      </c>
      <c r="AI11" s="18">
        <v>1</v>
      </c>
      <c r="AJ11" s="18">
        <v>1</v>
      </c>
      <c r="AK11" s="18">
        <v>1</v>
      </c>
      <c r="AL11" s="18">
        <v>1</v>
      </c>
      <c r="AM11" s="18">
        <v>1</v>
      </c>
      <c r="AN11" s="18">
        <v>1</v>
      </c>
      <c r="AO11" s="18">
        <v>1</v>
      </c>
      <c r="AP11" s="18">
        <v>1</v>
      </c>
      <c r="AQ11" s="18">
        <v>1</v>
      </c>
      <c r="AR11" s="18">
        <v>1</v>
      </c>
      <c r="AS11" s="18">
        <v>1</v>
      </c>
      <c r="AT11" s="18">
        <v>1</v>
      </c>
      <c r="AU11" s="18">
        <v>1</v>
      </c>
      <c r="AV11" s="18">
        <v>1</v>
      </c>
      <c r="AW11" s="18">
        <v>1</v>
      </c>
      <c r="AX11" s="18">
        <v>1</v>
      </c>
      <c r="AY11" s="18">
        <v>1</v>
      </c>
      <c r="AZ11" s="18">
        <v>1</v>
      </c>
      <c r="BA11" s="18">
        <v>1</v>
      </c>
      <c r="BB11" s="18">
        <v>1</v>
      </c>
      <c r="BC11" s="18">
        <v>1</v>
      </c>
      <c r="BD11" s="18">
        <v>1</v>
      </c>
      <c r="BE11" s="18">
        <v>1</v>
      </c>
      <c r="BF11" s="18">
        <v>1</v>
      </c>
      <c r="BG11" s="18">
        <v>1</v>
      </c>
      <c r="BH11" s="18">
        <v>1</v>
      </c>
      <c r="BI11" s="18">
        <v>1</v>
      </c>
      <c r="BJ11" s="18">
        <v>1</v>
      </c>
      <c r="BK11" s="18">
        <v>1</v>
      </c>
      <c r="BL11" s="18">
        <v>1</v>
      </c>
      <c r="BM11" s="18">
        <v>1</v>
      </c>
      <c r="BN11" s="18">
        <v>1</v>
      </c>
      <c r="BO11" s="18">
        <v>1</v>
      </c>
      <c r="BP11" s="18">
        <v>1</v>
      </c>
      <c r="BQ11" s="18">
        <v>1</v>
      </c>
      <c r="BR11" s="18">
        <v>1</v>
      </c>
      <c r="BS11" s="18">
        <v>1</v>
      </c>
      <c r="BT11" s="18">
        <v>1</v>
      </c>
      <c r="BU11" s="18">
        <v>1</v>
      </c>
      <c r="BV11" s="18">
        <v>1</v>
      </c>
      <c r="BW11" s="18">
        <v>1</v>
      </c>
      <c r="BX11" s="18">
        <v>1</v>
      </c>
      <c r="BY11" s="18">
        <v>1</v>
      </c>
      <c r="BZ11" s="18">
        <v>1</v>
      </c>
      <c r="CA11" s="18">
        <v>1</v>
      </c>
      <c r="CB11" s="18">
        <v>1</v>
      </c>
      <c r="CC11" s="18">
        <v>1</v>
      </c>
      <c r="CD11" s="18">
        <v>1</v>
      </c>
      <c r="CE11" s="18">
        <v>1</v>
      </c>
      <c r="CF11" s="18">
        <v>1</v>
      </c>
      <c r="CG11" s="18">
        <v>1</v>
      </c>
      <c r="CH11" s="18">
        <v>1</v>
      </c>
      <c r="CI11" s="18">
        <v>1</v>
      </c>
      <c r="CJ11" s="18">
        <v>1</v>
      </c>
      <c r="CK11" s="18">
        <v>1</v>
      </c>
      <c r="CL11" s="18">
        <v>1</v>
      </c>
      <c r="CM11" s="18">
        <v>1</v>
      </c>
      <c r="CN11" s="18">
        <v>1</v>
      </c>
      <c r="CO11" s="18">
        <v>1</v>
      </c>
      <c r="CP11" s="18">
        <v>1</v>
      </c>
      <c r="CQ11" s="18">
        <v>1</v>
      </c>
      <c r="CR11" s="18">
        <v>1</v>
      </c>
      <c r="CS11" s="18">
        <v>1</v>
      </c>
    </row>
    <row r="12" spans="1:97" x14ac:dyDescent="0.3">
      <c r="A12" s="18" t="s">
        <v>55</v>
      </c>
      <c r="B12" s="18">
        <v>2016</v>
      </c>
      <c r="C12" s="18">
        <v>0</v>
      </c>
      <c r="D12" s="18">
        <v>0</v>
      </c>
      <c r="E12" s="18">
        <v>0</v>
      </c>
      <c r="F12" s="18">
        <v>0</v>
      </c>
      <c r="G12" s="18">
        <v>0</v>
      </c>
      <c r="H12" s="18">
        <v>0</v>
      </c>
      <c r="I12" s="18">
        <v>0</v>
      </c>
      <c r="J12" s="18">
        <v>0</v>
      </c>
      <c r="K12" s="18">
        <v>0</v>
      </c>
      <c r="L12" s="18">
        <v>0</v>
      </c>
      <c r="M12" s="18">
        <v>1</v>
      </c>
      <c r="N12" s="18">
        <v>1</v>
      </c>
      <c r="O12" s="18">
        <v>1</v>
      </c>
      <c r="P12" s="18">
        <v>1</v>
      </c>
      <c r="Q12" s="18">
        <v>1</v>
      </c>
      <c r="R12" s="18">
        <v>1</v>
      </c>
      <c r="S12" s="18">
        <v>1</v>
      </c>
      <c r="T12" s="18">
        <v>1</v>
      </c>
      <c r="U12" s="18">
        <v>1</v>
      </c>
      <c r="V12" s="18">
        <v>1</v>
      </c>
      <c r="W12" s="18">
        <v>1</v>
      </c>
      <c r="X12" s="18">
        <v>1</v>
      </c>
      <c r="Y12" s="18">
        <v>1</v>
      </c>
      <c r="Z12" s="18">
        <v>1</v>
      </c>
      <c r="AA12" s="18">
        <v>1</v>
      </c>
      <c r="AB12" s="18">
        <v>1</v>
      </c>
      <c r="AC12" s="18">
        <v>1</v>
      </c>
      <c r="AD12" s="18">
        <v>1</v>
      </c>
      <c r="AE12" s="18">
        <v>1</v>
      </c>
      <c r="AF12" s="18">
        <v>1</v>
      </c>
      <c r="AG12" s="18">
        <v>1</v>
      </c>
      <c r="AH12" s="18">
        <v>1</v>
      </c>
      <c r="AI12" s="18">
        <v>1</v>
      </c>
      <c r="AJ12" s="18">
        <v>1</v>
      </c>
      <c r="AK12" s="18">
        <v>1</v>
      </c>
      <c r="AL12" s="18">
        <v>1</v>
      </c>
      <c r="AM12" s="18">
        <v>1</v>
      </c>
      <c r="AN12" s="18">
        <v>1</v>
      </c>
      <c r="AO12" s="18">
        <v>1</v>
      </c>
      <c r="AP12" s="18">
        <v>1</v>
      </c>
      <c r="AQ12" s="18">
        <v>1</v>
      </c>
      <c r="AR12" s="18">
        <v>1</v>
      </c>
      <c r="AS12" s="18">
        <v>1</v>
      </c>
      <c r="AT12" s="18">
        <v>1</v>
      </c>
      <c r="AU12" s="18">
        <v>1</v>
      </c>
      <c r="AV12" s="18">
        <v>1</v>
      </c>
      <c r="AW12" s="18">
        <v>1</v>
      </c>
      <c r="AX12" s="18">
        <v>1</v>
      </c>
      <c r="AY12" s="18">
        <v>1</v>
      </c>
      <c r="AZ12" s="18">
        <v>1</v>
      </c>
      <c r="BA12" s="18">
        <v>1</v>
      </c>
      <c r="BB12" s="18">
        <v>1</v>
      </c>
      <c r="BC12" s="18">
        <v>1</v>
      </c>
      <c r="BD12" s="18">
        <v>1</v>
      </c>
      <c r="BE12" s="18">
        <v>1</v>
      </c>
      <c r="BF12" s="18">
        <v>1</v>
      </c>
      <c r="BG12" s="18">
        <v>1</v>
      </c>
      <c r="BH12" s="18">
        <v>1</v>
      </c>
      <c r="BI12" s="18">
        <v>1</v>
      </c>
      <c r="BJ12" s="18">
        <v>1</v>
      </c>
      <c r="BK12" s="18">
        <v>1</v>
      </c>
      <c r="BL12" s="18">
        <v>1</v>
      </c>
      <c r="BM12" s="18">
        <v>1</v>
      </c>
      <c r="BN12" s="18">
        <v>1</v>
      </c>
      <c r="BO12" s="18">
        <v>1</v>
      </c>
      <c r="BP12" s="18">
        <v>1</v>
      </c>
      <c r="BQ12" s="18">
        <v>1</v>
      </c>
      <c r="BR12" s="18">
        <v>1</v>
      </c>
      <c r="BS12" s="18">
        <v>1</v>
      </c>
      <c r="BT12" s="18">
        <v>1</v>
      </c>
      <c r="BU12" s="18">
        <v>1</v>
      </c>
      <c r="BV12" s="18">
        <v>1</v>
      </c>
      <c r="BW12" s="18">
        <v>1</v>
      </c>
      <c r="BX12" s="18">
        <v>1</v>
      </c>
      <c r="BY12" s="18">
        <v>1</v>
      </c>
      <c r="BZ12" s="18">
        <v>1</v>
      </c>
      <c r="CA12" s="18">
        <v>1</v>
      </c>
      <c r="CB12" s="18">
        <v>1</v>
      </c>
      <c r="CC12" s="18">
        <v>1</v>
      </c>
      <c r="CD12" s="18">
        <v>1</v>
      </c>
      <c r="CE12" s="18">
        <v>1</v>
      </c>
      <c r="CF12" s="18">
        <v>1</v>
      </c>
      <c r="CG12" s="18">
        <v>1</v>
      </c>
      <c r="CH12" s="18">
        <v>1</v>
      </c>
      <c r="CI12" s="18">
        <v>1</v>
      </c>
      <c r="CJ12" s="18">
        <v>1</v>
      </c>
      <c r="CK12" s="18">
        <v>1</v>
      </c>
      <c r="CL12" s="18">
        <v>1</v>
      </c>
      <c r="CM12" s="18">
        <v>1</v>
      </c>
      <c r="CN12" s="18">
        <v>1</v>
      </c>
      <c r="CO12" s="18">
        <v>1</v>
      </c>
      <c r="CP12" s="18">
        <v>1</v>
      </c>
      <c r="CQ12" s="18">
        <v>1</v>
      </c>
      <c r="CR12" s="18">
        <v>1</v>
      </c>
      <c r="CS12" s="18">
        <v>1</v>
      </c>
    </row>
    <row r="13" spans="1:97" x14ac:dyDescent="0.3">
      <c r="A13" s="18" t="s">
        <v>56</v>
      </c>
      <c r="B13" s="18">
        <v>2022</v>
      </c>
      <c r="C13" s="18">
        <v>0</v>
      </c>
      <c r="D13" s="18">
        <v>0</v>
      </c>
      <c r="E13" s="18">
        <v>0</v>
      </c>
      <c r="F13" s="18">
        <v>0</v>
      </c>
      <c r="G13" s="18">
        <v>0</v>
      </c>
      <c r="H13" s="18">
        <v>0</v>
      </c>
      <c r="I13" s="18">
        <v>0</v>
      </c>
      <c r="J13" s="18">
        <v>0</v>
      </c>
      <c r="K13" s="18">
        <v>0</v>
      </c>
      <c r="L13" s="18">
        <v>0</v>
      </c>
      <c r="M13" s="18">
        <v>0</v>
      </c>
      <c r="N13" s="18">
        <v>0</v>
      </c>
      <c r="O13" s="18">
        <v>0</v>
      </c>
      <c r="P13" s="18">
        <v>0</v>
      </c>
      <c r="Q13" s="18">
        <v>0</v>
      </c>
      <c r="R13" s="18">
        <v>0</v>
      </c>
      <c r="S13" s="18">
        <v>1</v>
      </c>
      <c r="T13" s="18">
        <v>1</v>
      </c>
      <c r="U13" s="18">
        <v>1</v>
      </c>
      <c r="V13" s="18">
        <v>1</v>
      </c>
      <c r="W13" s="18">
        <v>1</v>
      </c>
      <c r="X13" s="18">
        <v>1</v>
      </c>
      <c r="Y13" s="18">
        <v>1</v>
      </c>
      <c r="Z13" s="18">
        <v>1</v>
      </c>
      <c r="AA13" s="18">
        <v>1</v>
      </c>
      <c r="AB13" s="18">
        <v>1</v>
      </c>
      <c r="AC13" s="18">
        <v>1</v>
      </c>
      <c r="AD13" s="18">
        <v>1</v>
      </c>
      <c r="AE13" s="18">
        <v>1</v>
      </c>
      <c r="AF13" s="18">
        <v>1</v>
      </c>
      <c r="AG13" s="18">
        <v>1</v>
      </c>
      <c r="AH13" s="18">
        <v>1</v>
      </c>
      <c r="AI13" s="18">
        <v>1</v>
      </c>
      <c r="AJ13" s="18">
        <v>1</v>
      </c>
      <c r="AK13" s="18">
        <v>1</v>
      </c>
      <c r="AL13" s="18">
        <v>1</v>
      </c>
      <c r="AM13" s="18">
        <v>1</v>
      </c>
      <c r="AN13" s="18">
        <v>1</v>
      </c>
      <c r="AO13" s="18">
        <v>1</v>
      </c>
      <c r="AP13" s="18">
        <v>1</v>
      </c>
      <c r="AQ13" s="18">
        <v>1</v>
      </c>
      <c r="AR13" s="18">
        <v>1</v>
      </c>
      <c r="AS13" s="18">
        <v>1</v>
      </c>
      <c r="AT13" s="18">
        <v>1</v>
      </c>
      <c r="AU13" s="18">
        <v>1</v>
      </c>
      <c r="AV13" s="18">
        <v>1</v>
      </c>
      <c r="AW13" s="18">
        <v>1</v>
      </c>
      <c r="AX13" s="18">
        <v>1</v>
      </c>
      <c r="AY13" s="18">
        <v>1</v>
      </c>
      <c r="AZ13" s="18">
        <v>1</v>
      </c>
      <c r="BA13" s="18">
        <v>1</v>
      </c>
      <c r="BB13" s="18">
        <v>1</v>
      </c>
      <c r="BC13" s="18">
        <v>1</v>
      </c>
      <c r="BD13" s="18">
        <v>1</v>
      </c>
      <c r="BE13" s="18">
        <v>1</v>
      </c>
      <c r="BF13" s="18">
        <v>1</v>
      </c>
      <c r="BG13" s="18">
        <v>1</v>
      </c>
      <c r="BH13" s="18">
        <v>1</v>
      </c>
      <c r="BI13" s="18">
        <v>1</v>
      </c>
      <c r="BJ13" s="18">
        <v>1</v>
      </c>
      <c r="BK13" s="18">
        <v>1</v>
      </c>
      <c r="BL13" s="18">
        <v>1</v>
      </c>
      <c r="BM13" s="18">
        <v>1</v>
      </c>
      <c r="BN13" s="18">
        <v>1</v>
      </c>
      <c r="BO13" s="18">
        <v>1</v>
      </c>
      <c r="BP13" s="18">
        <v>1</v>
      </c>
      <c r="BQ13" s="18">
        <v>1</v>
      </c>
      <c r="BR13" s="18">
        <v>1</v>
      </c>
      <c r="BS13" s="18">
        <v>1</v>
      </c>
      <c r="BT13" s="18">
        <v>1</v>
      </c>
      <c r="BU13" s="18">
        <v>1</v>
      </c>
      <c r="BV13" s="18">
        <v>1</v>
      </c>
      <c r="BW13" s="18">
        <v>1</v>
      </c>
      <c r="BX13" s="18">
        <v>1</v>
      </c>
      <c r="BY13" s="18">
        <v>1</v>
      </c>
      <c r="BZ13" s="18">
        <v>1</v>
      </c>
      <c r="CA13" s="18">
        <v>1</v>
      </c>
      <c r="CB13" s="18">
        <v>1</v>
      </c>
      <c r="CC13" s="18">
        <v>1</v>
      </c>
      <c r="CD13" s="18">
        <v>1</v>
      </c>
      <c r="CE13" s="18">
        <v>1</v>
      </c>
      <c r="CF13" s="18">
        <v>1</v>
      </c>
      <c r="CG13" s="18">
        <v>1</v>
      </c>
      <c r="CH13" s="18">
        <v>1</v>
      </c>
      <c r="CI13" s="18">
        <v>1</v>
      </c>
      <c r="CJ13" s="18">
        <v>1</v>
      </c>
      <c r="CK13" s="18">
        <v>1</v>
      </c>
      <c r="CL13" s="18">
        <v>1</v>
      </c>
      <c r="CM13" s="18">
        <v>1</v>
      </c>
      <c r="CN13" s="18">
        <v>1</v>
      </c>
      <c r="CO13" s="18">
        <v>1</v>
      </c>
      <c r="CP13" s="18">
        <v>1</v>
      </c>
      <c r="CQ13" s="18">
        <v>1</v>
      </c>
      <c r="CR13" s="18">
        <v>1</v>
      </c>
      <c r="CS13" s="18">
        <v>1</v>
      </c>
    </row>
    <row r="14" spans="1:97" x14ac:dyDescent="0.3">
      <c r="A14" s="18" t="s">
        <v>57</v>
      </c>
      <c r="B14" s="18">
        <v>2022</v>
      </c>
      <c r="C14" s="18">
        <v>0</v>
      </c>
      <c r="D14" s="18">
        <v>0</v>
      </c>
      <c r="E14" s="18">
        <v>0</v>
      </c>
      <c r="F14" s="18">
        <v>0</v>
      </c>
      <c r="G14" s="18">
        <v>0</v>
      </c>
      <c r="H14" s="18">
        <v>0</v>
      </c>
      <c r="I14" s="18">
        <v>0</v>
      </c>
      <c r="J14" s="18">
        <v>0</v>
      </c>
      <c r="K14" s="18">
        <v>0</v>
      </c>
      <c r="L14" s="18">
        <v>0</v>
      </c>
      <c r="M14" s="18">
        <v>0</v>
      </c>
      <c r="N14" s="18">
        <v>0</v>
      </c>
      <c r="O14" s="18">
        <v>0</v>
      </c>
      <c r="P14" s="18">
        <v>0</v>
      </c>
      <c r="Q14" s="18">
        <v>0</v>
      </c>
      <c r="R14" s="18">
        <v>0</v>
      </c>
      <c r="S14" s="18">
        <v>1</v>
      </c>
      <c r="T14" s="18">
        <v>1</v>
      </c>
      <c r="U14" s="18">
        <v>1</v>
      </c>
      <c r="V14" s="18">
        <v>1</v>
      </c>
      <c r="W14" s="18">
        <v>1</v>
      </c>
      <c r="X14" s="18">
        <v>1</v>
      </c>
      <c r="Y14" s="18">
        <v>1</v>
      </c>
      <c r="Z14" s="18">
        <v>1</v>
      </c>
      <c r="AA14" s="18">
        <v>1</v>
      </c>
      <c r="AB14" s="18">
        <v>1</v>
      </c>
      <c r="AC14" s="18">
        <v>1</v>
      </c>
      <c r="AD14" s="18">
        <v>1</v>
      </c>
      <c r="AE14" s="18">
        <v>1</v>
      </c>
      <c r="AF14" s="18">
        <v>1</v>
      </c>
      <c r="AG14" s="18">
        <v>1</v>
      </c>
      <c r="AH14" s="18">
        <v>1</v>
      </c>
      <c r="AI14" s="18">
        <v>1</v>
      </c>
      <c r="AJ14" s="18">
        <v>1</v>
      </c>
      <c r="AK14" s="18">
        <v>1</v>
      </c>
      <c r="AL14" s="18">
        <v>1</v>
      </c>
      <c r="AM14" s="18">
        <v>1</v>
      </c>
      <c r="AN14" s="18">
        <v>1</v>
      </c>
      <c r="AO14" s="18">
        <v>1</v>
      </c>
      <c r="AP14" s="18">
        <v>1</v>
      </c>
      <c r="AQ14" s="18">
        <v>1</v>
      </c>
      <c r="AR14" s="18">
        <v>1</v>
      </c>
      <c r="AS14" s="18">
        <v>1</v>
      </c>
      <c r="AT14" s="18">
        <v>1</v>
      </c>
      <c r="AU14" s="18">
        <v>1</v>
      </c>
      <c r="AV14" s="18">
        <v>1</v>
      </c>
      <c r="AW14" s="18">
        <v>1</v>
      </c>
      <c r="AX14" s="18">
        <v>1</v>
      </c>
      <c r="AY14" s="18">
        <v>1</v>
      </c>
      <c r="AZ14" s="18">
        <v>1</v>
      </c>
      <c r="BA14" s="18">
        <v>1</v>
      </c>
      <c r="BB14" s="18">
        <v>1</v>
      </c>
      <c r="BC14" s="18">
        <v>1</v>
      </c>
      <c r="BD14" s="18">
        <v>1</v>
      </c>
      <c r="BE14" s="18">
        <v>1</v>
      </c>
      <c r="BF14" s="18">
        <v>1</v>
      </c>
      <c r="BG14" s="18">
        <v>1</v>
      </c>
      <c r="BH14" s="18">
        <v>1</v>
      </c>
      <c r="BI14" s="18">
        <v>1</v>
      </c>
      <c r="BJ14" s="18">
        <v>1</v>
      </c>
      <c r="BK14" s="18">
        <v>1</v>
      </c>
      <c r="BL14" s="18">
        <v>1</v>
      </c>
      <c r="BM14" s="18">
        <v>1</v>
      </c>
      <c r="BN14" s="18">
        <v>1</v>
      </c>
      <c r="BO14" s="18">
        <v>1</v>
      </c>
      <c r="BP14" s="18">
        <v>1</v>
      </c>
      <c r="BQ14" s="18">
        <v>1</v>
      </c>
      <c r="BR14" s="18">
        <v>1</v>
      </c>
      <c r="BS14" s="18">
        <v>1</v>
      </c>
      <c r="BT14" s="18">
        <v>1</v>
      </c>
      <c r="BU14" s="18">
        <v>1</v>
      </c>
      <c r="BV14" s="18">
        <v>1</v>
      </c>
      <c r="BW14" s="18">
        <v>1</v>
      </c>
      <c r="BX14" s="18">
        <v>1</v>
      </c>
      <c r="BY14" s="18">
        <v>1</v>
      </c>
      <c r="BZ14" s="18">
        <v>1</v>
      </c>
      <c r="CA14" s="18">
        <v>1</v>
      </c>
      <c r="CB14" s="18">
        <v>1</v>
      </c>
      <c r="CC14" s="18">
        <v>1</v>
      </c>
      <c r="CD14" s="18">
        <v>1</v>
      </c>
      <c r="CE14" s="18">
        <v>1</v>
      </c>
      <c r="CF14" s="18">
        <v>1</v>
      </c>
      <c r="CG14" s="18">
        <v>1</v>
      </c>
      <c r="CH14" s="18">
        <v>1</v>
      </c>
      <c r="CI14" s="18">
        <v>1</v>
      </c>
      <c r="CJ14" s="18">
        <v>1</v>
      </c>
      <c r="CK14" s="18">
        <v>1</v>
      </c>
      <c r="CL14" s="18">
        <v>1</v>
      </c>
      <c r="CM14" s="18">
        <v>1</v>
      </c>
      <c r="CN14" s="18">
        <v>1</v>
      </c>
      <c r="CO14" s="18">
        <v>1</v>
      </c>
      <c r="CP14" s="18">
        <v>1</v>
      </c>
      <c r="CQ14" s="18">
        <v>1</v>
      </c>
      <c r="CR14" s="18">
        <v>1</v>
      </c>
      <c r="CS14" s="18">
        <v>1</v>
      </c>
    </row>
    <row r="15" spans="1:97" x14ac:dyDescent="0.3">
      <c r="A15" s="18" t="s">
        <v>58</v>
      </c>
      <c r="B15" s="18">
        <v>2016</v>
      </c>
      <c r="C15" s="18">
        <v>0</v>
      </c>
      <c r="D15" s="18">
        <v>0</v>
      </c>
      <c r="E15" s="18">
        <v>0</v>
      </c>
      <c r="F15" s="18">
        <v>0</v>
      </c>
      <c r="G15" s="18">
        <v>0</v>
      </c>
      <c r="H15" s="18">
        <v>0</v>
      </c>
      <c r="I15" s="18">
        <v>0</v>
      </c>
      <c r="J15" s="18">
        <v>0</v>
      </c>
      <c r="K15" s="18">
        <v>0</v>
      </c>
      <c r="L15" s="18">
        <v>0</v>
      </c>
      <c r="M15" s="18">
        <v>1</v>
      </c>
      <c r="N15" s="18">
        <v>1</v>
      </c>
      <c r="O15" s="18">
        <v>1</v>
      </c>
      <c r="P15" s="18">
        <v>1</v>
      </c>
      <c r="Q15" s="18">
        <v>1</v>
      </c>
      <c r="R15" s="18">
        <v>1</v>
      </c>
      <c r="S15" s="18">
        <v>1</v>
      </c>
      <c r="T15" s="18">
        <v>1</v>
      </c>
      <c r="U15" s="18">
        <v>1</v>
      </c>
      <c r="V15" s="18">
        <v>1</v>
      </c>
      <c r="W15" s="18">
        <v>1</v>
      </c>
      <c r="X15" s="18">
        <v>1</v>
      </c>
      <c r="Y15" s="18">
        <v>1</v>
      </c>
      <c r="Z15" s="18">
        <v>1</v>
      </c>
      <c r="AA15" s="18">
        <v>1</v>
      </c>
      <c r="AB15" s="18">
        <v>1</v>
      </c>
      <c r="AC15" s="18">
        <v>1</v>
      </c>
      <c r="AD15" s="18">
        <v>1</v>
      </c>
      <c r="AE15" s="18">
        <v>1</v>
      </c>
      <c r="AF15" s="18">
        <v>1</v>
      </c>
      <c r="AG15" s="18">
        <v>1</v>
      </c>
      <c r="AH15" s="18">
        <v>1</v>
      </c>
      <c r="AI15" s="18">
        <v>1</v>
      </c>
      <c r="AJ15" s="18">
        <v>1</v>
      </c>
      <c r="AK15" s="18">
        <v>1</v>
      </c>
      <c r="AL15" s="18">
        <v>1</v>
      </c>
      <c r="AM15" s="18">
        <v>1</v>
      </c>
      <c r="AN15" s="18">
        <v>1</v>
      </c>
      <c r="AO15" s="18">
        <v>1</v>
      </c>
      <c r="AP15" s="18">
        <v>1</v>
      </c>
      <c r="AQ15" s="18">
        <v>1</v>
      </c>
      <c r="AR15" s="18">
        <v>1</v>
      </c>
      <c r="AS15" s="18">
        <v>1</v>
      </c>
      <c r="AT15" s="18">
        <v>1</v>
      </c>
      <c r="AU15" s="18">
        <v>1</v>
      </c>
      <c r="AV15" s="18">
        <v>1</v>
      </c>
      <c r="AW15" s="18">
        <v>1</v>
      </c>
      <c r="AX15" s="18">
        <v>1</v>
      </c>
      <c r="AY15" s="18">
        <v>1</v>
      </c>
      <c r="AZ15" s="18">
        <v>1</v>
      </c>
      <c r="BA15" s="18">
        <v>1</v>
      </c>
      <c r="BB15" s="18">
        <v>1</v>
      </c>
      <c r="BC15" s="18">
        <v>1</v>
      </c>
      <c r="BD15" s="18">
        <v>1</v>
      </c>
      <c r="BE15" s="18">
        <v>1</v>
      </c>
      <c r="BF15" s="18">
        <v>1</v>
      </c>
      <c r="BG15" s="18">
        <v>1</v>
      </c>
      <c r="BH15" s="18">
        <v>1</v>
      </c>
      <c r="BI15" s="18">
        <v>1</v>
      </c>
      <c r="BJ15" s="18">
        <v>1</v>
      </c>
      <c r="BK15" s="18">
        <v>1</v>
      </c>
      <c r="BL15" s="18">
        <v>1</v>
      </c>
      <c r="BM15" s="18">
        <v>1</v>
      </c>
      <c r="BN15" s="18">
        <v>1</v>
      </c>
      <c r="BO15" s="18">
        <v>1</v>
      </c>
      <c r="BP15" s="18">
        <v>1</v>
      </c>
      <c r="BQ15" s="18">
        <v>1</v>
      </c>
      <c r="BR15" s="18">
        <v>1</v>
      </c>
      <c r="BS15" s="18">
        <v>1</v>
      </c>
      <c r="BT15" s="18">
        <v>1</v>
      </c>
      <c r="BU15" s="18">
        <v>1</v>
      </c>
      <c r="BV15" s="18">
        <v>1</v>
      </c>
      <c r="BW15" s="18">
        <v>1</v>
      </c>
      <c r="BX15" s="18">
        <v>1</v>
      </c>
      <c r="BY15" s="18">
        <v>1</v>
      </c>
      <c r="BZ15" s="18">
        <v>1</v>
      </c>
      <c r="CA15" s="18">
        <v>1</v>
      </c>
      <c r="CB15" s="18">
        <v>1</v>
      </c>
      <c r="CC15" s="18">
        <v>1</v>
      </c>
      <c r="CD15" s="18">
        <v>1</v>
      </c>
      <c r="CE15" s="18">
        <v>1</v>
      </c>
      <c r="CF15" s="18">
        <v>1</v>
      </c>
      <c r="CG15" s="18">
        <v>1</v>
      </c>
      <c r="CH15" s="18">
        <v>1</v>
      </c>
      <c r="CI15" s="18">
        <v>1</v>
      </c>
      <c r="CJ15" s="18">
        <v>1</v>
      </c>
      <c r="CK15" s="18">
        <v>1</v>
      </c>
      <c r="CL15" s="18">
        <v>1</v>
      </c>
      <c r="CM15" s="18">
        <v>1</v>
      </c>
      <c r="CN15" s="18">
        <v>1</v>
      </c>
      <c r="CO15" s="18">
        <v>1</v>
      </c>
      <c r="CP15" s="18">
        <v>1</v>
      </c>
      <c r="CQ15" s="18">
        <v>1</v>
      </c>
      <c r="CR15" s="18">
        <v>1</v>
      </c>
      <c r="CS15" s="18">
        <v>1</v>
      </c>
    </row>
    <row r="16" spans="1:97" x14ac:dyDescent="0.3">
      <c r="A16" s="18" t="s">
        <v>59</v>
      </c>
      <c r="B16" s="18">
        <v>2018</v>
      </c>
      <c r="C16" s="18">
        <v>0</v>
      </c>
      <c r="D16" s="18">
        <v>0</v>
      </c>
      <c r="E16" s="18">
        <v>0</v>
      </c>
      <c r="F16" s="18">
        <v>0</v>
      </c>
      <c r="G16" s="18">
        <v>0</v>
      </c>
      <c r="H16" s="18">
        <v>0</v>
      </c>
      <c r="I16" s="18">
        <v>0</v>
      </c>
      <c r="J16" s="18">
        <v>0</v>
      </c>
      <c r="K16" s="18">
        <v>0</v>
      </c>
      <c r="L16" s="18">
        <v>0</v>
      </c>
      <c r="M16" s="18">
        <v>0</v>
      </c>
      <c r="N16" s="18">
        <v>0</v>
      </c>
      <c r="O16" s="18">
        <v>1</v>
      </c>
      <c r="P16" s="18">
        <v>1</v>
      </c>
      <c r="Q16" s="18">
        <v>1</v>
      </c>
      <c r="R16" s="18">
        <v>1</v>
      </c>
      <c r="S16" s="18">
        <v>1</v>
      </c>
      <c r="T16" s="18">
        <v>1</v>
      </c>
      <c r="U16" s="18">
        <v>1</v>
      </c>
      <c r="V16" s="18">
        <v>1</v>
      </c>
      <c r="W16" s="18">
        <v>1</v>
      </c>
      <c r="X16" s="18">
        <v>1</v>
      </c>
      <c r="Y16" s="18">
        <v>1</v>
      </c>
      <c r="Z16" s="18">
        <v>1</v>
      </c>
      <c r="AA16" s="18">
        <v>1</v>
      </c>
      <c r="AB16" s="18">
        <v>1</v>
      </c>
      <c r="AC16" s="18">
        <v>1</v>
      </c>
      <c r="AD16" s="18">
        <v>1</v>
      </c>
      <c r="AE16" s="18">
        <v>1</v>
      </c>
      <c r="AF16" s="18">
        <v>1</v>
      </c>
      <c r="AG16" s="18">
        <v>1</v>
      </c>
      <c r="AH16" s="18">
        <v>1</v>
      </c>
      <c r="AI16" s="18">
        <v>1</v>
      </c>
      <c r="AJ16" s="18">
        <v>1</v>
      </c>
      <c r="AK16" s="18">
        <v>1</v>
      </c>
      <c r="AL16" s="18">
        <v>1</v>
      </c>
      <c r="AM16" s="18">
        <v>1</v>
      </c>
      <c r="AN16" s="18">
        <v>1</v>
      </c>
      <c r="AO16" s="18">
        <v>1</v>
      </c>
      <c r="AP16" s="18">
        <v>1</v>
      </c>
      <c r="AQ16" s="18">
        <v>1</v>
      </c>
      <c r="AR16" s="18">
        <v>1</v>
      </c>
      <c r="AS16" s="18">
        <v>1</v>
      </c>
      <c r="AT16" s="18">
        <v>1</v>
      </c>
      <c r="AU16" s="18">
        <v>1</v>
      </c>
      <c r="AV16" s="18">
        <v>1</v>
      </c>
      <c r="AW16" s="18">
        <v>1</v>
      </c>
      <c r="AX16" s="18">
        <v>1</v>
      </c>
      <c r="AY16" s="18">
        <v>1</v>
      </c>
      <c r="AZ16" s="18">
        <v>1</v>
      </c>
      <c r="BA16" s="18">
        <v>1</v>
      </c>
      <c r="BB16" s="18">
        <v>1</v>
      </c>
      <c r="BC16" s="18">
        <v>1</v>
      </c>
      <c r="BD16" s="18">
        <v>1</v>
      </c>
      <c r="BE16" s="18">
        <v>1</v>
      </c>
      <c r="BF16" s="18">
        <v>1</v>
      </c>
      <c r="BG16" s="18">
        <v>1</v>
      </c>
      <c r="BH16" s="18">
        <v>1</v>
      </c>
      <c r="BI16" s="18">
        <v>1</v>
      </c>
      <c r="BJ16" s="18">
        <v>1</v>
      </c>
      <c r="BK16" s="18">
        <v>1</v>
      </c>
      <c r="BL16" s="18">
        <v>1</v>
      </c>
      <c r="BM16" s="18">
        <v>1</v>
      </c>
      <c r="BN16" s="18">
        <v>1</v>
      </c>
      <c r="BO16" s="18">
        <v>1</v>
      </c>
      <c r="BP16" s="18">
        <v>1</v>
      </c>
      <c r="BQ16" s="18">
        <v>1</v>
      </c>
      <c r="BR16" s="18">
        <v>1</v>
      </c>
      <c r="BS16" s="18">
        <v>1</v>
      </c>
      <c r="BT16" s="18">
        <v>1</v>
      </c>
      <c r="BU16" s="18">
        <v>1</v>
      </c>
      <c r="BV16" s="18">
        <v>1</v>
      </c>
      <c r="BW16" s="18">
        <v>1</v>
      </c>
      <c r="BX16" s="18">
        <v>1</v>
      </c>
      <c r="BY16" s="18">
        <v>1</v>
      </c>
      <c r="BZ16" s="18">
        <v>1</v>
      </c>
      <c r="CA16" s="18">
        <v>1</v>
      </c>
      <c r="CB16" s="18">
        <v>1</v>
      </c>
      <c r="CC16" s="18">
        <v>1</v>
      </c>
      <c r="CD16" s="18">
        <v>1</v>
      </c>
      <c r="CE16" s="18">
        <v>1</v>
      </c>
      <c r="CF16" s="18">
        <v>1</v>
      </c>
      <c r="CG16" s="18">
        <v>1</v>
      </c>
      <c r="CH16" s="18">
        <v>1</v>
      </c>
      <c r="CI16" s="18">
        <v>1</v>
      </c>
      <c r="CJ16" s="18">
        <v>1</v>
      </c>
      <c r="CK16" s="18">
        <v>1</v>
      </c>
      <c r="CL16" s="18">
        <v>1</v>
      </c>
      <c r="CM16" s="18">
        <v>1</v>
      </c>
      <c r="CN16" s="18">
        <v>1</v>
      </c>
      <c r="CO16" s="18">
        <v>1</v>
      </c>
      <c r="CP16" s="18">
        <v>1</v>
      </c>
      <c r="CQ16" s="18">
        <v>1</v>
      </c>
      <c r="CR16" s="18">
        <v>1</v>
      </c>
      <c r="CS16" s="18">
        <v>1</v>
      </c>
    </row>
    <row r="17" spans="1:97" x14ac:dyDescent="0.3">
      <c r="A17" s="18" t="s">
        <v>60</v>
      </c>
      <c r="B17" s="18">
        <v>2016</v>
      </c>
      <c r="C17" s="18">
        <v>0</v>
      </c>
      <c r="D17" s="18">
        <v>0</v>
      </c>
      <c r="E17" s="18">
        <v>0</v>
      </c>
      <c r="F17" s="18">
        <v>0</v>
      </c>
      <c r="G17" s="18">
        <v>0</v>
      </c>
      <c r="H17" s="18">
        <v>0</v>
      </c>
      <c r="I17" s="18">
        <v>0</v>
      </c>
      <c r="J17" s="18">
        <v>0</v>
      </c>
      <c r="K17" s="18">
        <v>0</v>
      </c>
      <c r="L17" s="18">
        <v>0</v>
      </c>
      <c r="M17" s="18">
        <v>1</v>
      </c>
      <c r="N17" s="18">
        <v>1</v>
      </c>
      <c r="O17" s="18">
        <v>1</v>
      </c>
      <c r="P17" s="18">
        <v>1</v>
      </c>
      <c r="Q17" s="18">
        <v>1</v>
      </c>
      <c r="R17" s="18">
        <v>1</v>
      </c>
      <c r="S17" s="18">
        <v>1</v>
      </c>
      <c r="T17" s="18">
        <v>1</v>
      </c>
      <c r="U17" s="18">
        <v>1</v>
      </c>
      <c r="V17" s="18">
        <v>1</v>
      </c>
      <c r="W17" s="18">
        <v>1</v>
      </c>
      <c r="X17" s="18">
        <v>1</v>
      </c>
      <c r="Y17" s="18">
        <v>1</v>
      </c>
      <c r="Z17" s="18">
        <v>1</v>
      </c>
      <c r="AA17" s="18">
        <v>1</v>
      </c>
      <c r="AB17" s="18">
        <v>1</v>
      </c>
      <c r="AC17" s="18">
        <v>1</v>
      </c>
      <c r="AD17" s="18">
        <v>1</v>
      </c>
      <c r="AE17" s="18">
        <v>1</v>
      </c>
      <c r="AF17" s="18">
        <v>1</v>
      </c>
      <c r="AG17" s="18">
        <v>1</v>
      </c>
      <c r="AH17" s="18">
        <v>1</v>
      </c>
      <c r="AI17" s="18">
        <v>1</v>
      </c>
      <c r="AJ17" s="18">
        <v>1</v>
      </c>
      <c r="AK17" s="18">
        <v>1</v>
      </c>
      <c r="AL17" s="18">
        <v>1</v>
      </c>
      <c r="AM17" s="18">
        <v>1</v>
      </c>
      <c r="AN17" s="18">
        <v>1</v>
      </c>
      <c r="AO17" s="18">
        <v>1</v>
      </c>
      <c r="AP17" s="18">
        <v>1</v>
      </c>
      <c r="AQ17" s="18">
        <v>1</v>
      </c>
      <c r="AR17" s="18">
        <v>1</v>
      </c>
      <c r="AS17" s="18">
        <v>1</v>
      </c>
      <c r="AT17" s="18">
        <v>1</v>
      </c>
      <c r="AU17" s="18">
        <v>1</v>
      </c>
      <c r="AV17" s="18">
        <v>1</v>
      </c>
      <c r="AW17" s="18">
        <v>1</v>
      </c>
      <c r="AX17" s="18">
        <v>1</v>
      </c>
      <c r="AY17" s="18">
        <v>1</v>
      </c>
      <c r="AZ17" s="18">
        <v>1</v>
      </c>
      <c r="BA17" s="18">
        <v>1</v>
      </c>
      <c r="BB17" s="18">
        <v>1</v>
      </c>
      <c r="BC17" s="18">
        <v>1</v>
      </c>
      <c r="BD17" s="18">
        <v>1</v>
      </c>
      <c r="BE17" s="18">
        <v>1</v>
      </c>
      <c r="BF17" s="18">
        <v>1</v>
      </c>
      <c r="BG17" s="18">
        <v>1</v>
      </c>
      <c r="BH17" s="18">
        <v>1</v>
      </c>
      <c r="BI17" s="18">
        <v>1</v>
      </c>
      <c r="BJ17" s="18">
        <v>1</v>
      </c>
      <c r="BK17" s="18">
        <v>1</v>
      </c>
      <c r="BL17" s="18">
        <v>1</v>
      </c>
      <c r="BM17" s="18">
        <v>1</v>
      </c>
      <c r="BN17" s="18">
        <v>1</v>
      </c>
      <c r="BO17" s="18">
        <v>1</v>
      </c>
      <c r="BP17" s="18">
        <v>1</v>
      </c>
      <c r="BQ17" s="18">
        <v>1</v>
      </c>
      <c r="BR17" s="18">
        <v>1</v>
      </c>
      <c r="BS17" s="18">
        <v>1</v>
      </c>
      <c r="BT17" s="18">
        <v>1</v>
      </c>
      <c r="BU17" s="18">
        <v>1</v>
      </c>
      <c r="BV17" s="18">
        <v>1</v>
      </c>
      <c r="BW17" s="18">
        <v>1</v>
      </c>
      <c r="BX17" s="18">
        <v>1</v>
      </c>
      <c r="BY17" s="18">
        <v>1</v>
      </c>
      <c r="BZ17" s="18">
        <v>1</v>
      </c>
      <c r="CA17" s="18">
        <v>1</v>
      </c>
      <c r="CB17" s="18">
        <v>1</v>
      </c>
      <c r="CC17" s="18">
        <v>1</v>
      </c>
      <c r="CD17" s="18">
        <v>1</v>
      </c>
      <c r="CE17" s="18">
        <v>1</v>
      </c>
      <c r="CF17" s="18">
        <v>1</v>
      </c>
      <c r="CG17" s="18">
        <v>1</v>
      </c>
      <c r="CH17" s="18">
        <v>1</v>
      </c>
      <c r="CI17" s="18">
        <v>1</v>
      </c>
      <c r="CJ17" s="18">
        <v>1</v>
      </c>
      <c r="CK17" s="18">
        <v>1</v>
      </c>
      <c r="CL17" s="18">
        <v>1</v>
      </c>
      <c r="CM17" s="18">
        <v>1</v>
      </c>
      <c r="CN17" s="18">
        <v>1</v>
      </c>
      <c r="CO17" s="18">
        <v>1</v>
      </c>
      <c r="CP17" s="18">
        <v>1</v>
      </c>
      <c r="CQ17" s="18">
        <v>1</v>
      </c>
      <c r="CR17" s="18">
        <v>1</v>
      </c>
      <c r="CS17" s="18">
        <v>1</v>
      </c>
    </row>
    <row r="18" spans="1:97" x14ac:dyDescent="0.3">
      <c r="A18" s="18" t="s">
        <v>61</v>
      </c>
      <c r="B18" s="18">
        <v>2016</v>
      </c>
      <c r="C18" s="18">
        <v>0</v>
      </c>
      <c r="D18" s="18">
        <v>0</v>
      </c>
      <c r="E18" s="18">
        <v>0</v>
      </c>
      <c r="F18" s="18">
        <v>0</v>
      </c>
      <c r="G18" s="18">
        <v>0</v>
      </c>
      <c r="H18" s="18">
        <v>0</v>
      </c>
      <c r="I18" s="18">
        <v>0</v>
      </c>
      <c r="J18" s="18">
        <v>0</v>
      </c>
      <c r="K18" s="18">
        <v>0</v>
      </c>
      <c r="L18" s="18">
        <v>0</v>
      </c>
      <c r="M18" s="18">
        <v>1</v>
      </c>
      <c r="N18" s="18">
        <v>1</v>
      </c>
      <c r="O18" s="18">
        <v>1</v>
      </c>
      <c r="P18" s="18">
        <v>1</v>
      </c>
      <c r="Q18" s="18">
        <v>1</v>
      </c>
      <c r="R18" s="18">
        <v>1</v>
      </c>
      <c r="S18" s="18">
        <v>1</v>
      </c>
      <c r="T18" s="18">
        <v>1</v>
      </c>
      <c r="U18" s="18">
        <v>1</v>
      </c>
      <c r="V18" s="18">
        <v>1</v>
      </c>
      <c r="W18" s="18">
        <v>1</v>
      </c>
      <c r="X18" s="18">
        <v>1</v>
      </c>
      <c r="Y18" s="18">
        <v>1</v>
      </c>
      <c r="Z18" s="18">
        <v>1</v>
      </c>
      <c r="AA18" s="18">
        <v>1</v>
      </c>
      <c r="AB18" s="18">
        <v>1</v>
      </c>
      <c r="AC18" s="18">
        <v>1</v>
      </c>
      <c r="AD18" s="18">
        <v>1</v>
      </c>
      <c r="AE18" s="18">
        <v>1</v>
      </c>
      <c r="AF18" s="18">
        <v>1</v>
      </c>
      <c r="AG18" s="18">
        <v>1</v>
      </c>
      <c r="AH18" s="18">
        <v>1</v>
      </c>
      <c r="AI18" s="18">
        <v>1</v>
      </c>
      <c r="AJ18" s="18">
        <v>1</v>
      </c>
      <c r="AK18" s="18">
        <v>1</v>
      </c>
      <c r="AL18" s="18">
        <v>1</v>
      </c>
      <c r="AM18" s="18">
        <v>1</v>
      </c>
      <c r="AN18" s="18">
        <v>1</v>
      </c>
      <c r="AO18" s="18">
        <v>1</v>
      </c>
      <c r="AP18" s="18">
        <v>1</v>
      </c>
      <c r="AQ18" s="18">
        <v>1</v>
      </c>
      <c r="AR18" s="18">
        <v>1</v>
      </c>
      <c r="AS18" s="18">
        <v>1</v>
      </c>
      <c r="AT18" s="18">
        <v>1</v>
      </c>
      <c r="AU18" s="18">
        <v>1</v>
      </c>
      <c r="AV18" s="18">
        <v>1</v>
      </c>
      <c r="AW18" s="18">
        <v>1</v>
      </c>
      <c r="AX18" s="18">
        <v>1</v>
      </c>
      <c r="AY18" s="18">
        <v>1</v>
      </c>
      <c r="AZ18" s="18">
        <v>1</v>
      </c>
      <c r="BA18" s="18">
        <v>1</v>
      </c>
      <c r="BB18" s="18">
        <v>1</v>
      </c>
      <c r="BC18" s="18">
        <v>1</v>
      </c>
      <c r="BD18" s="18">
        <v>1</v>
      </c>
      <c r="BE18" s="18">
        <v>1</v>
      </c>
      <c r="BF18" s="18">
        <v>1</v>
      </c>
      <c r="BG18" s="18">
        <v>1</v>
      </c>
      <c r="BH18" s="18">
        <v>1</v>
      </c>
      <c r="BI18" s="18">
        <v>1</v>
      </c>
      <c r="BJ18" s="18">
        <v>1</v>
      </c>
      <c r="BK18" s="18">
        <v>1</v>
      </c>
      <c r="BL18" s="18">
        <v>1</v>
      </c>
      <c r="BM18" s="18">
        <v>1</v>
      </c>
      <c r="BN18" s="18">
        <v>1</v>
      </c>
      <c r="BO18" s="18">
        <v>1</v>
      </c>
      <c r="BP18" s="18">
        <v>1</v>
      </c>
      <c r="BQ18" s="18">
        <v>1</v>
      </c>
      <c r="BR18" s="18">
        <v>1</v>
      </c>
      <c r="BS18" s="18">
        <v>1</v>
      </c>
      <c r="BT18" s="18">
        <v>1</v>
      </c>
      <c r="BU18" s="18">
        <v>1</v>
      </c>
      <c r="BV18" s="18">
        <v>1</v>
      </c>
      <c r="BW18" s="18">
        <v>1</v>
      </c>
      <c r="BX18" s="18">
        <v>1</v>
      </c>
      <c r="BY18" s="18">
        <v>1</v>
      </c>
      <c r="BZ18" s="18">
        <v>1</v>
      </c>
      <c r="CA18" s="18">
        <v>1</v>
      </c>
      <c r="CB18" s="18">
        <v>1</v>
      </c>
      <c r="CC18" s="18">
        <v>1</v>
      </c>
      <c r="CD18" s="18">
        <v>1</v>
      </c>
      <c r="CE18" s="18">
        <v>1</v>
      </c>
      <c r="CF18" s="18">
        <v>1</v>
      </c>
      <c r="CG18" s="18">
        <v>1</v>
      </c>
      <c r="CH18" s="18">
        <v>1</v>
      </c>
      <c r="CI18" s="18">
        <v>1</v>
      </c>
      <c r="CJ18" s="18">
        <v>1</v>
      </c>
      <c r="CK18" s="18">
        <v>1</v>
      </c>
      <c r="CL18" s="18">
        <v>1</v>
      </c>
      <c r="CM18" s="18">
        <v>1</v>
      </c>
      <c r="CN18" s="18">
        <v>1</v>
      </c>
      <c r="CO18" s="18">
        <v>1</v>
      </c>
      <c r="CP18" s="18">
        <v>1</v>
      </c>
      <c r="CQ18" s="18">
        <v>1</v>
      </c>
      <c r="CR18" s="18">
        <v>1</v>
      </c>
      <c r="CS18" s="18">
        <v>1</v>
      </c>
    </row>
    <row r="19" spans="1:97" x14ac:dyDescent="0.3">
      <c r="A19" s="18" t="s">
        <v>62</v>
      </c>
      <c r="B19" s="18">
        <v>2016</v>
      </c>
      <c r="C19" s="18">
        <v>0</v>
      </c>
      <c r="D19" s="18">
        <v>0</v>
      </c>
      <c r="E19" s="18">
        <v>0</v>
      </c>
      <c r="F19" s="18">
        <v>0</v>
      </c>
      <c r="G19" s="18">
        <v>0</v>
      </c>
      <c r="H19" s="18">
        <v>0</v>
      </c>
      <c r="I19" s="18">
        <v>0</v>
      </c>
      <c r="J19" s="18">
        <v>0</v>
      </c>
      <c r="K19" s="18">
        <v>0</v>
      </c>
      <c r="L19" s="18">
        <v>0</v>
      </c>
      <c r="M19" s="18">
        <v>1</v>
      </c>
      <c r="N19" s="18">
        <v>1</v>
      </c>
      <c r="O19" s="18">
        <v>1</v>
      </c>
      <c r="P19" s="18">
        <v>1</v>
      </c>
      <c r="Q19" s="18">
        <v>1</v>
      </c>
      <c r="R19" s="18">
        <v>1</v>
      </c>
      <c r="S19" s="18">
        <v>1</v>
      </c>
      <c r="T19" s="18">
        <v>1</v>
      </c>
      <c r="U19" s="18">
        <v>1</v>
      </c>
      <c r="V19" s="18">
        <v>1</v>
      </c>
      <c r="W19" s="18">
        <v>1</v>
      </c>
      <c r="X19" s="18">
        <v>1</v>
      </c>
      <c r="Y19" s="18">
        <v>1</v>
      </c>
      <c r="Z19" s="18">
        <v>1</v>
      </c>
      <c r="AA19" s="18">
        <v>1</v>
      </c>
      <c r="AB19" s="18">
        <v>1</v>
      </c>
      <c r="AC19" s="18">
        <v>1</v>
      </c>
      <c r="AD19" s="18">
        <v>1</v>
      </c>
      <c r="AE19" s="18">
        <v>1</v>
      </c>
      <c r="AF19" s="18">
        <v>1</v>
      </c>
      <c r="AG19" s="18">
        <v>1</v>
      </c>
      <c r="AH19" s="18">
        <v>1</v>
      </c>
      <c r="AI19" s="18">
        <v>1</v>
      </c>
      <c r="AJ19" s="18">
        <v>1</v>
      </c>
      <c r="AK19" s="18">
        <v>1</v>
      </c>
      <c r="AL19" s="18">
        <v>1</v>
      </c>
      <c r="AM19" s="18">
        <v>1</v>
      </c>
      <c r="AN19" s="18">
        <v>1</v>
      </c>
      <c r="AO19" s="18">
        <v>1</v>
      </c>
      <c r="AP19" s="18">
        <v>1</v>
      </c>
      <c r="AQ19" s="18">
        <v>1</v>
      </c>
      <c r="AR19" s="18">
        <v>1</v>
      </c>
      <c r="AS19" s="18">
        <v>1</v>
      </c>
      <c r="AT19" s="18">
        <v>1</v>
      </c>
      <c r="AU19" s="18">
        <v>1</v>
      </c>
      <c r="AV19" s="18">
        <v>1</v>
      </c>
      <c r="AW19" s="18">
        <v>1</v>
      </c>
      <c r="AX19" s="18">
        <v>1</v>
      </c>
      <c r="AY19" s="18">
        <v>1</v>
      </c>
      <c r="AZ19" s="18">
        <v>1</v>
      </c>
      <c r="BA19" s="18">
        <v>1</v>
      </c>
      <c r="BB19" s="18">
        <v>1</v>
      </c>
      <c r="BC19" s="18">
        <v>1</v>
      </c>
      <c r="BD19" s="18">
        <v>1</v>
      </c>
      <c r="BE19" s="18">
        <v>1</v>
      </c>
      <c r="BF19" s="18">
        <v>1</v>
      </c>
      <c r="BG19" s="18">
        <v>1</v>
      </c>
      <c r="BH19" s="18">
        <v>1</v>
      </c>
      <c r="BI19" s="18">
        <v>1</v>
      </c>
      <c r="BJ19" s="18">
        <v>1</v>
      </c>
      <c r="BK19" s="18">
        <v>1</v>
      </c>
      <c r="BL19" s="18">
        <v>1</v>
      </c>
      <c r="BM19" s="18">
        <v>1</v>
      </c>
      <c r="BN19" s="18">
        <v>1</v>
      </c>
      <c r="BO19" s="18">
        <v>1</v>
      </c>
      <c r="BP19" s="18">
        <v>1</v>
      </c>
      <c r="BQ19" s="18">
        <v>1</v>
      </c>
      <c r="BR19" s="18">
        <v>1</v>
      </c>
      <c r="BS19" s="18">
        <v>1</v>
      </c>
      <c r="BT19" s="18">
        <v>1</v>
      </c>
      <c r="BU19" s="18">
        <v>1</v>
      </c>
      <c r="BV19" s="18">
        <v>1</v>
      </c>
      <c r="BW19" s="18">
        <v>1</v>
      </c>
      <c r="BX19" s="18">
        <v>1</v>
      </c>
      <c r="BY19" s="18">
        <v>1</v>
      </c>
      <c r="BZ19" s="18">
        <v>1</v>
      </c>
      <c r="CA19" s="18">
        <v>1</v>
      </c>
      <c r="CB19" s="18">
        <v>1</v>
      </c>
      <c r="CC19" s="18">
        <v>1</v>
      </c>
      <c r="CD19" s="18">
        <v>1</v>
      </c>
      <c r="CE19" s="18">
        <v>1</v>
      </c>
      <c r="CF19" s="18">
        <v>1</v>
      </c>
      <c r="CG19" s="18">
        <v>1</v>
      </c>
      <c r="CH19" s="18">
        <v>1</v>
      </c>
      <c r="CI19" s="18">
        <v>1</v>
      </c>
      <c r="CJ19" s="18">
        <v>1</v>
      </c>
      <c r="CK19" s="18">
        <v>1</v>
      </c>
      <c r="CL19" s="18">
        <v>1</v>
      </c>
      <c r="CM19" s="18">
        <v>1</v>
      </c>
      <c r="CN19" s="18">
        <v>1</v>
      </c>
      <c r="CO19" s="18">
        <v>1</v>
      </c>
      <c r="CP19" s="18">
        <v>1</v>
      </c>
      <c r="CQ19" s="18">
        <v>1</v>
      </c>
      <c r="CR19" s="18">
        <v>1</v>
      </c>
      <c r="CS19" s="18">
        <v>1</v>
      </c>
    </row>
    <row r="20" spans="1:97" x14ac:dyDescent="0.3">
      <c r="A20" s="18" t="s">
        <v>63</v>
      </c>
      <c r="B20" s="18">
        <v>2017</v>
      </c>
      <c r="C20" s="18">
        <v>0</v>
      </c>
      <c r="D20" s="18">
        <v>0</v>
      </c>
      <c r="E20" s="18">
        <v>0</v>
      </c>
      <c r="F20" s="18">
        <v>0</v>
      </c>
      <c r="G20" s="18">
        <v>0</v>
      </c>
      <c r="H20" s="18">
        <v>0</v>
      </c>
      <c r="I20" s="18">
        <v>0</v>
      </c>
      <c r="J20" s="18">
        <v>0</v>
      </c>
      <c r="K20" s="18">
        <v>0</v>
      </c>
      <c r="L20" s="18">
        <v>0</v>
      </c>
      <c r="M20" s="18">
        <v>0</v>
      </c>
      <c r="N20" s="18">
        <v>1</v>
      </c>
      <c r="O20" s="18">
        <v>1</v>
      </c>
      <c r="P20" s="18">
        <v>1</v>
      </c>
      <c r="Q20" s="18">
        <v>1</v>
      </c>
      <c r="R20" s="18">
        <v>1</v>
      </c>
      <c r="S20" s="18">
        <v>1</v>
      </c>
      <c r="T20" s="18">
        <v>1</v>
      </c>
      <c r="U20" s="18">
        <v>1</v>
      </c>
      <c r="V20" s="18">
        <v>1</v>
      </c>
      <c r="W20" s="18">
        <v>1</v>
      </c>
      <c r="X20" s="18">
        <v>1</v>
      </c>
      <c r="Y20" s="18">
        <v>1</v>
      </c>
      <c r="Z20" s="18">
        <v>1</v>
      </c>
      <c r="AA20" s="18">
        <v>1</v>
      </c>
      <c r="AB20" s="18">
        <v>1</v>
      </c>
      <c r="AC20" s="18">
        <v>1</v>
      </c>
      <c r="AD20" s="18">
        <v>1</v>
      </c>
      <c r="AE20" s="18">
        <v>1</v>
      </c>
      <c r="AF20" s="18">
        <v>1</v>
      </c>
      <c r="AG20" s="18">
        <v>1</v>
      </c>
      <c r="AH20" s="18">
        <v>1</v>
      </c>
      <c r="AI20" s="18">
        <v>1</v>
      </c>
      <c r="AJ20" s="18">
        <v>1</v>
      </c>
      <c r="AK20" s="18">
        <v>1</v>
      </c>
      <c r="AL20" s="18">
        <v>1</v>
      </c>
      <c r="AM20" s="18">
        <v>1</v>
      </c>
      <c r="AN20" s="18">
        <v>1</v>
      </c>
      <c r="AO20" s="18">
        <v>1</v>
      </c>
      <c r="AP20" s="18">
        <v>1</v>
      </c>
      <c r="AQ20" s="18">
        <v>1</v>
      </c>
      <c r="AR20" s="18">
        <v>1</v>
      </c>
      <c r="AS20" s="18">
        <v>1</v>
      </c>
      <c r="AT20" s="18">
        <v>1</v>
      </c>
      <c r="AU20" s="18">
        <v>1</v>
      </c>
      <c r="AV20" s="18">
        <v>1</v>
      </c>
      <c r="AW20" s="18">
        <v>1</v>
      </c>
      <c r="AX20" s="18">
        <v>1</v>
      </c>
      <c r="AY20" s="18">
        <v>1</v>
      </c>
      <c r="AZ20" s="18">
        <v>1</v>
      </c>
      <c r="BA20" s="18">
        <v>1</v>
      </c>
      <c r="BB20" s="18">
        <v>1</v>
      </c>
      <c r="BC20" s="18">
        <v>1</v>
      </c>
      <c r="BD20" s="18">
        <v>1</v>
      </c>
      <c r="BE20" s="18">
        <v>1</v>
      </c>
      <c r="BF20" s="18">
        <v>1</v>
      </c>
      <c r="BG20" s="18">
        <v>1</v>
      </c>
      <c r="BH20" s="18">
        <v>1</v>
      </c>
      <c r="BI20" s="18">
        <v>1</v>
      </c>
      <c r="BJ20" s="18">
        <v>1</v>
      </c>
      <c r="BK20" s="18">
        <v>1</v>
      </c>
      <c r="BL20" s="18">
        <v>1</v>
      </c>
      <c r="BM20" s="18">
        <v>1</v>
      </c>
      <c r="BN20" s="18">
        <v>1</v>
      </c>
      <c r="BO20" s="18">
        <v>1</v>
      </c>
      <c r="BP20" s="18">
        <v>1</v>
      </c>
      <c r="BQ20" s="18">
        <v>1</v>
      </c>
      <c r="BR20" s="18">
        <v>1</v>
      </c>
      <c r="BS20" s="18">
        <v>1</v>
      </c>
      <c r="BT20" s="18">
        <v>1</v>
      </c>
      <c r="BU20" s="18">
        <v>1</v>
      </c>
      <c r="BV20" s="18">
        <v>1</v>
      </c>
      <c r="BW20" s="18">
        <v>1</v>
      </c>
      <c r="BX20" s="18">
        <v>1</v>
      </c>
      <c r="BY20" s="18">
        <v>1</v>
      </c>
      <c r="BZ20" s="18">
        <v>1</v>
      </c>
      <c r="CA20" s="18">
        <v>1</v>
      </c>
      <c r="CB20" s="18">
        <v>1</v>
      </c>
      <c r="CC20" s="18">
        <v>1</v>
      </c>
      <c r="CD20" s="18">
        <v>1</v>
      </c>
      <c r="CE20" s="18">
        <v>1</v>
      </c>
      <c r="CF20" s="18">
        <v>1</v>
      </c>
      <c r="CG20" s="18">
        <v>1</v>
      </c>
      <c r="CH20" s="18">
        <v>1</v>
      </c>
      <c r="CI20" s="18">
        <v>1</v>
      </c>
      <c r="CJ20" s="18">
        <v>1</v>
      </c>
      <c r="CK20" s="18">
        <v>1</v>
      </c>
      <c r="CL20" s="18">
        <v>1</v>
      </c>
      <c r="CM20" s="18">
        <v>1</v>
      </c>
      <c r="CN20" s="18">
        <v>1</v>
      </c>
      <c r="CO20" s="18">
        <v>1</v>
      </c>
      <c r="CP20" s="18">
        <v>1</v>
      </c>
      <c r="CQ20" s="18">
        <v>1</v>
      </c>
      <c r="CR20" s="18">
        <v>1</v>
      </c>
      <c r="CS20" s="18">
        <v>1</v>
      </c>
    </row>
    <row r="21" spans="1:97" x14ac:dyDescent="0.3">
      <c r="A21" s="18" t="s">
        <v>64</v>
      </c>
      <c r="B21" s="18">
        <v>2016</v>
      </c>
      <c r="C21" s="18">
        <v>0</v>
      </c>
      <c r="D21" s="18">
        <v>0</v>
      </c>
      <c r="E21" s="18">
        <v>0</v>
      </c>
      <c r="F21" s="18">
        <v>0</v>
      </c>
      <c r="G21" s="18">
        <v>0</v>
      </c>
      <c r="H21" s="18">
        <v>0</v>
      </c>
      <c r="I21" s="18">
        <v>0</v>
      </c>
      <c r="J21" s="18">
        <v>0</v>
      </c>
      <c r="K21" s="18">
        <v>0</v>
      </c>
      <c r="L21" s="18">
        <v>0</v>
      </c>
      <c r="M21" s="18">
        <v>1</v>
      </c>
      <c r="N21" s="18">
        <v>1</v>
      </c>
      <c r="O21" s="18">
        <v>1</v>
      </c>
      <c r="P21" s="18">
        <v>1</v>
      </c>
      <c r="Q21" s="18">
        <v>1</v>
      </c>
      <c r="R21" s="18">
        <v>1</v>
      </c>
      <c r="S21" s="18">
        <v>1</v>
      </c>
      <c r="T21" s="18">
        <v>1</v>
      </c>
      <c r="U21" s="18">
        <v>1</v>
      </c>
      <c r="V21" s="18">
        <v>1</v>
      </c>
      <c r="W21" s="18">
        <v>1</v>
      </c>
      <c r="X21" s="18">
        <v>1</v>
      </c>
      <c r="Y21" s="18">
        <v>1</v>
      </c>
      <c r="Z21" s="18">
        <v>1</v>
      </c>
      <c r="AA21" s="18">
        <v>1</v>
      </c>
      <c r="AB21" s="18">
        <v>1</v>
      </c>
      <c r="AC21" s="18">
        <v>1</v>
      </c>
      <c r="AD21" s="18">
        <v>1</v>
      </c>
      <c r="AE21" s="18">
        <v>1</v>
      </c>
      <c r="AF21" s="18">
        <v>1</v>
      </c>
      <c r="AG21" s="18">
        <v>1</v>
      </c>
      <c r="AH21" s="18">
        <v>1</v>
      </c>
      <c r="AI21" s="18">
        <v>1</v>
      </c>
      <c r="AJ21" s="18">
        <v>1</v>
      </c>
      <c r="AK21" s="18">
        <v>1</v>
      </c>
      <c r="AL21" s="18">
        <v>1</v>
      </c>
      <c r="AM21" s="18">
        <v>1</v>
      </c>
      <c r="AN21" s="18">
        <v>1</v>
      </c>
      <c r="AO21" s="18">
        <v>1</v>
      </c>
      <c r="AP21" s="18">
        <v>1</v>
      </c>
      <c r="AQ21" s="18">
        <v>1</v>
      </c>
      <c r="AR21" s="18">
        <v>1</v>
      </c>
      <c r="AS21" s="18">
        <v>1</v>
      </c>
      <c r="AT21" s="18">
        <v>1</v>
      </c>
      <c r="AU21" s="18">
        <v>1</v>
      </c>
      <c r="AV21" s="18">
        <v>1</v>
      </c>
      <c r="AW21" s="18">
        <v>1</v>
      </c>
      <c r="AX21" s="18">
        <v>1</v>
      </c>
      <c r="AY21" s="18">
        <v>1</v>
      </c>
      <c r="AZ21" s="18">
        <v>1</v>
      </c>
      <c r="BA21" s="18">
        <v>1</v>
      </c>
      <c r="BB21" s="18">
        <v>1</v>
      </c>
      <c r="BC21" s="18">
        <v>1</v>
      </c>
      <c r="BD21" s="18">
        <v>1</v>
      </c>
      <c r="BE21" s="18">
        <v>1</v>
      </c>
      <c r="BF21" s="18">
        <v>1</v>
      </c>
      <c r="BG21" s="18">
        <v>1</v>
      </c>
      <c r="BH21" s="18">
        <v>1</v>
      </c>
      <c r="BI21" s="18">
        <v>1</v>
      </c>
      <c r="BJ21" s="18">
        <v>1</v>
      </c>
      <c r="BK21" s="18">
        <v>1</v>
      </c>
      <c r="BL21" s="18">
        <v>1</v>
      </c>
      <c r="BM21" s="18">
        <v>1</v>
      </c>
      <c r="BN21" s="18">
        <v>1</v>
      </c>
      <c r="BO21" s="18">
        <v>1</v>
      </c>
      <c r="BP21" s="18">
        <v>1</v>
      </c>
      <c r="BQ21" s="18">
        <v>1</v>
      </c>
      <c r="BR21" s="18">
        <v>1</v>
      </c>
      <c r="BS21" s="18">
        <v>1</v>
      </c>
      <c r="BT21" s="18">
        <v>1</v>
      </c>
      <c r="BU21" s="18">
        <v>1</v>
      </c>
      <c r="BV21" s="18">
        <v>1</v>
      </c>
      <c r="BW21" s="18">
        <v>1</v>
      </c>
      <c r="BX21" s="18">
        <v>1</v>
      </c>
      <c r="BY21" s="18">
        <v>1</v>
      </c>
      <c r="BZ21" s="18">
        <v>1</v>
      </c>
      <c r="CA21" s="18">
        <v>1</v>
      </c>
      <c r="CB21" s="18">
        <v>1</v>
      </c>
      <c r="CC21" s="18">
        <v>1</v>
      </c>
      <c r="CD21" s="18">
        <v>1</v>
      </c>
      <c r="CE21" s="18">
        <v>1</v>
      </c>
      <c r="CF21" s="18">
        <v>1</v>
      </c>
      <c r="CG21" s="18">
        <v>1</v>
      </c>
      <c r="CH21" s="18">
        <v>1</v>
      </c>
      <c r="CI21" s="18">
        <v>1</v>
      </c>
      <c r="CJ21" s="18">
        <v>1</v>
      </c>
      <c r="CK21" s="18">
        <v>1</v>
      </c>
      <c r="CL21" s="18">
        <v>1</v>
      </c>
      <c r="CM21" s="18">
        <v>1</v>
      </c>
      <c r="CN21" s="18">
        <v>1</v>
      </c>
      <c r="CO21" s="18">
        <v>1</v>
      </c>
      <c r="CP21" s="18">
        <v>1</v>
      </c>
      <c r="CQ21" s="18">
        <v>1</v>
      </c>
      <c r="CR21" s="18">
        <v>1</v>
      </c>
      <c r="CS21" s="18">
        <v>1</v>
      </c>
    </row>
    <row r="22" spans="1:97" x14ac:dyDescent="0.3">
      <c r="A22" s="18" t="s">
        <v>65</v>
      </c>
      <c r="B22" s="18">
        <v>2020</v>
      </c>
      <c r="C22" s="18">
        <v>0</v>
      </c>
      <c r="D22" s="18">
        <v>0</v>
      </c>
      <c r="E22" s="18">
        <v>0</v>
      </c>
      <c r="F22" s="18">
        <v>0</v>
      </c>
      <c r="G22" s="18">
        <v>0</v>
      </c>
      <c r="H22" s="18">
        <v>0</v>
      </c>
      <c r="I22" s="18">
        <v>0</v>
      </c>
      <c r="J22" s="18">
        <v>0</v>
      </c>
      <c r="K22" s="18">
        <v>0</v>
      </c>
      <c r="L22" s="18">
        <v>0</v>
      </c>
      <c r="M22" s="18">
        <v>0</v>
      </c>
      <c r="N22" s="18">
        <v>0</v>
      </c>
      <c r="O22" s="18">
        <v>0</v>
      </c>
      <c r="P22" s="18">
        <v>0</v>
      </c>
      <c r="Q22" s="18">
        <v>1</v>
      </c>
      <c r="R22" s="18">
        <v>1</v>
      </c>
      <c r="S22" s="18">
        <v>1</v>
      </c>
      <c r="T22" s="18">
        <v>1</v>
      </c>
      <c r="U22" s="18">
        <v>1</v>
      </c>
      <c r="V22" s="18">
        <v>1</v>
      </c>
      <c r="W22" s="18">
        <v>1</v>
      </c>
      <c r="X22" s="18">
        <v>1</v>
      </c>
      <c r="Y22" s="18">
        <v>1</v>
      </c>
      <c r="Z22" s="18">
        <v>1</v>
      </c>
      <c r="AA22" s="18">
        <v>1</v>
      </c>
      <c r="AB22" s="18">
        <v>1</v>
      </c>
      <c r="AC22" s="18">
        <v>1</v>
      </c>
      <c r="AD22" s="18">
        <v>1</v>
      </c>
      <c r="AE22" s="18">
        <v>1</v>
      </c>
      <c r="AF22" s="18">
        <v>1</v>
      </c>
      <c r="AG22" s="18">
        <v>1</v>
      </c>
      <c r="AH22" s="18">
        <v>1</v>
      </c>
      <c r="AI22" s="18">
        <v>1</v>
      </c>
      <c r="AJ22" s="18">
        <v>1</v>
      </c>
      <c r="AK22" s="18">
        <v>1</v>
      </c>
      <c r="AL22" s="18">
        <v>1</v>
      </c>
      <c r="AM22" s="18">
        <v>1</v>
      </c>
      <c r="AN22" s="18">
        <v>1</v>
      </c>
      <c r="AO22" s="18">
        <v>1</v>
      </c>
      <c r="AP22" s="18">
        <v>1</v>
      </c>
      <c r="AQ22" s="18">
        <v>1</v>
      </c>
      <c r="AR22" s="18">
        <v>1</v>
      </c>
      <c r="AS22" s="18">
        <v>1</v>
      </c>
      <c r="AT22" s="18">
        <v>1</v>
      </c>
      <c r="AU22" s="18">
        <v>1</v>
      </c>
      <c r="AV22" s="18">
        <v>1</v>
      </c>
      <c r="AW22" s="18">
        <v>1</v>
      </c>
      <c r="AX22" s="18">
        <v>1</v>
      </c>
      <c r="AY22" s="18">
        <v>1</v>
      </c>
      <c r="AZ22" s="18">
        <v>1</v>
      </c>
      <c r="BA22" s="18">
        <v>1</v>
      </c>
      <c r="BB22" s="18">
        <v>1</v>
      </c>
      <c r="BC22" s="18">
        <v>1</v>
      </c>
      <c r="BD22" s="18">
        <v>1</v>
      </c>
      <c r="BE22" s="18">
        <v>1</v>
      </c>
      <c r="BF22" s="18">
        <v>1</v>
      </c>
      <c r="BG22" s="18">
        <v>1</v>
      </c>
      <c r="BH22" s="18">
        <v>1</v>
      </c>
      <c r="BI22" s="18">
        <v>1</v>
      </c>
      <c r="BJ22" s="18">
        <v>1</v>
      </c>
      <c r="BK22" s="18">
        <v>1</v>
      </c>
      <c r="BL22" s="18">
        <v>1</v>
      </c>
      <c r="BM22" s="18">
        <v>1</v>
      </c>
      <c r="BN22" s="18">
        <v>1</v>
      </c>
      <c r="BO22" s="18">
        <v>1</v>
      </c>
      <c r="BP22" s="18">
        <v>1</v>
      </c>
      <c r="BQ22" s="18">
        <v>1</v>
      </c>
      <c r="BR22" s="18">
        <v>1</v>
      </c>
      <c r="BS22" s="18">
        <v>1</v>
      </c>
      <c r="BT22" s="18">
        <v>1</v>
      </c>
      <c r="BU22" s="18">
        <v>1</v>
      </c>
      <c r="BV22" s="18">
        <v>1</v>
      </c>
      <c r="BW22" s="18">
        <v>1</v>
      </c>
      <c r="BX22" s="18">
        <v>1</v>
      </c>
      <c r="BY22" s="18">
        <v>1</v>
      </c>
      <c r="BZ22" s="18">
        <v>1</v>
      </c>
      <c r="CA22" s="18">
        <v>1</v>
      </c>
      <c r="CB22" s="18">
        <v>1</v>
      </c>
      <c r="CC22" s="18">
        <v>1</v>
      </c>
      <c r="CD22" s="18">
        <v>1</v>
      </c>
      <c r="CE22" s="18">
        <v>1</v>
      </c>
      <c r="CF22" s="18">
        <v>1</v>
      </c>
      <c r="CG22" s="18">
        <v>1</v>
      </c>
      <c r="CH22" s="18">
        <v>1</v>
      </c>
      <c r="CI22" s="18">
        <v>1</v>
      </c>
      <c r="CJ22" s="18">
        <v>1</v>
      </c>
      <c r="CK22" s="18">
        <v>1</v>
      </c>
      <c r="CL22" s="18">
        <v>1</v>
      </c>
      <c r="CM22" s="18">
        <v>1</v>
      </c>
      <c r="CN22" s="18">
        <v>1</v>
      </c>
      <c r="CO22" s="18">
        <v>1</v>
      </c>
      <c r="CP22" s="18">
        <v>1</v>
      </c>
      <c r="CQ22" s="18">
        <v>1</v>
      </c>
      <c r="CR22" s="18">
        <v>1</v>
      </c>
      <c r="CS22" s="18">
        <v>1</v>
      </c>
    </row>
    <row r="23" spans="1:97" x14ac:dyDescent="0.3">
      <c r="A23" s="18" t="s">
        <v>66</v>
      </c>
      <c r="B23" s="18">
        <v>2017</v>
      </c>
      <c r="C23" s="18">
        <v>0</v>
      </c>
      <c r="D23" s="18">
        <v>0</v>
      </c>
      <c r="E23" s="18">
        <v>0</v>
      </c>
      <c r="F23" s="18">
        <v>0</v>
      </c>
      <c r="G23" s="18">
        <v>0</v>
      </c>
      <c r="H23" s="18">
        <v>0</v>
      </c>
      <c r="I23" s="18">
        <v>0</v>
      </c>
      <c r="J23" s="18">
        <v>0</v>
      </c>
      <c r="K23" s="18">
        <v>0</v>
      </c>
      <c r="L23" s="18">
        <v>0</v>
      </c>
      <c r="M23" s="18">
        <v>0</v>
      </c>
      <c r="N23" s="18">
        <v>1</v>
      </c>
      <c r="O23" s="18">
        <v>1</v>
      </c>
      <c r="P23" s="18">
        <v>1</v>
      </c>
      <c r="Q23" s="18">
        <v>1</v>
      </c>
      <c r="R23" s="18">
        <v>1</v>
      </c>
      <c r="S23" s="18">
        <v>1</v>
      </c>
      <c r="T23" s="18">
        <v>1</v>
      </c>
      <c r="U23" s="18">
        <v>1</v>
      </c>
      <c r="V23" s="18">
        <v>1</v>
      </c>
      <c r="W23" s="18">
        <v>1</v>
      </c>
      <c r="X23" s="18">
        <v>1</v>
      </c>
      <c r="Y23" s="18">
        <v>1</v>
      </c>
      <c r="Z23" s="18">
        <v>1</v>
      </c>
      <c r="AA23" s="18">
        <v>1</v>
      </c>
      <c r="AB23" s="18">
        <v>1</v>
      </c>
      <c r="AC23" s="18">
        <v>1</v>
      </c>
      <c r="AD23" s="18">
        <v>1</v>
      </c>
      <c r="AE23" s="18">
        <v>1</v>
      </c>
      <c r="AF23" s="18">
        <v>1</v>
      </c>
      <c r="AG23" s="18">
        <v>1</v>
      </c>
      <c r="AH23" s="18">
        <v>1</v>
      </c>
      <c r="AI23" s="18">
        <v>1</v>
      </c>
      <c r="AJ23" s="18">
        <v>1</v>
      </c>
      <c r="AK23" s="18">
        <v>1</v>
      </c>
      <c r="AL23" s="18">
        <v>1</v>
      </c>
      <c r="AM23" s="18">
        <v>1</v>
      </c>
      <c r="AN23" s="18">
        <v>1</v>
      </c>
      <c r="AO23" s="18">
        <v>1</v>
      </c>
      <c r="AP23" s="18">
        <v>1</v>
      </c>
      <c r="AQ23" s="18">
        <v>1</v>
      </c>
      <c r="AR23" s="18">
        <v>1</v>
      </c>
      <c r="AS23" s="18">
        <v>1</v>
      </c>
      <c r="AT23" s="18">
        <v>1</v>
      </c>
      <c r="AU23" s="18">
        <v>1</v>
      </c>
      <c r="AV23" s="18">
        <v>1</v>
      </c>
      <c r="AW23" s="18">
        <v>1</v>
      </c>
      <c r="AX23" s="18">
        <v>1</v>
      </c>
      <c r="AY23" s="18">
        <v>1</v>
      </c>
      <c r="AZ23" s="18">
        <v>1</v>
      </c>
      <c r="BA23" s="18">
        <v>1</v>
      </c>
      <c r="BB23" s="18">
        <v>1</v>
      </c>
      <c r="BC23" s="18">
        <v>1</v>
      </c>
      <c r="BD23" s="18">
        <v>1</v>
      </c>
      <c r="BE23" s="18">
        <v>1</v>
      </c>
      <c r="BF23" s="18">
        <v>1</v>
      </c>
      <c r="BG23" s="18">
        <v>1</v>
      </c>
      <c r="BH23" s="18">
        <v>1</v>
      </c>
      <c r="BI23" s="18">
        <v>1</v>
      </c>
      <c r="BJ23" s="18">
        <v>1</v>
      </c>
      <c r="BK23" s="18">
        <v>1</v>
      </c>
      <c r="BL23" s="18">
        <v>1</v>
      </c>
      <c r="BM23" s="18">
        <v>1</v>
      </c>
      <c r="BN23" s="18">
        <v>1</v>
      </c>
      <c r="BO23" s="18">
        <v>1</v>
      </c>
      <c r="BP23" s="18">
        <v>1</v>
      </c>
      <c r="BQ23" s="18">
        <v>1</v>
      </c>
      <c r="BR23" s="18">
        <v>1</v>
      </c>
      <c r="BS23" s="18">
        <v>1</v>
      </c>
      <c r="BT23" s="18">
        <v>1</v>
      </c>
      <c r="BU23" s="18">
        <v>1</v>
      </c>
      <c r="BV23" s="18">
        <v>1</v>
      </c>
      <c r="BW23" s="18">
        <v>1</v>
      </c>
      <c r="BX23" s="18">
        <v>1</v>
      </c>
      <c r="BY23" s="18">
        <v>1</v>
      </c>
      <c r="BZ23" s="18">
        <v>1</v>
      </c>
      <c r="CA23" s="18">
        <v>1</v>
      </c>
      <c r="CB23" s="18">
        <v>1</v>
      </c>
      <c r="CC23" s="18">
        <v>1</v>
      </c>
      <c r="CD23" s="18">
        <v>1</v>
      </c>
      <c r="CE23" s="18">
        <v>1</v>
      </c>
      <c r="CF23" s="18">
        <v>1</v>
      </c>
      <c r="CG23" s="18">
        <v>1</v>
      </c>
      <c r="CH23" s="18">
        <v>1</v>
      </c>
      <c r="CI23" s="18">
        <v>1</v>
      </c>
      <c r="CJ23" s="18">
        <v>1</v>
      </c>
      <c r="CK23" s="18">
        <v>1</v>
      </c>
      <c r="CL23" s="18">
        <v>1</v>
      </c>
      <c r="CM23" s="18">
        <v>1</v>
      </c>
      <c r="CN23" s="18">
        <v>1</v>
      </c>
      <c r="CO23" s="18">
        <v>1</v>
      </c>
      <c r="CP23" s="18">
        <v>1</v>
      </c>
      <c r="CQ23" s="18">
        <v>1</v>
      </c>
      <c r="CR23" s="18">
        <v>1</v>
      </c>
      <c r="CS23" s="18">
        <v>1</v>
      </c>
    </row>
    <row r="24" spans="1:97" x14ac:dyDescent="0.3">
      <c r="A24" s="18" t="s">
        <v>67</v>
      </c>
      <c r="B24" s="18">
        <v>2017</v>
      </c>
      <c r="C24" s="18">
        <v>0</v>
      </c>
      <c r="D24" s="18">
        <v>0</v>
      </c>
      <c r="E24" s="18">
        <v>0</v>
      </c>
      <c r="F24" s="18">
        <v>0</v>
      </c>
      <c r="G24" s="18">
        <v>0</v>
      </c>
      <c r="H24" s="18">
        <v>0</v>
      </c>
      <c r="I24" s="18">
        <v>0</v>
      </c>
      <c r="J24" s="18">
        <v>0</v>
      </c>
      <c r="K24" s="18">
        <v>0</v>
      </c>
      <c r="L24" s="18">
        <v>0</v>
      </c>
      <c r="M24" s="18">
        <v>0</v>
      </c>
      <c r="N24" s="18">
        <v>1</v>
      </c>
      <c r="O24" s="18">
        <v>1</v>
      </c>
      <c r="P24" s="18">
        <v>1</v>
      </c>
      <c r="Q24" s="18">
        <v>1</v>
      </c>
      <c r="R24" s="18">
        <v>1</v>
      </c>
      <c r="S24" s="18">
        <v>1</v>
      </c>
      <c r="T24" s="18">
        <v>1</v>
      </c>
      <c r="U24" s="18">
        <v>1</v>
      </c>
      <c r="V24" s="18">
        <v>1</v>
      </c>
      <c r="W24" s="18">
        <v>1</v>
      </c>
      <c r="X24" s="18">
        <v>1</v>
      </c>
      <c r="Y24" s="18">
        <v>1</v>
      </c>
      <c r="Z24" s="18">
        <v>1</v>
      </c>
      <c r="AA24" s="18">
        <v>1</v>
      </c>
      <c r="AB24" s="18">
        <v>1</v>
      </c>
      <c r="AC24" s="18">
        <v>1</v>
      </c>
      <c r="AD24" s="18">
        <v>1</v>
      </c>
      <c r="AE24" s="18">
        <v>1</v>
      </c>
      <c r="AF24" s="18">
        <v>1</v>
      </c>
      <c r="AG24" s="18">
        <v>1</v>
      </c>
      <c r="AH24" s="18">
        <v>1</v>
      </c>
      <c r="AI24" s="18">
        <v>1</v>
      </c>
      <c r="AJ24" s="18">
        <v>1</v>
      </c>
      <c r="AK24" s="18">
        <v>1</v>
      </c>
      <c r="AL24" s="18">
        <v>1</v>
      </c>
      <c r="AM24" s="18">
        <v>1</v>
      </c>
      <c r="AN24" s="18">
        <v>1</v>
      </c>
      <c r="AO24" s="18">
        <v>1</v>
      </c>
      <c r="AP24" s="18">
        <v>1</v>
      </c>
      <c r="AQ24" s="18">
        <v>1</v>
      </c>
      <c r="AR24" s="18">
        <v>1</v>
      </c>
      <c r="AS24" s="18">
        <v>1</v>
      </c>
      <c r="AT24" s="18">
        <v>1</v>
      </c>
      <c r="AU24" s="18">
        <v>1</v>
      </c>
      <c r="AV24" s="18">
        <v>1</v>
      </c>
      <c r="AW24" s="18">
        <v>1</v>
      </c>
      <c r="AX24" s="18">
        <v>1</v>
      </c>
      <c r="AY24" s="18">
        <v>1</v>
      </c>
      <c r="AZ24" s="18">
        <v>1</v>
      </c>
      <c r="BA24" s="18">
        <v>1</v>
      </c>
      <c r="BB24" s="18">
        <v>1</v>
      </c>
      <c r="BC24" s="18">
        <v>1</v>
      </c>
      <c r="BD24" s="18">
        <v>1</v>
      </c>
      <c r="BE24" s="18">
        <v>1</v>
      </c>
      <c r="BF24" s="18">
        <v>1</v>
      </c>
      <c r="BG24" s="18">
        <v>1</v>
      </c>
      <c r="BH24" s="18">
        <v>1</v>
      </c>
      <c r="BI24" s="18">
        <v>1</v>
      </c>
      <c r="BJ24" s="18">
        <v>1</v>
      </c>
      <c r="BK24" s="18">
        <v>1</v>
      </c>
      <c r="BL24" s="18">
        <v>1</v>
      </c>
      <c r="BM24" s="18">
        <v>1</v>
      </c>
      <c r="BN24" s="18">
        <v>1</v>
      </c>
      <c r="BO24" s="18">
        <v>1</v>
      </c>
      <c r="BP24" s="18">
        <v>1</v>
      </c>
      <c r="BQ24" s="18">
        <v>1</v>
      </c>
      <c r="BR24" s="18">
        <v>1</v>
      </c>
      <c r="BS24" s="18">
        <v>1</v>
      </c>
      <c r="BT24" s="18">
        <v>1</v>
      </c>
      <c r="BU24" s="18">
        <v>1</v>
      </c>
      <c r="BV24" s="18">
        <v>1</v>
      </c>
      <c r="BW24" s="18">
        <v>1</v>
      </c>
      <c r="BX24" s="18">
        <v>1</v>
      </c>
      <c r="BY24" s="18">
        <v>1</v>
      </c>
      <c r="BZ24" s="18">
        <v>1</v>
      </c>
      <c r="CA24" s="18">
        <v>1</v>
      </c>
      <c r="CB24" s="18">
        <v>1</v>
      </c>
      <c r="CC24" s="18">
        <v>1</v>
      </c>
      <c r="CD24" s="18">
        <v>1</v>
      </c>
      <c r="CE24" s="18">
        <v>1</v>
      </c>
      <c r="CF24" s="18">
        <v>1</v>
      </c>
      <c r="CG24" s="18">
        <v>1</v>
      </c>
      <c r="CH24" s="18">
        <v>1</v>
      </c>
      <c r="CI24" s="18">
        <v>1</v>
      </c>
      <c r="CJ24" s="18">
        <v>1</v>
      </c>
      <c r="CK24" s="18">
        <v>1</v>
      </c>
      <c r="CL24" s="18">
        <v>1</v>
      </c>
      <c r="CM24" s="18">
        <v>1</v>
      </c>
      <c r="CN24" s="18">
        <v>1</v>
      </c>
      <c r="CO24" s="18">
        <v>1</v>
      </c>
      <c r="CP24" s="18">
        <v>1</v>
      </c>
      <c r="CQ24" s="18">
        <v>1</v>
      </c>
      <c r="CR24" s="18">
        <v>1</v>
      </c>
      <c r="CS24" s="18">
        <v>1</v>
      </c>
    </row>
    <row r="25" spans="1:97" x14ac:dyDescent="0.3">
      <c r="A25" s="18" t="s">
        <v>68</v>
      </c>
      <c r="B25" s="18">
        <v>2016</v>
      </c>
      <c r="C25" s="18">
        <v>0</v>
      </c>
      <c r="D25" s="18">
        <v>0</v>
      </c>
      <c r="E25" s="18">
        <v>0</v>
      </c>
      <c r="F25" s="18">
        <v>0</v>
      </c>
      <c r="G25" s="18">
        <v>0</v>
      </c>
      <c r="H25" s="18">
        <v>0</v>
      </c>
      <c r="I25" s="18">
        <v>0</v>
      </c>
      <c r="J25" s="18">
        <v>0</v>
      </c>
      <c r="K25" s="18">
        <v>0</v>
      </c>
      <c r="L25" s="18">
        <v>0</v>
      </c>
      <c r="M25" s="18">
        <v>1</v>
      </c>
      <c r="N25" s="18">
        <v>1</v>
      </c>
      <c r="O25" s="18">
        <v>1</v>
      </c>
      <c r="P25" s="18">
        <v>1</v>
      </c>
      <c r="Q25" s="18">
        <v>1</v>
      </c>
      <c r="R25" s="18">
        <v>1</v>
      </c>
      <c r="S25" s="18">
        <v>1</v>
      </c>
      <c r="T25" s="18">
        <v>1</v>
      </c>
      <c r="U25" s="18">
        <v>1</v>
      </c>
      <c r="V25" s="18">
        <v>1</v>
      </c>
      <c r="W25" s="18">
        <v>1</v>
      </c>
      <c r="X25" s="18">
        <v>1</v>
      </c>
      <c r="Y25" s="18">
        <v>1</v>
      </c>
      <c r="Z25" s="18">
        <v>1</v>
      </c>
      <c r="AA25" s="18">
        <v>1</v>
      </c>
      <c r="AB25" s="18">
        <v>1</v>
      </c>
      <c r="AC25" s="18">
        <v>1</v>
      </c>
      <c r="AD25" s="18">
        <v>1</v>
      </c>
      <c r="AE25" s="18">
        <v>1</v>
      </c>
      <c r="AF25" s="18">
        <v>1</v>
      </c>
      <c r="AG25" s="18">
        <v>1</v>
      </c>
      <c r="AH25" s="18">
        <v>1</v>
      </c>
      <c r="AI25" s="18">
        <v>1</v>
      </c>
      <c r="AJ25" s="18">
        <v>1</v>
      </c>
      <c r="AK25" s="18">
        <v>1</v>
      </c>
      <c r="AL25" s="18">
        <v>1</v>
      </c>
      <c r="AM25" s="18">
        <v>1</v>
      </c>
      <c r="AN25" s="18">
        <v>1</v>
      </c>
      <c r="AO25" s="18">
        <v>1</v>
      </c>
      <c r="AP25" s="18">
        <v>1</v>
      </c>
      <c r="AQ25" s="18">
        <v>1</v>
      </c>
      <c r="AR25" s="18">
        <v>1</v>
      </c>
      <c r="AS25" s="18">
        <v>1</v>
      </c>
      <c r="AT25" s="18">
        <v>1</v>
      </c>
      <c r="AU25" s="18">
        <v>1</v>
      </c>
      <c r="AV25" s="18">
        <v>1</v>
      </c>
      <c r="AW25" s="18">
        <v>1</v>
      </c>
      <c r="AX25" s="18">
        <v>1</v>
      </c>
      <c r="AY25" s="18">
        <v>1</v>
      </c>
      <c r="AZ25" s="18">
        <v>1</v>
      </c>
      <c r="BA25" s="18">
        <v>1</v>
      </c>
      <c r="BB25" s="18">
        <v>1</v>
      </c>
      <c r="BC25" s="18">
        <v>1</v>
      </c>
      <c r="BD25" s="18">
        <v>1</v>
      </c>
      <c r="BE25" s="18">
        <v>1</v>
      </c>
      <c r="BF25" s="18">
        <v>1</v>
      </c>
      <c r="BG25" s="18">
        <v>1</v>
      </c>
      <c r="BH25" s="18">
        <v>1</v>
      </c>
      <c r="BI25" s="18">
        <v>1</v>
      </c>
      <c r="BJ25" s="18">
        <v>1</v>
      </c>
      <c r="BK25" s="18">
        <v>1</v>
      </c>
      <c r="BL25" s="18">
        <v>1</v>
      </c>
      <c r="BM25" s="18">
        <v>1</v>
      </c>
      <c r="BN25" s="18">
        <v>1</v>
      </c>
      <c r="BO25" s="18">
        <v>1</v>
      </c>
      <c r="BP25" s="18">
        <v>1</v>
      </c>
      <c r="BQ25" s="18">
        <v>1</v>
      </c>
      <c r="BR25" s="18">
        <v>1</v>
      </c>
      <c r="BS25" s="18">
        <v>1</v>
      </c>
      <c r="BT25" s="18">
        <v>1</v>
      </c>
      <c r="BU25" s="18">
        <v>1</v>
      </c>
      <c r="BV25" s="18">
        <v>1</v>
      </c>
      <c r="BW25" s="18">
        <v>1</v>
      </c>
      <c r="BX25" s="18">
        <v>1</v>
      </c>
      <c r="BY25" s="18">
        <v>1</v>
      </c>
      <c r="BZ25" s="18">
        <v>1</v>
      </c>
      <c r="CA25" s="18">
        <v>1</v>
      </c>
      <c r="CB25" s="18">
        <v>1</v>
      </c>
      <c r="CC25" s="18">
        <v>1</v>
      </c>
      <c r="CD25" s="18">
        <v>1</v>
      </c>
      <c r="CE25" s="18">
        <v>1</v>
      </c>
      <c r="CF25" s="18">
        <v>1</v>
      </c>
      <c r="CG25" s="18">
        <v>1</v>
      </c>
      <c r="CH25" s="18">
        <v>1</v>
      </c>
      <c r="CI25" s="18">
        <v>1</v>
      </c>
      <c r="CJ25" s="18">
        <v>1</v>
      </c>
      <c r="CK25" s="18">
        <v>1</v>
      </c>
      <c r="CL25" s="18">
        <v>1</v>
      </c>
      <c r="CM25" s="18">
        <v>1</v>
      </c>
      <c r="CN25" s="18">
        <v>1</v>
      </c>
      <c r="CO25" s="18">
        <v>1</v>
      </c>
      <c r="CP25" s="18">
        <v>1</v>
      </c>
      <c r="CQ25" s="18">
        <v>1</v>
      </c>
      <c r="CR25" s="18">
        <v>1</v>
      </c>
      <c r="CS25" s="18">
        <v>1</v>
      </c>
    </row>
    <row r="26" spans="1:97" x14ac:dyDescent="0.3">
      <c r="A26" s="18" t="s">
        <v>74</v>
      </c>
      <c r="B26" s="18">
        <v>2025</v>
      </c>
      <c r="C26" s="18">
        <v>0</v>
      </c>
      <c r="D26" s="18">
        <v>0</v>
      </c>
      <c r="E26" s="18">
        <v>0</v>
      </c>
      <c r="F26" s="18">
        <v>0</v>
      </c>
      <c r="G26" s="18">
        <v>0</v>
      </c>
      <c r="H26" s="18">
        <v>0</v>
      </c>
      <c r="I26" s="18">
        <v>0</v>
      </c>
      <c r="J26" s="18">
        <v>0</v>
      </c>
      <c r="K26" s="18">
        <v>0</v>
      </c>
      <c r="L26" s="18">
        <v>0</v>
      </c>
      <c r="M26" s="18">
        <v>0</v>
      </c>
      <c r="N26" s="18">
        <v>0</v>
      </c>
      <c r="O26" s="18">
        <v>0</v>
      </c>
      <c r="P26" s="18">
        <v>0</v>
      </c>
      <c r="Q26" s="18">
        <v>0</v>
      </c>
      <c r="R26" s="18">
        <v>0</v>
      </c>
      <c r="S26" s="18">
        <v>0</v>
      </c>
      <c r="T26" s="18">
        <v>0</v>
      </c>
      <c r="U26" s="18">
        <v>0</v>
      </c>
      <c r="V26" s="18">
        <v>1</v>
      </c>
      <c r="W26" s="18">
        <v>1</v>
      </c>
      <c r="X26" s="18">
        <v>1</v>
      </c>
      <c r="Y26" s="18">
        <v>1</v>
      </c>
      <c r="Z26" s="18">
        <v>1</v>
      </c>
      <c r="AA26" s="18">
        <v>1</v>
      </c>
      <c r="AB26" s="18">
        <v>1</v>
      </c>
      <c r="AC26" s="18">
        <v>1</v>
      </c>
      <c r="AD26" s="18">
        <v>1</v>
      </c>
      <c r="AE26" s="18">
        <v>1</v>
      </c>
      <c r="AF26" s="18">
        <v>1</v>
      </c>
      <c r="AG26" s="18">
        <v>1</v>
      </c>
      <c r="AH26" s="18">
        <v>1</v>
      </c>
      <c r="AI26" s="18">
        <v>1</v>
      </c>
      <c r="AJ26" s="18">
        <v>1</v>
      </c>
      <c r="AK26" s="18">
        <v>1</v>
      </c>
      <c r="AL26" s="18">
        <v>1</v>
      </c>
      <c r="AM26" s="18">
        <v>1</v>
      </c>
      <c r="AN26" s="18">
        <v>1</v>
      </c>
      <c r="AO26" s="18">
        <v>1</v>
      </c>
      <c r="AP26" s="18">
        <v>1</v>
      </c>
      <c r="AQ26" s="18">
        <v>1</v>
      </c>
      <c r="AR26" s="18">
        <v>1</v>
      </c>
      <c r="AS26" s="18">
        <v>1</v>
      </c>
      <c r="AT26" s="18">
        <v>1</v>
      </c>
      <c r="AU26" s="18">
        <v>1</v>
      </c>
      <c r="AV26" s="18">
        <v>1</v>
      </c>
      <c r="AW26" s="18">
        <v>1</v>
      </c>
      <c r="AX26" s="18">
        <v>1</v>
      </c>
      <c r="AY26" s="18">
        <v>1</v>
      </c>
      <c r="AZ26" s="18">
        <v>1</v>
      </c>
      <c r="BA26" s="18">
        <v>1</v>
      </c>
      <c r="BB26" s="18">
        <v>1</v>
      </c>
      <c r="BC26" s="18">
        <v>1</v>
      </c>
      <c r="BD26" s="18">
        <v>1</v>
      </c>
      <c r="BE26" s="18">
        <v>1</v>
      </c>
      <c r="BF26" s="18">
        <v>1</v>
      </c>
      <c r="BG26" s="18">
        <v>1</v>
      </c>
      <c r="BH26" s="18">
        <v>1</v>
      </c>
      <c r="BI26" s="18">
        <v>1</v>
      </c>
      <c r="BJ26" s="18">
        <v>1</v>
      </c>
      <c r="BK26" s="18">
        <v>1</v>
      </c>
      <c r="BL26" s="18">
        <v>1</v>
      </c>
      <c r="BM26" s="18">
        <v>1</v>
      </c>
      <c r="BN26" s="18">
        <v>1</v>
      </c>
      <c r="BO26" s="18">
        <v>1</v>
      </c>
      <c r="BP26" s="18">
        <v>1</v>
      </c>
      <c r="BQ26" s="18">
        <v>1</v>
      </c>
      <c r="BR26" s="18">
        <v>1</v>
      </c>
      <c r="BS26" s="18">
        <v>1</v>
      </c>
      <c r="BT26" s="18">
        <v>1</v>
      </c>
      <c r="BU26" s="18">
        <v>1</v>
      </c>
      <c r="BV26" s="18">
        <v>1</v>
      </c>
      <c r="BW26" s="18">
        <v>1</v>
      </c>
      <c r="BX26" s="18">
        <v>1</v>
      </c>
      <c r="BY26" s="18">
        <v>1</v>
      </c>
      <c r="BZ26" s="18">
        <v>1</v>
      </c>
      <c r="CA26" s="18">
        <v>1</v>
      </c>
      <c r="CB26" s="18">
        <v>1</v>
      </c>
      <c r="CC26" s="18">
        <v>1</v>
      </c>
      <c r="CD26" s="18">
        <v>1</v>
      </c>
      <c r="CE26" s="18">
        <v>1</v>
      </c>
      <c r="CF26" s="18">
        <v>1</v>
      </c>
      <c r="CG26" s="18">
        <v>1</v>
      </c>
      <c r="CH26" s="18">
        <v>1</v>
      </c>
      <c r="CI26" s="18">
        <v>1</v>
      </c>
      <c r="CJ26" s="18">
        <v>1</v>
      </c>
      <c r="CK26" s="18">
        <v>1</v>
      </c>
      <c r="CL26" s="18">
        <v>1</v>
      </c>
      <c r="CM26" s="18">
        <v>1</v>
      </c>
      <c r="CN26" s="18">
        <v>1</v>
      </c>
      <c r="CO26" s="18">
        <v>1</v>
      </c>
      <c r="CP26" s="18">
        <v>1</v>
      </c>
      <c r="CQ26" s="18">
        <v>1</v>
      </c>
      <c r="CR26" s="18">
        <v>1</v>
      </c>
      <c r="CS26" s="18">
        <v>1</v>
      </c>
    </row>
    <row r="27" spans="1:97" x14ac:dyDescent="0.3">
      <c r="A27" s="18" t="s">
        <v>75</v>
      </c>
      <c r="B27" s="18">
        <v>2017</v>
      </c>
      <c r="C27" s="18">
        <v>0</v>
      </c>
      <c r="D27" s="18">
        <v>0</v>
      </c>
      <c r="E27" s="18">
        <v>0</v>
      </c>
      <c r="F27" s="18">
        <v>0</v>
      </c>
      <c r="G27" s="18">
        <v>0</v>
      </c>
      <c r="H27" s="18">
        <v>0</v>
      </c>
      <c r="I27" s="18">
        <v>0</v>
      </c>
      <c r="J27" s="18">
        <v>0</v>
      </c>
      <c r="K27" s="18">
        <v>0</v>
      </c>
      <c r="L27" s="18">
        <v>0</v>
      </c>
      <c r="M27" s="18">
        <v>0</v>
      </c>
      <c r="N27" s="18">
        <v>1</v>
      </c>
      <c r="O27" s="18">
        <v>1</v>
      </c>
      <c r="P27" s="18">
        <v>1</v>
      </c>
      <c r="Q27" s="18">
        <v>1</v>
      </c>
      <c r="R27" s="18">
        <v>1</v>
      </c>
      <c r="S27" s="18">
        <v>1</v>
      </c>
      <c r="T27" s="18">
        <v>1</v>
      </c>
      <c r="U27" s="18">
        <v>1</v>
      </c>
      <c r="V27" s="18">
        <v>1</v>
      </c>
      <c r="W27" s="18">
        <v>1</v>
      </c>
      <c r="X27" s="18">
        <v>1</v>
      </c>
      <c r="Y27" s="18">
        <v>1</v>
      </c>
      <c r="Z27" s="18">
        <v>1</v>
      </c>
      <c r="AA27" s="18">
        <v>1</v>
      </c>
      <c r="AB27" s="18">
        <v>1</v>
      </c>
      <c r="AC27" s="18">
        <v>1</v>
      </c>
      <c r="AD27" s="18">
        <v>1</v>
      </c>
      <c r="AE27" s="18">
        <v>1</v>
      </c>
      <c r="AF27" s="18">
        <v>1</v>
      </c>
      <c r="AG27" s="18">
        <v>1</v>
      </c>
      <c r="AH27" s="18">
        <v>1</v>
      </c>
      <c r="AI27" s="18">
        <v>1</v>
      </c>
      <c r="AJ27" s="18">
        <v>1</v>
      </c>
      <c r="AK27" s="18">
        <v>1</v>
      </c>
      <c r="AL27" s="18">
        <v>1</v>
      </c>
      <c r="AM27" s="18">
        <v>1</v>
      </c>
      <c r="AN27" s="18">
        <v>1</v>
      </c>
      <c r="AO27" s="18">
        <v>1</v>
      </c>
      <c r="AP27" s="18">
        <v>1</v>
      </c>
      <c r="AQ27" s="18">
        <v>1</v>
      </c>
      <c r="AR27" s="18">
        <v>1</v>
      </c>
      <c r="AS27" s="18">
        <v>1</v>
      </c>
      <c r="AT27" s="18">
        <v>1</v>
      </c>
      <c r="AU27" s="18">
        <v>1</v>
      </c>
      <c r="AV27" s="18">
        <v>1</v>
      </c>
      <c r="AW27" s="18">
        <v>1</v>
      </c>
      <c r="AX27" s="18">
        <v>1</v>
      </c>
      <c r="AY27" s="18">
        <v>1</v>
      </c>
      <c r="AZ27" s="18">
        <v>1</v>
      </c>
      <c r="BA27" s="18">
        <v>1</v>
      </c>
      <c r="BB27" s="18">
        <v>1</v>
      </c>
      <c r="BC27" s="18">
        <v>1</v>
      </c>
      <c r="BD27" s="18">
        <v>1</v>
      </c>
      <c r="BE27" s="18">
        <v>1</v>
      </c>
      <c r="BF27" s="18">
        <v>1</v>
      </c>
      <c r="BG27" s="18">
        <v>1</v>
      </c>
      <c r="BH27" s="18">
        <v>1</v>
      </c>
      <c r="BI27" s="18">
        <v>1</v>
      </c>
      <c r="BJ27" s="18">
        <v>1</v>
      </c>
      <c r="BK27" s="18">
        <v>1</v>
      </c>
      <c r="BL27" s="18">
        <v>1</v>
      </c>
      <c r="BM27" s="18">
        <v>1</v>
      </c>
      <c r="BN27" s="18">
        <v>1</v>
      </c>
      <c r="BO27" s="18">
        <v>1</v>
      </c>
      <c r="BP27" s="18">
        <v>1</v>
      </c>
      <c r="BQ27" s="18">
        <v>1</v>
      </c>
      <c r="BR27" s="18">
        <v>1</v>
      </c>
      <c r="BS27" s="18">
        <v>1</v>
      </c>
      <c r="BT27" s="18">
        <v>1</v>
      </c>
      <c r="BU27" s="18">
        <v>1</v>
      </c>
      <c r="BV27" s="18">
        <v>1</v>
      </c>
      <c r="BW27" s="18">
        <v>1</v>
      </c>
      <c r="BX27" s="18">
        <v>1</v>
      </c>
      <c r="BY27" s="18">
        <v>1</v>
      </c>
      <c r="BZ27" s="18">
        <v>1</v>
      </c>
      <c r="CA27" s="18">
        <v>1</v>
      </c>
      <c r="CB27" s="18">
        <v>1</v>
      </c>
      <c r="CC27" s="18">
        <v>1</v>
      </c>
      <c r="CD27" s="18">
        <v>1</v>
      </c>
      <c r="CE27" s="18">
        <v>1</v>
      </c>
      <c r="CF27" s="18">
        <v>1</v>
      </c>
      <c r="CG27" s="18">
        <v>1</v>
      </c>
      <c r="CH27" s="18">
        <v>1</v>
      </c>
      <c r="CI27" s="18">
        <v>1</v>
      </c>
      <c r="CJ27" s="18">
        <v>1</v>
      </c>
      <c r="CK27" s="18">
        <v>1</v>
      </c>
      <c r="CL27" s="18">
        <v>1</v>
      </c>
      <c r="CM27" s="18">
        <v>1</v>
      </c>
      <c r="CN27" s="18">
        <v>1</v>
      </c>
      <c r="CO27" s="18">
        <v>1</v>
      </c>
      <c r="CP27" s="18">
        <v>1</v>
      </c>
      <c r="CQ27" s="18">
        <v>1</v>
      </c>
      <c r="CR27" s="18">
        <v>1</v>
      </c>
      <c r="CS27" s="18">
        <v>1</v>
      </c>
    </row>
    <row r="28" spans="1:97" x14ac:dyDescent="0.3">
      <c r="A28" s="18" t="s">
        <v>76</v>
      </c>
      <c r="B28" s="18">
        <v>2029</v>
      </c>
      <c r="C28" s="18">
        <v>0</v>
      </c>
      <c r="D28" s="18">
        <v>0</v>
      </c>
      <c r="E28" s="18">
        <v>0</v>
      </c>
      <c r="F28" s="18">
        <v>0</v>
      </c>
      <c r="G28" s="18">
        <v>0</v>
      </c>
      <c r="H28" s="18">
        <v>0</v>
      </c>
      <c r="I28" s="18">
        <v>0</v>
      </c>
      <c r="J28" s="18">
        <v>0</v>
      </c>
      <c r="K28" s="18">
        <v>0</v>
      </c>
      <c r="L28" s="18">
        <v>0</v>
      </c>
      <c r="M28" s="18">
        <v>0</v>
      </c>
      <c r="N28" s="18">
        <v>0</v>
      </c>
      <c r="O28" s="18">
        <v>0</v>
      </c>
      <c r="P28" s="18">
        <v>0</v>
      </c>
      <c r="Q28" s="18">
        <v>0</v>
      </c>
      <c r="R28" s="18">
        <v>0</v>
      </c>
      <c r="S28" s="18">
        <v>0</v>
      </c>
      <c r="T28" s="18">
        <v>0</v>
      </c>
      <c r="U28" s="18">
        <v>0</v>
      </c>
      <c r="V28" s="18">
        <v>0</v>
      </c>
      <c r="W28" s="18">
        <v>0</v>
      </c>
      <c r="X28" s="18">
        <v>0</v>
      </c>
      <c r="Y28" s="18">
        <v>0</v>
      </c>
      <c r="Z28" s="18">
        <v>1</v>
      </c>
      <c r="AA28" s="18">
        <v>1</v>
      </c>
      <c r="AB28" s="18">
        <v>1</v>
      </c>
      <c r="AC28" s="18">
        <v>1</v>
      </c>
      <c r="AD28" s="18">
        <v>1</v>
      </c>
      <c r="AE28" s="18">
        <v>1</v>
      </c>
      <c r="AF28" s="18">
        <v>1</v>
      </c>
      <c r="AG28" s="18">
        <v>1</v>
      </c>
      <c r="AH28" s="18">
        <v>1</v>
      </c>
      <c r="AI28" s="18">
        <v>1</v>
      </c>
      <c r="AJ28" s="18">
        <v>1</v>
      </c>
      <c r="AK28" s="18">
        <v>1</v>
      </c>
      <c r="AL28" s="18">
        <v>1</v>
      </c>
      <c r="AM28" s="18">
        <v>1</v>
      </c>
      <c r="AN28" s="18">
        <v>1</v>
      </c>
      <c r="AO28" s="18">
        <v>1</v>
      </c>
      <c r="AP28" s="18">
        <v>1</v>
      </c>
      <c r="AQ28" s="18">
        <v>1</v>
      </c>
      <c r="AR28" s="18">
        <v>1</v>
      </c>
      <c r="AS28" s="18">
        <v>1</v>
      </c>
      <c r="AT28" s="18">
        <v>1</v>
      </c>
      <c r="AU28" s="18">
        <v>1</v>
      </c>
      <c r="AV28" s="18">
        <v>1</v>
      </c>
      <c r="AW28" s="18">
        <v>1</v>
      </c>
      <c r="AX28" s="18">
        <v>1</v>
      </c>
      <c r="AY28" s="18">
        <v>1</v>
      </c>
      <c r="AZ28" s="18">
        <v>1</v>
      </c>
      <c r="BA28" s="18">
        <v>1</v>
      </c>
      <c r="BB28" s="18">
        <v>1</v>
      </c>
      <c r="BC28" s="18">
        <v>1</v>
      </c>
      <c r="BD28" s="18">
        <v>1</v>
      </c>
      <c r="BE28" s="18">
        <v>1</v>
      </c>
      <c r="BF28" s="18">
        <v>1</v>
      </c>
      <c r="BG28" s="18">
        <v>1</v>
      </c>
      <c r="BH28" s="18">
        <v>1</v>
      </c>
      <c r="BI28" s="18">
        <v>1</v>
      </c>
      <c r="BJ28" s="18">
        <v>1</v>
      </c>
      <c r="BK28" s="18">
        <v>1</v>
      </c>
      <c r="BL28" s="18">
        <v>1</v>
      </c>
      <c r="BM28" s="18">
        <v>1</v>
      </c>
      <c r="BN28" s="18">
        <v>1</v>
      </c>
      <c r="BO28" s="18">
        <v>1</v>
      </c>
      <c r="BP28" s="18">
        <v>1</v>
      </c>
      <c r="BQ28" s="18">
        <v>1</v>
      </c>
      <c r="BR28" s="18">
        <v>1</v>
      </c>
      <c r="BS28" s="18">
        <v>1</v>
      </c>
      <c r="BT28" s="18">
        <v>1</v>
      </c>
      <c r="BU28" s="18">
        <v>1</v>
      </c>
      <c r="BV28" s="18">
        <v>1</v>
      </c>
      <c r="BW28" s="18">
        <v>1</v>
      </c>
      <c r="BX28" s="18">
        <v>1</v>
      </c>
      <c r="BY28" s="18">
        <v>1</v>
      </c>
      <c r="BZ28" s="18">
        <v>1</v>
      </c>
      <c r="CA28" s="18">
        <v>1</v>
      </c>
      <c r="CB28" s="18">
        <v>1</v>
      </c>
      <c r="CC28" s="18">
        <v>1</v>
      </c>
      <c r="CD28" s="18">
        <v>1</v>
      </c>
      <c r="CE28" s="18">
        <v>1</v>
      </c>
      <c r="CF28" s="18">
        <v>1</v>
      </c>
      <c r="CG28" s="18">
        <v>1</v>
      </c>
      <c r="CH28" s="18">
        <v>1</v>
      </c>
      <c r="CI28" s="18">
        <v>1</v>
      </c>
      <c r="CJ28" s="18">
        <v>1</v>
      </c>
      <c r="CK28" s="18">
        <v>1</v>
      </c>
      <c r="CL28" s="18">
        <v>1</v>
      </c>
      <c r="CM28" s="18">
        <v>1</v>
      </c>
      <c r="CN28" s="18">
        <v>1</v>
      </c>
      <c r="CO28" s="18">
        <v>1</v>
      </c>
      <c r="CP28" s="18">
        <v>1</v>
      </c>
      <c r="CQ28" s="18">
        <v>1</v>
      </c>
      <c r="CR28" s="18">
        <v>1</v>
      </c>
      <c r="CS28" s="18">
        <v>1</v>
      </c>
    </row>
    <row r="29" spans="1:97" x14ac:dyDescent="0.3">
      <c r="A29" s="18" t="s">
        <v>77</v>
      </c>
      <c r="B29" s="18">
        <v>2016</v>
      </c>
      <c r="C29" s="18">
        <v>0</v>
      </c>
      <c r="D29" s="18">
        <v>0</v>
      </c>
      <c r="E29" s="18">
        <v>0</v>
      </c>
      <c r="F29" s="18">
        <v>0</v>
      </c>
      <c r="G29" s="18">
        <v>0</v>
      </c>
      <c r="H29" s="18">
        <v>0</v>
      </c>
      <c r="I29" s="18">
        <v>0</v>
      </c>
      <c r="J29" s="18">
        <v>0</v>
      </c>
      <c r="K29" s="18">
        <v>0</v>
      </c>
      <c r="L29" s="18">
        <v>0</v>
      </c>
      <c r="M29" s="18">
        <v>1</v>
      </c>
      <c r="N29" s="18">
        <v>1</v>
      </c>
      <c r="O29" s="18">
        <v>1</v>
      </c>
      <c r="P29" s="18">
        <v>1</v>
      </c>
      <c r="Q29" s="18">
        <v>1</v>
      </c>
      <c r="R29" s="18">
        <v>1</v>
      </c>
      <c r="S29" s="18">
        <v>1</v>
      </c>
      <c r="T29" s="18">
        <v>1</v>
      </c>
      <c r="U29" s="18">
        <v>1</v>
      </c>
      <c r="V29" s="18">
        <v>1</v>
      </c>
      <c r="W29" s="18">
        <v>1</v>
      </c>
      <c r="X29" s="18">
        <v>1</v>
      </c>
      <c r="Y29" s="18">
        <v>1</v>
      </c>
      <c r="Z29" s="18">
        <v>1</v>
      </c>
      <c r="AA29" s="18">
        <v>1</v>
      </c>
      <c r="AB29" s="18">
        <v>1</v>
      </c>
      <c r="AC29" s="18">
        <v>1</v>
      </c>
      <c r="AD29" s="18">
        <v>1</v>
      </c>
      <c r="AE29" s="18">
        <v>1</v>
      </c>
      <c r="AF29" s="18">
        <v>1</v>
      </c>
      <c r="AG29" s="18">
        <v>1</v>
      </c>
      <c r="AH29" s="18">
        <v>1</v>
      </c>
      <c r="AI29" s="18">
        <v>1</v>
      </c>
      <c r="AJ29" s="18">
        <v>1</v>
      </c>
      <c r="AK29" s="18">
        <v>1</v>
      </c>
      <c r="AL29" s="18">
        <v>1</v>
      </c>
      <c r="AM29" s="18">
        <v>1</v>
      </c>
      <c r="AN29" s="18">
        <v>1</v>
      </c>
      <c r="AO29" s="18">
        <v>1</v>
      </c>
      <c r="AP29" s="18">
        <v>1</v>
      </c>
      <c r="AQ29" s="18">
        <v>1</v>
      </c>
      <c r="AR29" s="18">
        <v>1</v>
      </c>
      <c r="AS29" s="18">
        <v>1</v>
      </c>
      <c r="AT29" s="18">
        <v>1</v>
      </c>
      <c r="AU29" s="18">
        <v>1</v>
      </c>
      <c r="AV29" s="18">
        <v>1</v>
      </c>
      <c r="AW29" s="18">
        <v>1</v>
      </c>
      <c r="AX29" s="18">
        <v>1</v>
      </c>
      <c r="AY29" s="18">
        <v>1</v>
      </c>
      <c r="AZ29" s="18">
        <v>1</v>
      </c>
      <c r="BA29" s="18">
        <v>1</v>
      </c>
      <c r="BB29" s="18">
        <v>1</v>
      </c>
      <c r="BC29" s="18">
        <v>1</v>
      </c>
      <c r="BD29" s="18">
        <v>1</v>
      </c>
      <c r="BE29" s="18">
        <v>1</v>
      </c>
      <c r="BF29" s="18">
        <v>1</v>
      </c>
      <c r="BG29" s="18">
        <v>1</v>
      </c>
      <c r="BH29" s="18">
        <v>1</v>
      </c>
      <c r="BI29" s="18">
        <v>1</v>
      </c>
      <c r="BJ29" s="18">
        <v>1</v>
      </c>
      <c r="BK29" s="18">
        <v>1</v>
      </c>
      <c r="BL29" s="18">
        <v>1</v>
      </c>
      <c r="BM29" s="18">
        <v>1</v>
      </c>
      <c r="BN29" s="18">
        <v>1</v>
      </c>
      <c r="BO29" s="18">
        <v>1</v>
      </c>
      <c r="BP29" s="18">
        <v>1</v>
      </c>
      <c r="BQ29" s="18">
        <v>1</v>
      </c>
      <c r="BR29" s="18">
        <v>1</v>
      </c>
      <c r="BS29" s="18">
        <v>1</v>
      </c>
      <c r="BT29" s="18">
        <v>1</v>
      </c>
      <c r="BU29" s="18">
        <v>1</v>
      </c>
      <c r="BV29" s="18">
        <v>1</v>
      </c>
      <c r="BW29" s="18">
        <v>1</v>
      </c>
      <c r="BX29" s="18">
        <v>1</v>
      </c>
      <c r="BY29" s="18">
        <v>1</v>
      </c>
      <c r="BZ29" s="18">
        <v>1</v>
      </c>
      <c r="CA29" s="18">
        <v>1</v>
      </c>
      <c r="CB29" s="18">
        <v>1</v>
      </c>
      <c r="CC29" s="18">
        <v>1</v>
      </c>
      <c r="CD29" s="18">
        <v>1</v>
      </c>
      <c r="CE29" s="18">
        <v>1</v>
      </c>
      <c r="CF29" s="18">
        <v>1</v>
      </c>
      <c r="CG29" s="18">
        <v>1</v>
      </c>
      <c r="CH29" s="18">
        <v>1</v>
      </c>
      <c r="CI29" s="18">
        <v>1</v>
      </c>
      <c r="CJ29" s="18">
        <v>1</v>
      </c>
      <c r="CK29" s="18">
        <v>1</v>
      </c>
      <c r="CL29" s="18">
        <v>1</v>
      </c>
      <c r="CM29" s="18">
        <v>1</v>
      </c>
      <c r="CN29" s="18">
        <v>1</v>
      </c>
      <c r="CO29" s="18">
        <v>1</v>
      </c>
      <c r="CP29" s="18">
        <v>1</v>
      </c>
      <c r="CQ29" s="18">
        <v>1</v>
      </c>
      <c r="CR29" s="18">
        <v>1</v>
      </c>
      <c r="CS29" s="18">
        <v>1</v>
      </c>
    </row>
    <row r="30" spans="1:97" x14ac:dyDescent="0.3">
      <c r="A30" s="18" t="s">
        <v>78</v>
      </c>
      <c r="B30" s="18">
        <v>2016</v>
      </c>
      <c r="C30" s="18">
        <v>0</v>
      </c>
      <c r="D30" s="18">
        <v>0</v>
      </c>
      <c r="E30" s="18">
        <v>0</v>
      </c>
      <c r="F30" s="18">
        <v>0</v>
      </c>
      <c r="G30" s="18">
        <v>0</v>
      </c>
      <c r="H30" s="18">
        <v>0</v>
      </c>
      <c r="I30" s="18">
        <v>0</v>
      </c>
      <c r="J30" s="18">
        <v>0</v>
      </c>
      <c r="K30" s="18">
        <v>0</v>
      </c>
      <c r="L30" s="18">
        <v>0</v>
      </c>
      <c r="M30" s="18">
        <v>1</v>
      </c>
      <c r="N30" s="18">
        <v>1</v>
      </c>
      <c r="O30" s="18">
        <v>1</v>
      </c>
      <c r="P30" s="18">
        <v>1</v>
      </c>
      <c r="Q30" s="18">
        <v>1</v>
      </c>
      <c r="R30" s="18">
        <v>1</v>
      </c>
      <c r="S30" s="18">
        <v>1</v>
      </c>
      <c r="T30" s="18">
        <v>1</v>
      </c>
      <c r="U30" s="18">
        <v>1</v>
      </c>
      <c r="V30" s="18">
        <v>1</v>
      </c>
      <c r="W30" s="18">
        <v>1</v>
      </c>
      <c r="X30" s="18">
        <v>1</v>
      </c>
      <c r="Y30" s="18">
        <v>1</v>
      </c>
      <c r="Z30" s="18">
        <v>1</v>
      </c>
      <c r="AA30" s="18">
        <v>1</v>
      </c>
      <c r="AB30" s="18">
        <v>1</v>
      </c>
      <c r="AC30" s="18">
        <v>1</v>
      </c>
      <c r="AD30" s="18">
        <v>1</v>
      </c>
      <c r="AE30" s="18">
        <v>1</v>
      </c>
      <c r="AF30" s="18">
        <v>1</v>
      </c>
      <c r="AG30" s="18">
        <v>1</v>
      </c>
      <c r="AH30" s="18">
        <v>1</v>
      </c>
      <c r="AI30" s="18">
        <v>1</v>
      </c>
      <c r="AJ30" s="18">
        <v>1</v>
      </c>
      <c r="AK30" s="18">
        <v>1</v>
      </c>
      <c r="AL30" s="18">
        <v>1</v>
      </c>
      <c r="AM30" s="18">
        <v>1</v>
      </c>
      <c r="AN30" s="18">
        <v>1</v>
      </c>
      <c r="AO30" s="18">
        <v>1</v>
      </c>
      <c r="AP30" s="18">
        <v>1</v>
      </c>
      <c r="AQ30" s="18">
        <v>1</v>
      </c>
      <c r="AR30" s="18">
        <v>1</v>
      </c>
      <c r="AS30" s="18">
        <v>1</v>
      </c>
      <c r="AT30" s="18">
        <v>1</v>
      </c>
      <c r="AU30" s="18">
        <v>1</v>
      </c>
      <c r="AV30" s="18">
        <v>1</v>
      </c>
      <c r="AW30" s="18">
        <v>1</v>
      </c>
      <c r="AX30" s="18">
        <v>1</v>
      </c>
      <c r="AY30" s="18">
        <v>1</v>
      </c>
      <c r="AZ30" s="18">
        <v>1</v>
      </c>
      <c r="BA30" s="18">
        <v>1</v>
      </c>
      <c r="BB30" s="18">
        <v>1</v>
      </c>
      <c r="BC30" s="18">
        <v>1</v>
      </c>
      <c r="BD30" s="18">
        <v>1</v>
      </c>
      <c r="BE30" s="18">
        <v>1</v>
      </c>
      <c r="BF30" s="18">
        <v>1</v>
      </c>
      <c r="BG30" s="18">
        <v>1</v>
      </c>
      <c r="BH30" s="18">
        <v>1</v>
      </c>
      <c r="BI30" s="18">
        <v>1</v>
      </c>
      <c r="BJ30" s="18">
        <v>1</v>
      </c>
      <c r="BK30" s="18">
        <v>1</v>
      </c>
      <c r="BL30" s="18">
        <v>1</v>
      </c>
      <c r="BM30" s="18">
        <v>1</v>
      </c>
      <c r="BN30" s="18">
        <v>1</v>
      </c>
      <c r="BO30" s="18">
        <v>1</v>
      </c>
      <c r="BP30" s="18">
        <v>1</v>
      </c>
      <c r="BQ30" s="18">
        <v>1</v>
      </c>
      <c r="BR30" s="18">
        <v>1</v>
      </c>
      <c r="BS30" s="18">
        <v>1</v>
      </c>
      <c r="BT30" s="18">
        <v>1</v>
      </c>
      <c r="BU30" s="18">
        <v>1</v>
      </c>
      <c r="BV30" s="18">
        <v>1</v>
      </c>
      <c r="BW30" s="18">
        <v>1</v>
      </c>
      <c r="BX30" s="18">
        <v>1</v>
      </c>
      <c r="BY30" s="18">
        <v>1</v>
      </c>
      <c r="BZ30" s="18">
        <v>1</v>
      </c>
      <c r="CA30" s="18">
        <v>1</v>
      </c>
      <c r="CB30" s="18">
        <v>1</v>
      </c>
      <c r="CC30" s="18">
        <v>1</v>
      </c>
      <c r="CD30" s="18">
        <v>1</v>
      </c>
      <c r="CE30" s="18">
        <v>1</v>
      </c>
      <c r="CF30" s="18">
        <v>1</v>
      </c>
      <c r="CG30" s="18">
        <v>1</v>
      </c>
      <c r="CH30" s="18">
        <v>1</v>
      </c>
      <c r="CI30" s="18">
        <v>1</v>
      </c>
      <c r="CJ30" s="18">
        <v>1</v>
      </c>
      <c r="CK30" s="18">
        <v>1</v>
      </c>
      <c r="CL30" s="18">
        <v>1</v>
      </c>
      <c r="CM30" s="18">
        <v>1</v>
      </c>
      <c r="CN30" s="18">
        <v>1</v>
      </c>
      <c r="CO30" s="18">
        <v>1</v>
      </c>
      <c r="CP30" s="18">
        <v>1</v>
      </c>
      <c r="CQ30" s="18">
        <v>1</v>
      </c>
      <c r="CR30" s="18">
        <v>1</v>
      </c>
      <c r="CS30" s="18">
        <v>1</v>
      </c>
    </row>
    <row r="31" spans="1:97" x14ac:dyDescent="0.3">
      <c r="A31" s="18" t="s">
        <v>79</v>
      </c>
      <c r="B31" s="18">
        <v>2016</v>
      </c>
      <c r="C31" s="18">
        <v>0</v>
      </c>
      <c r="D31" s="18">
        <v>0</v>
      </c>
      <c r="E31" s="18">
        <v>0</v>
      </c>
      <c r="F31" s="18">
        <v>0</v>
      </c>
      <c r="G31" s="18">
        <v>0</v>
      </c>
      <c r="H31" s="18">
        <v>0</v>
      </c>
      <c r="I31" s="18">
        <v>0</v>
      </c>
      <c r="J31" s="18">
        <v>0</v>
      </c>
      <c r="K31" s="18">
        <v>0</v>
      </c>
      <c r="L31" s="18">
        <v>0</v>
      </c>
      <c r="M31" s="18">
        <v>1</v>
      </c>
      <c r="N31" s="18">
        <v>1</v>
      </c>
      <c r="O31" s="18">
        <v>1</v>
      </c>
      <c r="P31" s="18">
        <v>1</v>
      </c>
      <c r="Q31" s="18">
        <v>1</v>
      </c>
      <c r="R31" s="18">
        <v>1</v>
      </c>
      <c r="S31" s="18">
        <v>1</v>
      </c>
      <c r="T31" s="18">
        <v>1</v>
      </c>
      <c r="U31" s="18">
        <v>1</v>
      </c>
      <c r="V31" s="18">
        <v>1</v>
      </c>
      <c r="W31" s="18">
        <v>1</v>
      </c>
      <c r="X31" s="18">
        <v>1</v>
      </c>
      <c r="Y31" s="18">
        <v>1</v>
      </c>
      <c r="Z31" s="18">
        <v>1</v>
      </c>
      <c r="AA31" s="18">
        <v>1</v>
      </c>
      <c r="AB31" s="18">
        <v>1</v>
      </c>
      <c r="AC31" s="18">
        <v>1</v>
      </c>
      <c r="AD31" s="18">
        <v>1</v>
      </c>
      <c r="AE31" s="18">
        <v>1</v>
      </c>
      <c r="AF31" s="18">
        <v>1</v>
      </c>
      <c r="AG31" s="18">
        <v>1</v>
      </c>
      <c r="AH31" s="18">
        <v>1</v>
      </c>
      <c r="AI31" s="18">
        <v>1</v>
      </c>
      <c r="AJ31" s="18">
        <v>1</v>
      </c>
      <c r="AK31" s="18">
        <v>1</v>
      </c>
      <c r="AL31" s="18">
        <v>1</v>
      </c>
      <c r="AM31" s="18">
        <v>1</v>
      </c>
      <c r="AN31" s="18">
        <v>1</v>
      </c>
      <c r="AO31" s="18">
        <v>1</v>
      </c>
      <c r="AP31" s="18">
        <v>1</v>
      </c>
      <c r="AQ31" s="18">
        <v>1</v>
      </c>
      <c r="AR31" s="18">
        <v>1</v>
      </c>
      <c r="AS31" s="18">
        <v>1</v>
      </c>
      <c r="AT31" s="18">
        <v>1</v>
      </c>
      <c r="AU31" s="18">
        <v>1</v>
      </c>
      <c r="AV31" s="18">
        <v>1</v>
      </c>
      <c r="AW31" s="18">
        <v>1</v>
      </c>
      <c r="AX31" s="18">
        <v>1</v>
      </c>
      <c r="AY31" s="18">
        <v>1</v>
      </c>
      <c r="AZ31" s="18">
        <v>1</v>
      </c>
      <c r="BA31" s="18">
        <v>1</v>
      </c>
      <c r="BB31" s="18">
        <v>1</v>
      </c>
      <c r="BC31" s="18">
        <v>1</v>
      </c>
      <c r="BD31" s="18">
        <v>1</v>
      </c>
      <c r="BE31" s="18">
        <v>1</v>
      </c>
      <c r="BF31" s="18">
        <v>1</v>
      </c>
      <c r="BG31" s="18">
        <v>1</v>
      </c>
      <c r="BH31" s="18">
        <v>1</v>
      </c>
      <c r="BI31" s="18">
        <v>1</v>
      </c>
      <c r="BJ31" s="18">
        <v>1</v>
      </c>
      <c r="BK31" s="18">
        <v>1</v>
      </c>
      <c r="BL31" s="18">
        <v>1</v>
      </c>
      <c r="BM31" s="18">
        <v>1</v>
      </c>
      <c r="BN31" s="18">
        <v>1</v>
      </c>
      <c r="BO31" s="18">
        <v>1</v>
      </c>
      <c r="BP31" s="18">
        <v>1</v>
      </c>
      <c r="BQ31" s="18">
        <v>1</v>
      </c>
      <c r="BR31" s="18">
        <v>1</v>
      </c>
      <c r="BS31" s="18">
        <v>1</v>
      </c>
      <c r="BT31" s="18">
        <v>1</v>
      </c>
      <c r="BU31" s="18">
        <v>1</v>
      </c>
      <c r="BV31" s="18">
        <v>1</v>
      </c>
      <c r="BW31" s="18">
        <v>1</v>
      </c>
      <c r="BX31" s="18">
        <v>1</v>
      </c>
      <c r="BY31" s="18">
        <v>1</v>
      </c>
      <c r="BZ31" s="18">
        <v>1</v>
      </c>
      <c r="CA31" s="18">
        <v>1</v>
      </c>
      <c r="CB31" s="18">
        <v>1</v>
      </c>
      <c r="CC31" s="18">
        <v>1</v>
      </c>
      <c r="CD31" s="18">
        <v>1</v>
      </c>
      <c r="CE31" s="18">
        <v>1</v>
      </c>
      <c r="CF31" s="18">
        <v>1</v>
      </c>
      <c r="CG31" s="18">
        <v>1</v>
      </c>
      <c r="CH31" s="18">
        <v>1</v>
      </c>
      <c r="CI31" s="18">
        <v>1</v>
      </c>
      <c r="CJ31" s="18">
        <v>1</v>
      </c>
      <c r="CK31" s="18">
        <v>1</v>
      </c>
      <c r="CL31" s="18">
        <v>1</v>
      </c>
      <c r="CM31" s="18">
        <v>1</v>
      </c>
      <c r="CN31" s="18">
        <v>1</v>
      </c>
      <c r="CO31" s="18">
        <v>1</v>
      </c>
      <c r="CP31" s="18">
        <v>1</v>
      </c>
      <c r="CQ31" s="18">
        <v>1</v>
      </c>
      <c r="CR31" s="18">
        <v>1</v>
      </c>
      <c r="CS31" s="18">
        <v>1</v>
      </c>
    </row>
    <row r="32" spans="1:97" x14ac:dyDescent="0.3">
      <c r="A32" s="18" t="s">
        <v>80</v>
      </c>
      <c r="B32" s="18">
        <v>2016</v>
      </c>
      <c r="C32" s="18">
        <v>0</v>
      </c>
      <c r="D32" s="18">
        <v>0</v>
      </c>
      <c r="E32" s="18">
        <v>0</v>
      </c>
      <c r="F32" s="18">
        <v>0</v>
      </c>
      <c r="G32" s="18">
        <v>0</v>
      </c>
      <c r="H32" s="18">
        <v>0</v>
      </c>
      <c r="I32" s="18">
        <v>0</v>
      </c>
      <c r="J32" s="18">
        <v>0</v>
      </c>
      <c r="K32" s="18">
        <v>0</v>
      </c>
      <c r="L32" s="18">
        <v>0</v>
      </c>
      <c r="M32" s="18">
        <v>1</v>
      </c>
      <c r="N32" s="18">
        <v>1</v>
      </c>
      <c r="O32" s="18">
        <v>1</v>
      </c>
      <c r="P32" s="18">
        <v>1</v>
      </c>
      <c r="Q32" s="18">
        <v>1</v>
      </c>
      <c r="R32" s="18">
        <v>1</v>
      </c>
      <c r="S32" s="18">
        <v>1</v>
      </c>
      <c r="T32" s="18">
        <v>1</v>
      </c>
      <c r="U32" s="18">
        <v>1</v>
      </c>
      <c r="V32" s="18">
        <v>1</v>
      </c>
      <c r="W32" s="18">
        <v>1</v>
      </c>
      <c r="X32" s="18">
        <v>1</v>
      </c>
      <c r="Y32" s="18">
        <v>1</v>
      </c>
      <c r="Z32" s="18">
        <v>1</v>
      </c>
      <c r="AA32" s="18">
        <v>1</v>
      </c>
      <c r="AB32" s="18">
        <v>1</v>
      </c>
      <c r="AC32" s="18">
        <v>1</v>
      </c>
      <c r="AD32" s="18">
        <v>1</v>
      </c>
      <c r="AE32" s="18">
        <v>1</v>
      </c>
      <c r="AF32" s="18">
        <v>1</v>
      </c>
      <c r="AG32" s="18">
        <v>1</v>
      </c>
      <c r="AH32" s="18">
        <v>1</v>
      </c>
      <c r="AI32" s="18">
        <v>1</v>
      </c>
      <c r="AJ32" s="18">
        <v>1</v>
      </c>
      <c r="AK32" s="18">
        <v>1</v>
      </c>
      <c r="AL32" s="18">
        <v>1</v>
      </c>
      <c r="AM32" s="18">
        <v>1</v>
      </c>
      <c r="AN32" s="18">
        <v>1</v>
      </c>
      <c r="AO32" s="18">
        <v>1</v>
      </c>
      <c r="AP32" s="18">
        <v>1</v>
      </c>
      <c r="AQ32" s="18">
        <v>1</v>
      </c>
      <c r="AR32" s="18">
        <v>1</v>
      </c>
      <c r="AS32" s="18">
        <v>1</v>
      </c>
      <c r="AT32" s="18">
        <v>1</v>
      </c>
      <c r="AU32" s="18">
        <v>1</v>
      </c>
      <c r="AV32" s="18">
        <v>1</v>
      </c>
      <c r="AW32" s="18">
        <v>1</v>
      </c>
      <c r="AX32" s="18">
        <v>1</v>
      </c>
      <c r="AY32" s="18">
        <v>1</v>
      </c>
      <c r="AZ32" s="18">
        <v>1</v>
      </c>
      <c r="BA32" s="18">
        <v>1</v>
      </c>
      <c r="BB32" s="18">
        <v>1</v>
      </c>
      <c r="BC32" s="18">
        <v>1</v>
      </c>
      <c r="BD32" s="18">
        <v>1</v>
      </c>
      <c r="BE32" s="18">
        <v>1</v>
      </c>
      <c r="BF32" s="18">
        <v>1</v>
      </c>
      <c r="BG32" s="18">
        <v>1</v>
      </c>
      <c r="BH32" s="18">
        <v>1</v>
      </c>
      <c r="BI32" s="18">
        <v>1</v>
      </c>
      <c r="BJ32" s="18">
        <v>1</v>
      </c>
      <c r="BK32" s="18">
        <v>1</v>
      </c>
      <c r="BL32" s="18">
        <v>1</v>
      </c>
      <c r="BM32" s="18">
        <v>1</v>
      </c>
      <c r="BN32" s="18">
        <v>1</v>
      </c>
      <c r="BO32" s="18">
        <v>1</v>
      </c>
      <c r="BP32" s="18">
        <v>1</v>
      </c>
      <c r="BQ32" s="18">
        <v>1</v>
      </c>
      <c r="BR32" s="18">
        <v>1</v>
      </c>
      <c r="BS32" s="18">
        <v>1</v>
      </c>
      <c r="BT32" s="18">
        <v>1</v>
      </c>
      <c r="BU32" s="18">
        <v>1</v>
      </c>
      <c r="BV32" s="18">
        <v>1</v>
      </c>
      <c r="BW32" s="18">
        <v>1</v>
      </c>
      <c r="BX32" s="18">
        <v>1</v>
      </c>
      <c r="BY32" s="18">
        <v>1</v>
      </c>
      <c r="BZ32" s="18">
        <v>1</v>
      </c>
      <c r="CA32" s="18">
        <v>1</v>
      </c>
      <c r="CB32" s="18">
        <v>1</v>
      </c>
      <c r="CC32" s="18">
        <v>1</v>
      </c>
      <c r="CD32" s="18">
        <v>1</v>
      </c>
      <c r="CE32" s="18">
        <v>1</v>
      </c>
      <c r="CF32" s="18">
        <v>1</v>
      </c>
      <c r="CG32" s="18">
        <v>1</v>
      </c>
      <c r="CH32" s="18">
        <v>1</v>
      </c>
      <c r="CI32" s="18">
        <v>1</v>
      </c>
      <c r="CJ32" s="18">
        <v>1</v>
      </c>
      <c r="CK32" s="18">
        <v>1</v>
      </c>
      <c r="CL32" s="18">
        <v>1</v>
      </c>
      <c r="CM32" s="18">
        <v>1</v>
      </c>
      <c r="CN32" s="18">
        <v>1</v>
      </c>
      <c r="CO32" s="18">
        <v>1</v>
      </c>
      <c r="CP32" s="18">
        <v>1</v>
      </c>
      <c r="CQ32" s="18">
        <v>1</v>
      </c>
      <c r="CR32" s="18">
        <v>1</v>
      </c>
      <c r="CS32" s="18">
        <v>1</v>
      </c>
    </row>
    <row r="33" spans="1:97" x14ac:dyDescent="0.3">
      <c r="A33" s="18" t="s">
        <v>81</v>
      </c>
      <c r="B33" s="18">
        <v>2016</v>
      </c>
      <c r="C33" s="18">
        <v>0</v>
      </c>
      <c r="D33" s="18">
        <v>0</v>
      </c>
      <c r="E33" s="18">
        <v>0</v>
      </c>
      <c r="F33" s="18">
        <v>0</v>
      </c>
      <c r="G33" s="18">
        <v>0</v>
      </c>
      <c r="H33" s="18">
        <v>0</v>
      </c>
      <c r="I33" s="18">
        <v>0</v>
      </c>
      <c r="J33" s="18">
        <v>0</v>
      </c>
      <c r="K33" s="18">
        <v>0</v>
      </c>
      <c r="L33" s="18">
        <v>0</v>
      </c>
      <c r="M33" s="18">
        <v>1</v>
      </c>
      <c r="N33" s="18">
        <v>1</v>
      </c>
      <c r="O33" s="18">
        <v>1</v>
      </c>
      <c r="P33" s="18">
        <v>1</v>
      </c>
      <c r="Q33" s="18">
        <v>1</v>
      </c>
      <c r="R33" s="18">
        <v>1</v>
      </c>
      <c r="S33" s="18">
        <v>1</v>
      </c>
      <c r="T33" s="18">
        <v>1</v>
      </c>
      <c r="U33" s="18">
        <v>1</v>
      </c>
      <c r="V33" s="18">
        <v>1</v>
      </c>
      <c r="W33" s="18">
        <v>1</v>
      </c>
      <c r="X33" s="18">
        <v>1</v>
      </c>
      <c r="Y33" s="18">
        <v>1</v>
      </c>
      <c r="Z33" s="18">
        <v>1</v>
      </c>
      <c r="AA33" s="18">
        <v>1</v>
      </c>
      <c r="AB33" s="18">
        <v>1</v>
      </c>
      <c r="AC33" s="18">
        <v>1</v>
      </c>
      <c r="AD33" s="18">
        <v>1</v>
      </c>
      <c r="AE33" s="18">
        <v>1</v>
      </c>
      <c r="AF33" s="18">
        <v>1</v>
      </c>
      <c r="AG33" s="18">
        <v>1</v>
      </c>
      <c r="AH33" s="18">
        <v>1</v>
      </c>
      <c r="AI33" s="18">
        <v>1</v>
      </c>
      <c r="AJ33" s="18">
        <v>1</v>
      </c>
      <c r="AK33" s="18">
        <v>1</v>
      </c>
      <c r="AL33" s="18">
        <v>1</v>
      </c>
      <c r="AM33" s="18">
        <v>1</v>
      </c>
      <c r="AN33" s="18">
        <v>1</v>
      </c>
      <c r="AO33" s="18">
        <v>1</v>
      </c>
      <c r="AP33" s="18">
        <v>1</v>
      </c>
      <c r="AQ33" s="18">
        <v>1</v>
      </c>
      <c r="AR33" s="18">
        <v>1</v>
      </c>
      <c r="AS33" s="18">
        <v>1</v>
      </c>
      <c r="AT33" s="18">
        <v>1</v>
      </c>
      <c r="AU33" s="18">
        <v>1</v>
      </c>
      <c r="AV33" s="18">
        <v>1</v>
      </c>
      <c r="AW33" s="18">
        <v>1</v>
      </c>
      <c r="AX33" s="18">
        <v>1</v>
      </c>
      <c r="AY33" s="18">
        <v>1</v>
      </c>
      <c r="AZ33" s="18">
        <v>1</v>
      </c>
      <c r="BA33" s="18">
        <v>1</v>
      </c>
      <c r="BB33" s="18">
        <v>1</v>
      </c>
      <c r="BC33" s="18">
        <v>1</v>
      </c>
      <c r="BD33" s="18">
        <v>1</v>
      </c>
      <c r="BE33" s="18">
        <v>1</v>
      </c>
      <c r="BF33" s="18">
        <v>1</v>
      </c>
      <c r="BG33" s="18">
        <v>1</v>
      </c>
      <c r="BH33" s="18">
        <v>1</v>
      </c>
      <c r="BI33" s="18">
        <v>1</v>
      </c>
      <c r="BJ33" s="18">
        <v>1</v>
      </c>
      <c r="BK33" s="18">
        <v>1</v>
      </c>
      <c r="BL33" s="18">
        <v>1</v>
      </c>
      <c r="BM33" s="18">
        <v>1</v>
      </c>
      <c r="BN33" s="18">
        <v>1</v>
      </c>
      <c r="BO33" s="18">
        <v>1</v>
      </c>
      <c r="BP33" s="18">
        <v>1</v>
      </c>
      <c r="BQ33" s="18">
        <v>1</v>
      </c>
      <c r="BR33" s="18">
        <v>1</v>
      </c>
      <c r="BS33" s="18">
        <v>1</v>
      </c>
      <c r="BT33" s="18">
        <v>1</v>
      </c>
      <c r="BU33" s="18">
        <v>1</v>
      </c>
      <c r="BV33" s="18">
        <v>1</v>
      </c>
      <c r="BW33" s="18">
        <v>1</v>
      </c>
      <c r="BX33" s="18">
        <v>1</v>
      </c>
      <c r="BY33" s="18">
        <v>1</v>
      </c>
      <c r="BZ33" s="18">
        <v>1</v>
      </c>
      <c r="CA33" s="18">
        <v>1</v>
      </c>
      <c r="CB33" s="18">
        <v>1</v>
      </c>
      <c r="CC33" s="18">
        <v>1</v>
      </c>
      <c r="CD33" s="18">
        <v>1</v>
      </c>
      <c r="CE33" s="18">
        <v>1</v>
      </c>
      <c r="CF33" s="18">
        <v>1</v>
      </c>
      <c r="CG33" s="18">
        <v>1</v>
      </c>
      <c r="CH33" s="18">
        <v>1</v>
      </c>
      <c r="CI33" s="18">
        <v>1</v>
      </c>
      <c r="CJ33" s="18">
        <v>1</v>
      </c>
      <c r="CK33" s="18">
        <v>1</v>
      </c>
      <c r="CL33" s="18">
        <v>1</v>
      </c>
      <c r="CM33" s="18">
        <v>1</v>
      </c>
      <c r="CN33" s="18">
        <v>1</v>
      </c>
      <c r="CO33" s="18">
        <v>1</v>
      </c>
      <c r="CP33" s="18">
        <v>1</v>
      </c>
      <c r="CQ33" s="18">
        <v>1</v>
      </c>
      <c r="CR33" s="18">
        <v>1</v>
      </c>
      <c r="CS33" s="18">
        <v>1</v>
      </c>
    </row>
    <row r="34" spans="1:97" x14ac:dyDescent="0.3">
      <c r="A34" s="18" t="s">
        <v>82</v>
      </c>
      <c r="B34" s="18">
        <v>2016</v>
      </c>
      <c r="C34" s="18">
        <v>0</v>
      </c>
      <c r="D34" s="18">
        <v>0</v>
      </c>
      <c r="E34" s="18">
        <v>0</v>
      </c>
      <c r="F34" s="18">
        <v>0</v>
      </c>
      <c r="G34" s="18">
        <v>0</v>
      </c>
      <c r="H34" s="18">
        <v>0</v>
      </c>
      <c r="I34" s="18">
        <v>0</v>
      </c>
      <c r="J34" s="18">
        <v>0</v>
      </c>
      <c r="K34" s="18">
        <v>0</v>
      </c>
      <c r="L34" s="18">
        <v>0</v>
      </c>
      <c r="M34" s="18">
        <v>1</v>
      </c>
      <c r="N34" s="18">
        <v>1</v>
      </c>
      <c r="O34" s="18">
        <v>1</v>
      </c>
      <c r="P34" s="18">
        <v>1</v>
      </c>
      <c r="Q34" s="18">
        <v>1</v>
      </c>
      <c r="R34" s="18">
        <v>1</v>
      </c>
      <c r="S34" s="18">
        <v>1</v>
      </c>
      <c r="T34" s="18">
        <v>1</v>
      </c>
      <c r="U34" s="18">
        <v>1</v>
      </c>
      <c r="V34" s="18">
        <v>1</v>
      </c>
      <c r="W34" s="18">
        <v>1</v>
      </c>
      <c r="X34" s="18">
        <v>1</v>
      </c>
      <c r="Y34" s="18">
        <v>1</v>
      </c>
      <c r="Z34" s="18">
        <v>1</v>
      </c>
      <c r="AA34" s="18">
        <v>1</v>
      </c>
      <c r="AB34" s="18">
        <v>1</v>
      </c>
      <c r="AC34" s="18">
        <v>1</v>
      </c>
      <c r="AD34" s="18">
        <v>1</v>
      </c>
      <c r="AE34" s="18">
        <v>1</v>
      </c>
      <c r="AF34" s="18">
        <v>1</v>
      </c>
      <c r="AG34" s="18">
        <v>1</v>
      </c>
      <c r="AH34" s="18">
        <v>1</v>
      </c>
      <c r="AI34" s="18">
        <v>1</v>
      </c>
      <c r="AJ34" s="18">
        <v>1</v>
      </c>
      <c r="AK34" s="18">
        <v>1</v>
      </c>
      <c r="AL34" s="18">
        <v>1</v>
      </c>
      <c r="AM34" s="18">
        <v>1</v>
      </c>
      <c r="AN34" s="18">
        <v>1</v>
      </c>
      <c r="AO34" s="18">
        <v>1</v>
      </c>
      <c r="AP34" s="18">
        <v>1</v>
      </c>
      <c r="AQ34" s="18">
        <v>1</v>
      </c>
      <c r="AR34" s="18">
        <v>1</v>
      </c>
      <c r="AS34" s="18">
        <v>1</v>
      </c>
      <c r="AT34" s="18">
        <v>1</v>
      </c>
      <c r="AU34" s="18">
        <v>1</v>
      </c>
      <c r="AV34" s="18">
        <v>1</v>
      </c>
      <c r="AW34" s="18">
        <v>1</v>
      </c>
      <c r="AX34" s="18">
        <v>1</v>
      </c>
      <c r="AY34" s="18">
        <v>1</v>
      </c>
      <c r="AZ34" s="18">
        <v>1</v>
      </c>
      <c r="BA34" s="18">
        <v>1</v>
      </c>
      <c r="BB34" s="18">
        <v>1</v>
      </c>
      <c r="BC34" s="18">
        <v>1</v>
      </c>
      <c r="BD34" s="18">
        <v>1</v>
      </c>
      <c r="BE34" s="18">
        <v>1</v>
      </c>
      <c r="BF34" s="18">
        <v>1</v>
      </c>
      <c r="BG34" s="18">
        <v>1</v>
      </c>
      <c r="BH34" s="18">
        <v>1</v>
      </c>
      <c r="BI34" s="18">
        <v>1</v>
      </c>
      <c r="BJ34" s="18">
        <v>1</v>
      </c>
      <c r="BK34" s="18">
        <v>1</v>
      </c>
      <c r="BL34" s="18">
        <v>1</v>
      </c>
      <c r="BM34" s="18">
        <v>1</v>
      </c>
      <c r="BN34" s="18">
        <v>1</v>
      </c>
      <c r="BO34" s="18">
        <v>1</v>
      </c>
      <c r="BP34" s="18">
        <v>1</v>
      </c>
      <c r="BQ34" s="18">
        <v>1</v>
      </c>
      <c r="BR34" s="18">
        <v>1</v>
      </c>
      <c r="BS34" s="18">
        <v>1</v>
      </c>
      <c r="BT34" s="18">
        <v>1</v>
      </c>
      <c r="BU34" s="18">
        <v>1</v>
      </c>
      <c r="BV34" s="18">
        <v>1</v>
      </c>
      <c r="BW34" s="18">
        <v>1</v>
      </c>
      <c r="BX34" s="18">
        <v>1</v>
      </c>
      <c r="BY34" s="18">
        <v>1</v>
      </c>
      <c r="BZ34" s="18">
        <v>1</v>
      </c>
      <c r="CA34" s="18">
        <v>1</v>
      </c>
      <c r="CB34" s="18">
        <v>1</v>
      </c>
      <c r="CC34" s="18">
        <v>1</v>
      </c>
      <c r="CD34" s="18">
        <v>1</v>
      </c>
      <c r="CE34" s="18">
        <v>1</v>
      </c>
      <c r="CF34" s="18">
        <v>1</v>
      </c>
      <c r="CG34" s="18">
        <v>1</v>
      </c>
      <c r="CH34" s="18">
        <v>1</v>
      </c>
      <c r="CI34" s="18">
        <v>1</v>
      </c>
      <c r="CJ34" s="18">
        <v>1</v>
      </c>
      <c r="CK34" s="18">
        <v>1</v>
      </c>
      <c r="CL34" s="18">
        <v>1</v>
      </c>
      <c r="CM34" s="18">
        <v>1</v>
      </c>
      <c r="CN34" s="18">
        <v>1</v>
      </c>
      <c r="CO34" s="18">
        <v>1</v>
      </c>
      <c r="CP34" s="18">
        <v>1</v>
      </c>
      <c r="CQ34" s="18">
        <v>1</v>
      </c>
      <c r="CR34" s="18">
        <v>1</v>
      </c>
      <c r="CS34" s="18">
        <v>1</v>
      </c>
    </row>
    <row r="35" spans="1:97" x14ac:dyDescent="0.3">
      <c r="A35" s="18" t="s">
        <v>83</v>
      </c>
      <c r="B35" s="18">
        <v>2016</v>
      </c>
      <c r="C35" s="18">
        <v>0</v>
      </c>
      <c r="D35" s="18">
        <v>0</v>
      </c>
      <c r="E35" s="18">
        <v>0</v>
      </c>
      <c r="F35" s="18">
        <v>0</v>
      </c>
      <c r="G35" s="18">
        <v>0</v>
      </c>
      <c r="H35" s="18">
        <v>0</v>
      </c>
      <c r="I35" s="18">
        <v>0</v>
      </c>
      <c r="J35" s="18">
        <v>0</v>
      </c>
      <c r="K35" s="18">
        <v>0</v>
      </c>
      <c r="L35" s="18">
        <v>0</v>
      </c>
      <c r="M35" s="18">
        <v>1</v>
      </c>
      <c r="N35" s="18">
        <v>1</v>
      </c>
      <c r="O35" s="18">
        <v>1</v>
      </c>
      <c r="P35" s="18">
        <v>1</v>
      </c>
      <c r="Q35" s="18">
        <v>1</v>
      </c>
      <c r="R35" s="18">
        <v>1</v>
      </c>
      <c r="S35" s="18">
        <v>1</v>
      </c>
      <c r="T35" s="18">
        <v>1</v>
      </c>
      <c r="U35" s="18">
        <v>1</v>
      </c>
      <c r="V35" s="18">
        <v>1</v>
      </c>
      <c r="W35" s="18">
        <v>1</v>
      </c>
      <c r="X35" s="18">
        <v>1</v>
      </c>
      <c r="Y35" s="18">
        <v>1</v>
      </c>
      <c r="Z35" s="18">
        <v>1</v>
      </c>
      <c r="AA35" s="18">
        <v>1</v>
      </c>
      <c r="AB35" s="18">
        <v>1</v>
      </c>
      <c r="AC35" s="18">
        <v>1</v>
      </c>
      <c r="AD35" s="18">
        <v>1</v>
      </c>
      <c r="AE35" s="18">
        <v>1</v>
      </c>
      <c r="AF35" s="18">
        <v>1</v>
      </c>
      <c r="AG35" s="18">
        <v>1</v>
      </c>
      <c r="AH35" s="18">
        <v>1</v>
      </c>
      <c r="AI35" s="18">
        <v>1</v>
      </c>
      <c r="AJ35" s="18">
        <v>1</v>
      </c>
      <c r="AK35" s="18">
        <v>1</v>
      </c>
      <c r="AL35" s="18">
        <v>1</v>
      </c>
      <c r="AM35" s="18">
        <v>1</v>
      </c>
      <c r="AN35" s="18">
        <v>1</v>
      </c>
      <c r="AO35" s="18">
        <v>1</v>
      </c>
      <c r="AP35" s="18">
        <v>1</v>
      </c>
      <c r="AQ35" s="18">
        <v>1</v>
      </c>
      <c r="AR35" s="18">
        <v>1</v>
      </c>
      <c r="AS35" s="18">
        <v>1</v>
      </c>
      <c r="AT35" s="18">
        <v>1</v>
      </c>
      <c r="AU35" s="18">
        <v>1</v>
      </c>
      <c r="AV35" s="18">
        <v>1</v>
      </c>
      <c r="AW35" s="18">
        <v>1</v>
      </c>
      <c r="AX35" s="18">
        <v>1</v>
      </c>
      <c r="AY35" s="18">
        <v>1</v>
      </c>
      <c r="AZ35" s="18">
        <v>1</v>
      </c>
      <c r="BA35" s="18">
        <v>1</v>
      </c>
      <c r="BB35" s="18">
        <v>1</v>
      </c>
      <c r="BC35" s="18">
        <v>1</v>
      </c>
      <c r="BD35" s="18">
        <v>1</v>
      </c>
      <c r="BE35" s="18">
        <v>1</v>
      </c>
      <c r="BF35" s="18">
        <v>1</v>
      </c>
      <c r="BG35" s="18">
        <v>1</v>
      </c>
      <c r="BH35" s="18">
        <v>1</v>
      </c>
      <c r="BI35" s="18">
        <v>1</v>
      </c>
      <c r="BJ35" s="18">
        <v>1</v>
      </c>
      <c r="BK35" s="18">
        <v>1</v>
      </c>
      <c r="BL35" s="18">
        <v>1</v>
      </c>
      <c r="BM35" s="18">
        <v>1</v>
      </c>
      <c r="BN35" s="18">
        <v>1</v>
      </c>
      <c r="BO35" s="18">
        <v>1</v>
      </c>
      <c r="BP35" s="18">
        <v>1</v>
      </c>
      <c r="BQ35" s="18">
        <v>1</v>
      </c>
      <c r="BR35" s="18">
        <v>1</v>
      </c>
      <c r="BS35" s="18">
        <v>1</v>
      </c>
      <c r="BT35" s="18">
        <v>1</v>
      </c>
      <c r="BU35" s="18">
        <v>1</v>
      </c>
      <c r="BV35" s="18">
        <v>1</v>
      </c>
      <c r="BW35" s="18">
        <v>1</v>
      </c>
      <c r="BX35" s="18">
        <v>1</v>
      </c>
      <c r="BY35" s="18">
        <v>1</v>
      </c>
      <c r="BZ35" s="18">
        <v>1</v>
      </c>
      <c r="CA35" s="18">
        <v>1</v>
      </c>
      <c r="CB35" s="18">
        <v>1</v>
      </c>
      <c r="CC35" s="18">
        <v>1</v>
      </c>
      <c r="CD35" s="18">
        <v>1</v>
      </c>
      <c r="CE35" s="18">
        <v>1</v>
      </c>
      <c r="CF35" s="18">
        <v>1</v>
      </c>
      <c r="CG35" s="18">
        <v>1</v>
      </c>
      <c r="CH35" s="18">
        <v>1</v>
      </c>
      <c r="CI35" s="18">
        <v>1</v>
      </c>
      <c r="CJ35" s="18">
        <v>1</v>
      </c>
      <c r="CK35" s="18">
        <v>1</v>
      </c>
      <c r="CL35" s="18">
        <v>1</v>
      </c>
      <c r="CM35" s="18">
        <v>1</v>
      </c>
      <c r="CN35" s="18">
        <v>1</v>
      </c>
      <c r="CO35" s="18">
        <v>1</v>
      </c>
      <c r="CP35" s="18">
        <v>1</v>
      </c>
      <c r="CQ35" s="18">
        <v>1</v>
      </c>
      <c r="CR35" s="18">
        <v>1</v>
      </c>
      <c r="CS35" s="18">
        <v>1</v>
      </c>
    </row>
    <row r="36" spans="1:97" x14ac:dyDescent="0.3">
      <c r="A36" s="18" t="s">
        <v>84</v>
      </c>
      <c r="B36" s="18">
        <v>2016</v>
      </c>
      <c r="C36" s="18">
        <v>0</v>
      </c>
      <c r="D36" s="18">
        <v>0</v>
      </c>
      <c r="E36" s="18">
        <v>0</v>
      </c>
      <c r="F36" s="18">
        <v>0</v>
      </c>
      <c r="G36" s="18">
        <v>0</v>
      </c>
      <c r="H36" s="18">
        <v>0</v>
      </c>
      <c r="I36" s="18">
        <v>0</v>
      </c>
      <c r="J36" s="18">
        <v>0</v>
      </c>
      <c r="K36" s="18">
        <v>0</v>
      </c>
      <c r="L36" s="18">
        <v>0</v>
      </c>
      <c r="M36" s="18">
        <v>1</v>
      </c>
      <c r="N36" s="18">
        <v>1</v>
      </c>
      <c r="O36" s="18">
        <v>1</v>
      </c>
      <c r="P36" s="18">
        <v>1</v>
      </c>
      <c r="Q36" s="18">
        <v>1</v>
      </c>
      <c r="R36" s="18">
        <v>1</v>
      </c>
      <c r="S36" s="18">
        <v>1</v>
      </c>
      <c r="T36" s="18">
        <v>1</v>
      </c>
      <c r="U36" s="18">
        <v>1</v>
      </c>
      <c r="V36" s="18">
        <v>1</v>
      </c>
      <c r="W36" s="18">
        <v>1</v>
      </c>
      <c r="X36" s="18">
        <v>1</v>
      </c>
      <c r="Y36" s="18">
        <v>1</v>
      </c>
      <c r="Z36" s="18">
        <v>1</v>
      </c>
      <c r="AA36" s="18">
        <v>1</v>
      </c>
      <c r="AB36" s="18">
        <v>1</v>
      </c>
      <c r="AC36" s="18">
        <v>1</v>
      </c>
      <c r="AD36" s="18">
        <v>1</v>
      </c>
      <c r="AE36" s="18">
        <v>1</v>
      </c>
      <c r="AF36" s="18">
        <v>1</v>
      </c>
      <c r="AG36" s="18">
        <v>1</v>
      </c>
      <c r="AH36" s="18">
        <v>1</v>
      </c>
      <c r="AI36" s="18">
        <v>1</v>
      </c>
      <c r="AJ36" s="18">
        <v>1</v>
      </c>
      <c r="AK36" s="18">
        <v>1</v>
      </c>
      <c r="AL36" s="18">
        <v>1</v>
      </c>
      <c r="AM36" s="18">
        <v>1</v>
      </c>
      <c r="AN36" s="18">
        <v>1</v>
      </c>
      <c r="AO36" s="18">
        <v>1</v>
      </c>
      <c r="AP36" s="18">
        <v>1</v>
      </c>
      <c r="AQ36" s="18">
        <v>1</v>
      </c>
      <c r="AR36" s="18">
        <v>1</v>
      </c>
      <c r="AS36" s="18">
        <v>1</v>
      </c>
      <c r="AT36" s="18">
        <v>1</v>
      </c>
      <c r="AU36" s="18">
        <v>1</v>
      </c>
      <c r="AV36" s="18">
        <v>1</v>
      </c>
      <c r="AW36" s="18">
        <v>1</v>
      </c>
      <c r="AX36" s="18">
        <v>1</v>
      </c>
      <c r="AY36" s="18">
        <v>1</v>
      </c>
      <c r="AZ36" s="18">
        <v>1</v>
      </c>
      <c r="BA36" s="18">
        <v>1</v>
      </c>
      <c r="BB36" s="18">
        <v>1</v>
      </c>
      <c r="BC36" s="18">
        <v>1</v>
      </c>
      <c r="BD36" s="18">
        <v>1</v>
      </c>
      <c r="BE36" s="18">
        <v>1</v>
      </c>
      <c r="BF36" s="18">
        <v>1</v>
      </c>
      <c r="BG36" s="18">
        <v>1</v>
      </c>
      <c r="BH36" s="18">
        <v>1</v>
      </c>
      <c r="BI36" s="18">
        <v>1</v>
      </c>
      <c r="BJ36" s="18">
        <v>1</v>
      </c>
      <c r="BK36" s="18">
        <v>1</v>
      </c>
      <c r="BL36" s="18">
        <v>1</v>
      </c>
      <c r="BM36" s="18">
        <v>1</v>
      </c>
      <c r="BN36" s="18">
        <v>1</v>
      </c>
      <c r="BO36" s="18">
        <v>1</v>
      </c>
      <c r="BP36" s="18">
        <v>1</v>
      </c>
      <c r="BQ36" s="18">
        <v>1</v>
      </c>
      <c r="BR36" s="18">
        <v>1</v>
      </c>
      <c r="BS36" s="18">
        <v>1</v>
      </c>
      <c r="BT36" s="18">
        <v>1</v>
      </c>
      <c r="BU36" s="18">
        <v>1</v>
      </c>
      <c r="BV36" s="18">
        <v>1</v>
      </c>
      <c r="BW36" s="18">
        <v>1</v>
      </c>
      <c r="BX36" s="18">
        <v>1</v>
      </c>
      <c r="BY36" s="18">
        <v>1</v>
      </c>
      <c r="BZ36" s="18">
        <v>1</v>
      </c>
      <c r="CA36" s="18">
        <v>1</v>
      </c>
      <c r="CB36" s="18">
        <v>1</v>
      </c>
      <c r="CC36" s="18">
        <v>1</v>
      </c>
      <c r="CD36" s="18">
        <v>1</v>
      </c>
      <c r="CE36" s="18">
        <v>1</v>
      </c>
      <c r="CF36" s="18">
        <v>1</v>
      </c>
      <c r="CG36" s="18">
        <v>1</v>
      </c>
      <c r="CH36" s="18">
        <v>1</v>
      </c>
      <c r="CI36" s="18">
        <v>1</v>
      </c>
      <c r="CJ36" s="18">
        <v>1</v>
      </c>
      <c r="CK36" s="18">
        <v>1</v>
      </c>
      <c r="CL36" s="18">
        <v>1</v>
      </c>
      <c r="CM36" s="18">
        <v>1</v>
      </c>
      <c r="CN36" s="18">
        <v>1</v>
      </c>
      <c r="CO36" s="18">
        <v>1</v>
      </c>
      <c r="CP36" s="18">
        <v>1</v>
      </c>
      <c r="CQ36" s="18">
        <v>1</v>
      </c>
      <c r="CR36" s="18">
        <v>1</v>
      </c>
      <c r="CS36" s="18">
        <v>1</v>
      </c>
    </row>
    <row r="37" spans="1:97" x14ac:dyDescent="0.3">
      <c r="A37" s="18" t="s">
        <v>85</v>
      </c>
      <c r="B37" s="18">
        <v>2016</v>
      </c>
      <c r="C37" s="18">
        <v>0</v>
      </c>
      <c r="D37" s="18">
        <v>0</v>
      </c>
      <c r="E37" s="18">
        <v>0</v>
      </c>
      <c r="F37" s="18">
        <v>0</v>
      </c>
      <c r="G37" s="18">
        <v>0</v>
      </c>
      <c r="H37" s="18">
        <v>0</v>
      </c>
      <c r="I37" s="18">
        <v>0</v>
      </c>
      <c r="J37" s="18">
        <v>0</v>
      </c>
      <c r="K37" s="18">
        <v>0</v>
      </c>
      <c r="L37" s="18">
        <v>0</v>
      </c>
      <c r="M37" s="18">
        <v>1</v>
      </c>
      <c r="N37" s="18">
        <v>1</v>
      </c>
      <c r="O37" s="18">
        <v>1</v>
      </c>
      <c r="P37" s="18">
        <v>1</v>
      </c>
      <c r="Q37" s="18">
        <v>1</v>
      </c>
      <c r="R37" s="18">
        <v>1</v>
      </c>
      <c r="S37" s="18">
        <v>1</v>
      </c>
      <c r="T37" s="18">
        <v>1</v>
      </c>
      <c r="U37" s="18">
        <v>1</v>
      </c>
      <c r="V37" s="18">
        <v>1</v>
      </c>
      <c r="W37" s="18">
        <v>1</v>
      </c>
      <c r="X37" s="18">
        <v>1</v>
      </c>
      <c r="Y37" s="18">
        <v>1</v>
      </c>
      <c r="Z37" s="18">
        <v>1</v>
      </c>
      <c r="AA37" s="18">
        <v>1</v>
      </c>
      <c r="AB37" s="18">
        <v>1</v>
      </c>
      <c r="AC37" s="18">
        <v>1</v>
      </c>
      <c r="AD37" s="18">
        <v>1</v>
      </c>
      <c r="AE37" s="18">
        <v>1</v>
      </c>
      <c r="AF37" s="18">
        <v>1</v>
      </c>
      <c r="AG37" s="18">
        <v>1</v>
      </c>
      <c r="AH37" s="18">
        <v>1</v>
      </c>
      <c r="AI37" s="18">
        <v>1</v>
      </c>
      <c r="AJ37" s="18">
        <v>1</v>
      </c>
      <c r="AK37" s="18">
        <v>1</v>
      </c>
      <c r="AL37" s="18">
        <v>1</v>
      </c>
      <c r="AM37" s="18">
        <v>1</v>
      </c>
      <c r="AN37" s="18">
        <v>1</v>
      </c>
      <c r="AO37" s="18">
        <v>1</v>
      </c>
      <c r="AP37" s="18">
        <v>1</v>
      </c>
      <c r="AQ37" s="18">
        <v>1</v>
      </c>
      <c r="AR37" s="18">
        <v>1</v>
      </c>
      <c r="AS37" s="18">
        <v>1</v>
      </c>
      <c r="AT37" s="18">
        <v>1</v>
      </c>
      <c r="AU37" s="18">
        <v>1</v>
      </c>
      <c r="AV37" s="18">
        <v>1</v>
      </c>
      <c r="AW37" s="18">
        <v>1</v>
      </c>
      <c r="AX37" s="18">
        <v>1</v>
      </c>
      <c r="AY37" s="18">
        <v>1</v>
      </c>
      <c r="AZ37" s="18">
        <v>1</v>
      </c>
      <c r="BA37" s="18">
        <v>1</v>
      </c>
      <c r="BB37" s="18">
        <v>1</v>
      </c>
      <c r="BC37" s="18">
        <v>1</v>
      </c>
      <c r="BD37" s="18">
        <v>1</v>
      </c>
      <c r="BE37" s="18">
        <v>1</v>
      </c>
      <c r="BF37" s="18">
        <v>1</v>
      </c>
      <c r="BG37" s="18">
        <v>1</v>
      </c>
      <c r="BH37" s="18">
        <v>1</v>
      </c>
      <c r="BI37" s="18">
        <v>1</v>
      </c>
      <c r="BJ37" s="18">
        <v>1</v>
      </c>
      <c r="BK37" s="18">
        <v>1</v>
      </c>
      <c r="BL37" s="18">
        <v>1</v>
      </c>
      <c r="BM37" s="18">
        <v>1</v>
      </c>
      <c r="BN37" s="18">
        <v>1</v>
      </c>
      <c r="BO37" s="18">
        <v>1</v>
      </c>
      <c r="BP37" s="18">
        <v>1</v>
      </c>
      <c r="BQ37" s="18">
        <v>1</v>
      </c>
      <c r="BR37" s="18">
        <v>1</v>
      </c>
      <c r="BS37" s="18">
        <v>1</v>
      </c>
      <c r="BT37" s="18">
        <v>1</v>
      </c>
      <c r="BU37" s="18">
        <v>1</v>
      </c>
      <c r="BV37" s="18">
        <v>1</v>
      </c>
      <c r="BW37" s="18">
        <v>1</v>
      </c>
      <c r="BX37" s="18">
        <v>1</v>
      </c>
      <c r="BY37" s="18">
        <v>1</v>
      </c>
      <c r="BZ37" s="18">
        <v>1</v>
      </c>
      <c r="CA37" s="18">
        <v>1</v>
      </c>
      <c r="CB37" s="18">
        <v>1</v>
      </c>
      <c r="CC37" s="18">
        <v>1</v>
      </c>
      <c r="CD37" s="18">
        <v>1</v>
      </c>
      <c r="CE37" s="18">
        <v>1</v>
      </c>
      <c r="CF37" s="18">
        <v>1</v>
      </c>
      <c r="CG37" s="18">
        <v>1</v>
      </c>
      <c r="CH37" s="18">
        <v>1</v>
      </c>
      <c r="CI37" s="18">
        <v>1</v>
      </c>
      <c r="CJ37" s="18">
        <v>1</v>
      </c>
      <c r="CK37" s="18">
        <v>1</v>
      </c>
      <c r="CL37" s="18">
        <v>1</v>
      </c>
      <c r="CM37" s="18">
        <v>1</v>
      </c>
      <c r="CN37" s="18">
        <v>1</v>
      </c>
      <c r="CO37" s="18">
        <v>1</v>
      </c>
      <c r="CP37" s="18">
        <v>1</v>
      </c>
      <c r="CQ37" s="18">
        <v>1</v>
      </c>
      <c r="CR37" s="18">
        <v>1</v>
      </c>
      <c r="CS37" s="18">
        <v>1</v>
      </c>
    </row>
    <row r="38" spans="1:97" x14ac:dyDescent="0.3">
      <c r="A38" s="18" t="s">
        <v>86</v>
      </c>
      <c r="B38" s="18">
        <v>2016</v>
      </c>
      <c r="C38" s="18">
        <v>0</v>
      </c>
      <c r="D38" s="18">
        <v>0</v>
      </c>
      <c r="E38" s="18">
        <v>0</v>
      </c>
      <c r="F38" s="18">
        <v>0</v>
      </c>
      <c r="G38" s="18">
        <v>0</v>
      </c>
      <c r="H38" s="18">
        <v>0</v>
      </c>
      <c r="I38" s="18">
        <v>0</v>
      </c>
      <c r="J38" s="18">
        <v>0</v>
      </c>
      <c r="K38" s="18">
        <v>0</v>
      </c>
      <c r="L38" s="18">
        <v>0</v>
      </c>
      <c r="M38" s="18">
        <v>1</v>
      </c>
      <c r="N38" s="18">
        <v>1</v>
      </c>
      <c r="O38" s="18">
        <v>1</v>
      </c>
      <c r="P38" s="18">
        <v>1</v>
      </c>
      <c r="Q38" s="18">
        <v>1</v>
      </c>
      <c r="R38" s="18">
        <v>1</v>
      </c>
      <c r="S38" s="18">
        <v>1</v>
      </c>
      <c r="T38" s="18">
        <v>1</v>
      </c>
      <c r="U38" s="18">
        <v>1</v>
      </c>
      <c r="V38" s="18">
        <v>1</v>
      </c>
      <c r="W38" s="18">
        <v>1</v>
      </c>
      <c r="X38" s="18">
        <v>1</v>
      </c>
      <c r="Y38" s="18">
        <v>1</v>
      </c>
      <c r="Z38" s="18">
        <v>1</v>
      </c>
      <c r="AA38" s="18">
        <v>1</v>
      </c>
      <c r="AB38" s="18">
        <v>1</v>
      </c>
      <c r="AC38" s="18">
        <v>1</v>
      </c>
      <c r="AD38" s="18">
        <v>1</v>
      </c>
      <c r="AE38" s="18">
        <v>1</v>
      </c>
      <c r="AF38" s="18">
        <v>1</v>
      </c>
      <c r="AG38" s="18">
        <v>1</v>
      </c>
      <c r="AH38" s="18">
        <v>1</v>
      </c>
      <c r="AI38" s="18">
        <v>1</v>
      </c>
      <c r="AJ38" s="18">
        <v>1</v>
      </c>
      <c r="AK38" s="18">
        <v>1</v>
      </c>
      <c r="AL38" s="18">
        <v>1</v>
      </c>
      <c r="AM38" s="18">
        <v>1</v>
      </c>
      <c r="AN38" s="18">
        <v>1</v>
      </c>
      <c r="AO38" s="18">
        <v>1</v>
      </c>
      <c r="AP38" s="18">
        <v>1</v>
      </c>
      <c r="AQ38" s="18">
        <v>1</v>
      </c>
      <c r="AR38" s="18">
        <v>1</v>
      </c>
      <c r="AS38" s="18">
        <v>1</v>
      </c>
      <c r="AT38" s="18">
        <v>1</v>
      </c>
      <c r="AU38" s="18">
        <v>1</v>
      </c>
      <c r="AV38" s="18">
        <v>1</v>
      </c>
      <c r="AW38" s="18">
        <v>1</v>
      </c>
      <c r="AX38" s="18">
        <v>1</v>
      </c>
      <c r="AY38" s="18">
        <v>1</v>
      </c>
      <c r="AZ38" s="18">
        <v>1</v>
      </c>
      <c r="BA38" s="18">
        <v>1</v>
      </c>
      <c r="BB38" s="18">
        <v>1</v>
      </c>
      <c r="BC38" s="18">
        <v>1</v>
      </c>
      <c r="BD38" s="18">
        <v>1</v>
      </c>
      <c r="BE38" s="18">
        <v>1</v>
      </c>
      <c r="BF38" s="18">
        <v>1</v>
      </c>
      <c r="BG38" s="18">
        <v>1</v>
      </c>
      <c r="BH38" s="18">
        <v>1</v>
      </c>
      <c r="BI38" s="18">
        <v>1</v>
      </c>
      <c r="BJ38" s="18">
        <v>1</v>
      </c>
      <c r="BK38" s="18">
        <v>1</v>
      </c>
      <c r="BL38" s="18">
        <v>1</v>
      </c>
      <c r="BM38" s="18">
        <v>1</v>
      </c>
      <c r="BN38" s="18">
        <v>1</v>
      </c>
      <c r="BO38" s="18">
        <v>1</v>
      </c>
      <c r="BP38" s="18">
        <v>1</v>
      </c>
      <c r="BQ38" s="18">
        <v>1</v>
      </c>
      <c r="BR38" s="18">
        <v>1</v>
      </c>
      <c r="BS38" s="18">
        <v>1</v>
      </c>
      <c r="BT38" s="18">
        <v>1</v>
      </c>
      <c r="BU38" s="18">
        <v>1</v>
      </c>
      <c r="BV38" s="18">
        <v>1</v>
      </c>
      <c r="BW38" s="18">
        <v>1</v>
      </c>
      <c r="BX38" s="18">
        <v>1</v>
      </c>
      <c r="BY38" s="18">
        <v>1</v>
      </c>
      <c r="BZ38" s="18">
        <v>1</v>
      </c>
      <c r="CA38" s="18">
        <v>1</v>
      </c>
      <c r="CB38" s="18">
        <v>1</v>
      </c>
      <c r="CC38" s="18">
        <v>1</v>
      </c>
      <c r="CD38" s="18">
        <v>1</v>
      </c>
      <c r="CE38" s="18">
        <v>1</v>
      </c>
      <c r="CF38" s="18">
        <v>1</v>
      </c>
      <c r="CG38" s="18">
        <v>1</v>
      </c>
      <c r="CH38" s="18">
        <v>1</v>
      </c>
      <c r="CI38" s="18">
        <v>1</v>
      </c>
      <c r="CJ38" s="18">
        <v>1</v>
      </c>
      <c r="CK38" s="18">
        <v>1</v>
      </c>
      <c r="CL38" s="18">
        <v>1</v>
      </c>
      <c r="CM38" s="18">
        <v>1</v>
      </c>
      <c r="CN38" s="18">
        <v>1</v>
      </c>
      <c r="CO38" s="18">
        <v>1</v>
      </c>
      <c r="CP38" s="18">
        <v>1</v>
      </c>
      <c r="CQ38" s="18">
        <v>1</v>
      </c>
      <c r="CR38" s="18">
        <v>1</v>
      </c>
      <c r="CS38" s="18">
        <v>1</v>
      </c>
    </row>
    <row r="39" spans="1:97" x14ac:dyDescent="0.3">
      <c r="A39" s="18" t="s">
        <v>87</v>
      </c>
      <c r="B39" s="18">
        <v>2016</v>
      </c>
      <c r="C39" s="18">
        <v>0</v>
      </c>
      <c r="D39" s="18">
        <v>0</v>
      </c>
      <c r="E39" s="18">
        <v>0</v>
      </c>
      <c r="F39" s="18">
        <v>0</v>
      </c>
      <c r="G39" s="18">
        <v>0</v>
      </c>
      <c r="H39" s="18">
        <v>0</v>
      </c>
      <c r="I39" s="18">
        <v>0</v>
      </c>
      <c r="J39" s="18">
        <v>0</v>
      </c>
      <c r="K39" s="18">
        <v>0</v>
      </c>
      <c r="L39" s="18">
        <v>0</v>
      </c>
      <c r="M39" s="18">
        <v>1</v>
      </c>
      <c r="N39" s="18">
        <v>1</v>
      </c>
      <c r="O39" s="18">
        <v>1</v>
      </c>
      <c r="P39" s="18">
        <v>1</v>
      </c>
      <c r="Q39" s="18">
        <v>1</v>
      </c>
      <c r="R39" s="18">
        <v>1</v>
      </c>
      <c r="S39" s="18">
        <v>1</v>
      </c>
      <c r="T39" s="18">
        <v>1</v>
      </c>
      <c r="U39" s="18">
        <v>1</v>
      </c>
      <c r="V39" s="18">
        <v>1</v>
      </c>
      <c r="W39" s="18">
        <v>1</v>
      </c>
      <c r="X39" s="18">
        <v>1</v>
      </c>
      <c r="Y39" s="18">
        <v>1</v>
      </c>
      <c r="Z39" s="18">
        <v>1</v>
      </c>
      <c r="AA39" s="18">
        <v>1</v>
      </c>
      <c r="AB39" s="18">
        <v>1</v>
      </c>
      <c r="AC39" s="18">
        <v>1</v>
      </c>
      <c r="AD39" s="18">
        <v>1</v>
      </c>
      <c r="AE39" s="18">
        <v>1</v>
      </c>
      <c r="AF39" s="18">
        <v>1</v>
      </c>
      <c r="AG39" s="18">
        <v>1</v>
      </c>
      <c r="AH39" s="18">
        <v>1</v>
      </c>
      <c r="AI39" s="18">
        <v>1</v>
      </c>
      <c r="AJ39" s="18">
        <v>1</v>
      </c>
      <c r="AK39" s="18">
        <v>1</v>
      </c>
      <c r="AL39" s="18">
        <v>1</v>
      </c>
      <c r="AM39" s="18">
        <v>1</v>
      </c>
      <c r="AN39" s="18">
        <v>1</v>
      </c>
      <c r="AO39" s="18">
        <v>1</v>
      </c>
      <c r="AP39" s="18">
        <v>1</v>
      </c>
      <c r="AQ39" s="18">
        <v>1</v>
      </c>
      <c r="AR39" s="18">
        <v>1</v>
      </c>
      <c r="AS39" s="18">
        <v>1</v>
      </c>
      <c r="AT39" s="18">
        <v>1</v>
      </c>
      <c r="AU39" s="18">
        <v>1</v>
      </c>
      <c r="AV39" s="18">
        <v>1</v>
      </c>
      <c r="AW39" s="18">
        <v>1</v>
      </c>
      <c r="AX39" s="18">
        <v>1</v>
      </c>
      <c r="AY39" s="18">
        <v>1</v>
      </c>
      <c r="AZ39" s="18">
        <v>1</v>
      </c>
      <c r="BA39" s="18">
        <v>1</v>
      </c>
      <c r="BB39" s="18">
        <v>1</v>
      </c>
      <c r="BC39" s="18">
        <v>1</v>
      </c>
      <c r="BD39" s="18">
        <v>1</v>
      </c>
      <c r="BE39" s="18">
        <v>1</v>
      </c>
      <c r="BF39" s="18">
        <v>1</v>
      </c>
      <c r="BG39" s="18">
        <v>1</v>
      </c>
      <c r="BH39" s="18">
        <v>1</v>
      </c>
      <c r="BI39" s="18">
        <v>1</v>
      </c>
      <c r="BJ39" s="18">
        <v>1</v>
      </c>
      <c r="BK39" s="18">
        <v>1</v>
      </c>
      <c r="BL39" s="18">
        <v>1</v>
      </c>
      <c r="BM39" s="18">
        <v>1</v>
      </c>
      <c r="BN39" s="18">
        <v>1</v>
      </c>
      <c r="BO39" s="18">
        <v>1</v>
      </c>
      <c r="BP39" s="18">
        <v>1</v>
      </c>
      <c r="BQ39" s="18">
        <v>1</v>
      </c>
      <c r="BR39" s="18">
        <v>1</v>
      </c>
      <c r="BS39" s="18">
        <v>1</v>
      </c>
      <c r="BT39" s="18">
        <v>1</v>
      </c>
      <c r="BU39" s="18">
        <v>1</v>
      </c>
      <c r="BV39" s="18">
        <v>1</v>
      </c>
      <c r="BW39" s="18">
        <v>1</v>
      </c>
      <c r="BX39" s="18">
        <v>1</v>
      </c>
      <c r="BY39" s="18">
        <v>1</v>
      </c>
      <c r="BZ39" s="18">
        <v>1</v>
      </c>
      <c r="CA39" s="18">
        <v>1</v>
      </c>
      <c r="CB39" s="18">
        <v>1</v>
      </c>
      <c r="CC39" s="18">
        <v>1</v>
      </c>
      <c r="CD39" s="18">
        <v>1</v>
      </c>
      <c r="CE39" s="18">
        <v>1</v>
      </c>
      <c r="CF39" s="18">
        <v>1</v>
      </c>
      <c r="CG39" s="18">
        <v>1</v>
      </c>
      <c r="CH39" s="18">
        <v>1</v>
      </c>
      <c r="CI39" s="18">
        <v>1</v>
      </c>
      <c r="CJ39" s="18">
        <v>1</v>
      </c>
      <c r="CK39" s="18">
        <v>1</v>
      </c>
      <c r="CL39" s="18">
        <v>1</v>
      </c>
      <c r="CM39" s="18">
        <v>1</v>
      </c>
      <c r="CN39" s="18">
        <v>1</v>
      </c>
      <c r="CO39" s="18">
        <v>1</v>
      </c>
      <c r="CP39" s="18">
        <v>1</v>
      </c>
      <c r="CQ39" s="18">
        <v>1</v>
      </c>
      <c r="CR39" s="18">
        <v>1</v>
      </c>
      <c r="CS39" s="18">
        <v>1</v>
      </c>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cols>
    <col min="2" max="4" width="9.109375" bestFit="1" customWidth="1"/>
    <col min="5" max="12" width="10.109375" bestFit="1" customWidth="1"/>
    <col min="13" max="13" width="9.109375" bestFit="1" customWidth="1"/>
  </cols>
  <sheetData>
    <row r="1" spans="1:13" x14ac:dyDescent="0.25">
      <c r="A1" s="27" t="s">
        <v>0</v>
      </c>
      <c r="B1" s="27" t="s">
        <v>1</v>
      </c>
      <c r="C1" s="27" t="s">
        <v>2</v>
      </c>
      <c r="D1" s="27" t="s">
        <v>3</v>
      </c>
      <c r="E1" s="27" t="s">
        <v>4</v>
      </c>
      <c r="F1" s="27" t="s">
        <v>5</v>
      </c>
      <c r="G1" s="27" t="s">
        <v>6</v>
      </c>
      <c r="H1" s="27" t="s">
        <v>7</v>
      </c>
      <c r="I1" s="27" t="s">
        <v>8</v>
      </c>
      <c r="J1" s="27" t="s">
        <v>9</v>
      </c>
      <c r="K1" s="27" t="s">
        <v>10</v>
      </c>
      <c r="L1" s="27" t="s">
        <v>11</v>
      </c>
      <c r="M1" s="27" t="s">
        <v>12</v>
      </c>
    </row>
    <row r="2" spans="1:13" x14ac:dyDescent="0.25">
      <c r="A2" s="27" t="s">
        <v>15</v>
      </c>
      <c r="B2" s="34">
        <v>238391</v>
      </c>
      <c r="C2" s="34">
        <v>263969</v>
      </c>
      <c r="D2" s="34">
        <v>314968</v>
      </c>
      <c r="E2" s="34">
        <v>320595</v>
      </c>
      <c r="F2" s="34">
        <v>352973</v>
      </c>
      <c r="G2" s="34">
        <v>345758</v>
      </c>
      <c r="H2" s="34">
        <v>361409</v>
      </c>
      <c r="I2" s="34">
        <v>322957</v>
      </c>
      <c r="J2" s="34">
        <v>317633</v>
      </c>
      <c r="K2" s="34">
        <v>336162</v>
      </c>
      <c r="L2" s="34">
        <v>336587</v>
      </c>
      <c r="M2" s="34">
        <v>303297</v>
      </c>
    </row>
    <row r="3" spans="1:13" x14ac:dyDescent="0.25">
      <c r="A3" s="27" t="s">
        <v>19</v>
      </c>
      <c r="B3" s="34">
        <v>9671873</v>
      </c>
      <c r="C3" s="34">
        <v>9093075</v>
      </c>
      <c r="D3" s="34">
        <v>9775018</v>
      </c>
      <c r="E3" s="34">
        <v>10665938</v>
      </c>
      <c r="F3" s="34">
        <v>11341979</v>
      </c>
      <c r="G3" s="34">
        <v>11303815</v>
      </c>
      <c r="H3" s="34">
        <v>12435396</v>
      </c>
      <c r="I3" s="34">
        <v>12452967</v>
      </c>
      <c r="J3" s="34">
        <v>11379328</v>
      </c>
      <c r="K3" s="34">
        <v>10629489</v>
      </c>
      <c r="L3" s="34">
        <v>10135967</v>
      </c>
      <c r="M3" s="34">
        <v>9821543</v>
      </c>
    </row>
    <row r="4" spans="1:13" x14ac:dyDescent="0.25">
      <c r="A4" s="27" t="s">
        <v>24</v>
      </c>
      <c r="B4" s="34">
        <v>1139182</v>
      </c>
      <c r="C4" s="34">
        <v>1005862</v>
      </c>
      <c r="D4" s="34">
        <v>1021506</v>
      </c>
      <c r="E4" s="34">
        <v>1366145</v>
      </c>
      <c r="F4" s="34">
        <v>1328327</v>
      </c>
      <c r="G4" s="34">
        <v>1487067</v>
      </c>
      <c r="H4" s="34">
        <v>1520502</v>
      </c>
      <c r="I4" s="34">
        <v>1419715</v>
      </c>
      <c r="J4" s="34">
        <v>1092130</v>
      </c>
      <c r="K4" s="34">
        <v>1216120</v>
      </c>
      <c r="L4" s="34">
        <v>937786</v>
      </c>
      <c r="M4" s="34">
        <v>760516</v>
      </c>
    </row>
    <row r="5" spans="1:13" x14ac:dyDescent="0.25">
      <c r="A5" s="27" t="s">
        <v>18</v>
      </c>
      <c r="B5" s="34">
        <v>1453234</v>
      </c>
      <c r="C5" s="34">
        <v>1478907</v>
      </c>
      <c r="D5" s="34">
        <v>1702850</v>
      </c>
      <c r="E5" s="34">
        <v>1798711</v>
      </c>
      <c r="F5" s="34">
        <v>1833640</v>
      </c>
      <c r="G5" s="34">
        <v>1977072</v>
      </c>
      <c r="H5" s="34">
        <v>2103256</v>
      </c>
      <c r="I5" s="34">
        <v>1927795</v>
      </c>
      <c r="J5" s="34">
        <v>1928874</v>
      </c>
      <c r="K5" s="34">
        <v>1757106</v>
      </c>
      <c r="L5" s="34">
        <v>1726449</v>
      </c>
      <c r="M5" s="34">
        <v>1702002</v>
      </c>
    </row>
    <row r="6" spans="1:13" x14ac:dyDescent="0.25">
      <c r="A6" s="27" t="s">
        <v>13</v>
      </c>
      <c r="B6" s="34">
        <v>2829862</v>
      </c>
      <c r="C6" s="34">
        <v>2894899</v>
      </c>
      <c r="D6" s="34">
        <v>2913039</v>
      </c>
      <c r="E6" s="34">
        <v>3024106</v>
      </c>
      <c r="F6" s="34">
        <v>3107413</v>
      </c>
      <c r="G6" s="34">
        <v>3426815</v>
      </c>
      <c r="H6" s="34">
        <v>3647347</v>
      </c>
      <c r="I6" s="34">
        <v>3375612</v>
      </c>
      <c r="J6" s="34">
        <v>3353205</v>
      </c>
      <c r="K6" s="34">
        <v>3596130</v>
      </c>
      <c r="L6" s="34">
        <v>3689960</v>
      </c>
      <c r="M6" s="34">
        <v>3350034</v>
      </c>
    </row>
    <row r="7" spans="1:13" x14ac:dyDescent="0.25">
      <c r="A7" s="27" t="s">
        <v>16</v>
      </c>
      <c r="B7" s="34">
        <v>293782</v>
      </c>
      <c r="C7" s="34">
        <v>322318</v>
      </c>
      <c r="D7" s="34">
        <v>405134</v>
      </c>
      <c r="E7" s="34">
        <v>384945</v>
      </c>
      <c r="F7" s="34">
        <v>405583</v>
      </c>
      <c r="G7" s="34">
        <v>371065</v>
      </c>
      <c r="H7" s="34">
        <v>384694</v>
      </c>
      <c r="I7" s="34">
        <v>406191</v>
      </c>
      <c r="J7" s="34">
        <v>392819</v>
      </c>
      <c r="K7" s="34">
        <v>403563</v>
      </c>
      <c r="L7" s="34">
        <v>383069</v>
      </c>
      <c r="M7" s="34">
        <v>406672</v>
      </c>
    </row>
    <row r="8" spans="1:13" x14ac:dyDescent="0.25">
      <c r="A8" s="27" t="s">
        <v>21</v>
      </c>
      <c r="B8" s="34">
        <v>878025</v>
      </c>
      <c r="C8" s="34">
        <v>909226</v>
      </c>
      <c r="D8" s="34">
        <v>1066370</v>
      </c>
      <c r="E8" s="34">
        <v>1081816</v>
      </c>
      <c r="F8" s="34">
        <v>1286562</v>
      </c>
      <c r="G8" s="34">
        <v>1291194</v>
      </c>
      <c r="H8" s="34">
        <v>1280383</v>
      </c>
      <c r="I8" s="34">
        <v>1216460</v>
      </c>
      <c r="J8" s="34">
        <v>1324487</v>
      </c>
      <c r="K8" s="34">
        <v>1198778</v>
      </c>
      <c r="L8" s="34">
        <v>1094974</v>
      </c>
      <c r="M8" s="34">
        <v>1091034</v>
      </c>
    </row>
    <row r="9" spans="1:13" x14ac:dyDescent="0.25">
      <c r="A9" s="27" t="s">
        <v>22</v>
      </c>
      <c r="B9" s="35">
        <v>541707</v>
      </c>
      <c r="C9" s="35">
        <v>592778</v>
      </c>
      <c r="D9" s="35">
        <v>774911</v>
      </c>
      <c r="E9" s="35">
        <v>828184</v>
      </c>
      <c r="F9" s="35">
        <v>979975</v>
      </c>
      <c r="G9" s="35">
        <v>881074</v>
      </c>
      <c r="H9" s="34">
        <v>944433</v>
      </c>
      <c r="I9" s="34">
        <v>915344</v>
      </c>
      <c r="J9" s="34">
        <v>856078</v>
      </c>
      <c r="K9" s="34">
        <v>677482</v>
      </c>
      <c r="L9" s="34">
        <v>700718</v>
      </c>
      <c r="M9" s="34">
        <v>649100</v>
      </c>
    </row>
    <row r="10" spans="1:13" x14ac:dyDescent="0.25">
      <c r="A10" s="27" t="s">
        <v>20</v>
      </c>
      <c r="B10" s="34">
        <v>487700</v>
      </c>
      <c r="C10" s="34">
        <v>446998</v>
      </c>
      <c r="D10" s="34">
        <v>574399</v>
      </c>
      <c r="E10" s="34">
        <v>610304</v>
      </c>
      <c r="F10" s="34">
        <v>665355</v>
      </c>
      <c r="G10" s="34">
        <v>676958</v>
      </c>
      <c r="H10" s="34">
        <v>724136</v>
      </c>
      <c r="I10" s="34">
        <v>726302</v>
      </c>
      <c r="J10" s="34">
        <v>671765</v>
      </c>
      <c r="K10" s="34">
        <v>621465</v>
      </c>
      <c r="L10" s="34">
        <v>539927</v>
      </c>
      <c r="M10" s="34">
        <v>619113</v>
      </c>
    </row>
    <row r="11" spans="1:13" x14ac:dyDescent="0.25">
      <c r="A11" s="27" t="s">
        <v>14</v>
      </c>
      <c r="B11" s="34">
        <v>1215670</v>
      </c>
      <c r="C11" s="34">
        <v>1203332</v>
      </c>
      <c r="D11" s="34">
        <v>1416083</v>
      </c>
      <c r="E11" s="34">
        <v>1571514</v>
      </c>
      <c r="F11" s="34">
        <v>1781926</v>
      </c>
      <c r="G11" s="34">
        <v>1682525</v>
      </c>
      <c r="H11" s="34">
        <v>1821379</v>
      </c>
      <c r="I11" s="34">
        <v>1837662</v>
      </c>
      <c r="J11" s="34">
        <v>1674541</v>
      </c>
      <c r="K11" s="34">
        <v>1614576</v>
      </c>
      <c r="L11" s="34">
        <v>1493078</v>
      </c>
      <c r="M11" s="34">
        <v>1311955</v>
      </c>
    </row>
    <row r="12" spans="1:13" x14ac:dyDescent="0.25">
      <c r="A12" s="27" t="s">
        <v>23</v>
      </c>
      <c r="B12" s="34">
        <v>281222</v>
      </c>
      <c r="C12" s="34">
        <v>313456</v>
      </c>
      <c r="D12" s="34">
        <v>369618</v>
      </c>
      <c r="E12" s="34">
        <v>407129</v>
      </c>
      <c r="F12" s="34">
        <v>452111</v>
      </c>
      <c r="G12" s="34">
        <v>444078</v>
      </c>
      <c r="H12" s="34">
        <v>487863</v>
      </c>
      <c r="I12" s="34">
        <v>483962</v>
      </c>
      <c r="J12" s="34">
        <v>446095</v>
      </c>
      <c r="K12" s="34">
        <v>368733</v>
      </c>
      <c r="L12" s="34">
        <v>278859</v>
      </c>
      <c r="M12" s="34">
        <v>237697</v>
      </c>
    </row>
    <row r="13" spans="1:13" x14ac:dyDescent="0.25">
      <c r="A13" s="27" t="s">
        <v>17</v>
      </c>
      <c r="B13" s="34">
        <v>3393898</v>
      </c>
      <c r="C13" s="34">
        <v>3357937</v>
      </c>
      <c r="D13" s="34">
        <v>3623239</v>
      </c>
      <c r="E13" s="34">
        <v>3575132</v>
      </c>
      <c r="F13" s="34">
        <v>3733993</v>
      </c>
      <c r="G13" s="34">
        <v>4026764</v>
      </c>
      <c r="H13" s="34">
        <v>3837811</v>
      </c>
      <c r="I13" s="34">
        <v>4015133</v>
      </c>
      <c r="J13" s="34">
        <v>4005975</v>
      </c>
      <c r="K13" s="34">
        <v>3975676</v>
      </c>
      <c r="L13" s="34">
        <v>3647941</v>
      </c>
      <c r="M13" s="34">
        <v>3643010</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cols>
    <col min="1" max="14" width="10.6640625" customWidth="1"/>
  </cols>
  <sheetData>
    <row r="1" spans="1:13" x14ac:dyDescent="0.25">
      <c r="A1" s="27" t="s">
        <v>0</v>
      </c>
      <c r="B1" s="27" t="s">
        <v>1</v>
      </c>
      <c r="C1" s="27" t="s">
        <v>2</v>
      </c>
      <c r="D1" s="27" t="s">
        <v>3</v>
      </c>
      <c r="E1" s="27" t="s">
        <v>4</v>
      </c>
      <c r="F1" s="27" t="s">
        <v>5</v>
      </c>
      <c r="G1" s="27" t="s">
        <v>6</v>
      </c>
      <c r="H1" s="27" t="s">
        <v>7</v>
      </c>
      <c r="I1" s="27" t="s">
        <v>8</v>
      </c>
      <c r="J1" s="27" t="s">
        <v>9</v>
      </c>
      <c r="K1" s="27" t="s">
        <v>10</v>
      </c>
      <c r="L1" s="27" t="s">
        <v>11</v>
      </c>
      <c r="M1" s="27" t="s">
        <v>12</v>
      </c>
    </row>
    <row r="2" spans="1:13" x14ac:dyDescent="0.25">
      <c r="A2" s="27" t="s">
        <v>15</v>
      </c>
      <c r="B2" s="34">
        <v>265487</v>
      </c>
      <c r="C2" s="34">
        <v>245135</v>
      </c>
      <c r="D2" s="34">
        <v>292730</v>
      </c>
      <c r="E2" s="34">
        <v>324932</v>
      </c>
      <c r="F2" s="34">
        <v>382596</v>
      </c>
      <c r="G2" s="34">
        <v>361173</v>
      </c>
      <c r="H2" s="34">
        <v>380456</v>
      </c>
      <c r="I2" s="34">
        <v>375341</v>
      </c>
      <c r="J2" s="34">
        <v>343071</v>
      </c>
      <c r="K2" s="34">
        <v>322240</v>
      </c>
      <c r="L2" s="34">
        <v>308960</v>
      </c>
      <c r="M2" s="34">
        <v>304911</v>
      </c>
    </row>
    <row r="3" spans="1:13" x14ac:dyDescent="0.25">
      <c r="A3" s="27" t="s">
        <v>19</v>
      </c>
      <c r="B3" s="34">
        <v>9718795</v>
      </c>
      <c r="C3" s="34">
        <v>8236957</v>
      </c>
      <c r="D3" s="34">
        <v>10113092</v>
      </c>
      <c r="E3" s="34">
        <v>10293508</v>
      </c>
      <c r="F3" s="34">
        <v>11302554</v>
      </c>
      <c r="G3" s="34">
        <v>11574099</v>
      </c>
      <c r="H3" s="34">
        <v>12428032</v>
      </c>
      <c r="I3" s="34">
        <v>12477167</v>
      </c>
      <c r="J3" s="34">
        <v>11666041</v>
      </c>
      <c r="K3" s="34">
        <v>10775460</v>
      </c>
      <c r="L3" s="34">
        <v>10401010</v>
      </c>
      <c r="M3" s="34">
        <v>9971889</v>
      </c>
    </row>
    <row r="4" spans="1:13" x14ac:dyDescent="0.25">
      <c r="A4" s="27" t="s">
        <v>24</v>
      </c>
      <c r="B4" s="34">
        <v>704658</v>
      </c>
      <c r="C4" s="34">
        <v>565304</v>
      </c>
      <c r="D4" s="34">
        <v>1239116</v>
      </c>
      <c r="E4" s="34">
        <v>1151860</v>
      </c>
      <c r="F4" s="34">
        <v>1274418</v>
      </c>
      <c r="G4" s="34">
        <v>1072943</v>
      </c>
      <c r="H4" s="34">
        <v>1225578</v>
      </c>
      <c r="I4" s="34">
        <v>983634</v>
      </c>
      <c r="J4" s="34">
        <v>1168266</v>
      </c>
      <c r="K4" s="34">
        <v>1214715</v>
      </c>
      <c r="L4" s="34">
        <v>931004</v>
      </c>
      <c r="M4" s="34">
        <v>866573</v>
      </c>
    </row>
    <row r="5" spans="1:13" x14ac:dyDescent="0.25">
      <c r="A5" s="27" t="s">
        <v>18</v>
      </c>
      <c r="B5" s="34">
        <v>1660924</v>
      </c>
      <c r="C5" s="34">
        <v>1568692</v>
      </c>
      <c r="D5" s="34">
        <v>1720064</v>
      </c>
      <c r="E5" s="34">
        <v>1952299</v>
      </c>
      <c r="F5" s="34">
        <v>1905591</v>
      </c>
      <c r="G5" s="34">
        <v>2097444</v>
      </c>
      <c r="H5" s="34">
        <v>2133743</v>
      </c>
      <c r="I5" s="34">
        <v>2046369</v>
      </c>
      <c r="J5" s="34">
        <v>2108584</v>
      </c>
      <c r="K5" s="34">
        <v>2088453</v>
      </c>
      <c r="L5" s="34">
        <v>1940611</v>
      </c>
      <c r="M5" s="34">
        <v>1872157</v>
      </c>
    </row>
    <row r="6" spans="1:13" x14ac:dyDescent="0.25">
      <c r="A6" s="27" t="s">
        <v>13</v>
      </c>
      <c r="B6" s="34">
        <v>2963579</v>
      </c>
      <c r="C6" s="34">
        <v>2869843</v>
      </c>
      <c r="D6" s="34">
        <v>2858547.5</v>
      </c>
      <c r="E6" s="34">
        <v>2877356.5</v>
      </c>
      <c r="F6" s="34">
        <v>2931757</v>
      </c>
      <c r="G6" s="34">
        <v>3296956.5</v>
      </c>
      <c r="H6" s="34">
        <v>3317101.5</v>
      </c>
      <c r="I6" s="34">
        <v>3315810</v>
      </c>
      <c r="J6" s="34">
        <v>3168584</v>
      </c>
      <c r="K6" s="34">
        <v>3180338</v>
      </c>
      <c r="L6" s="34">
        <v>3182635</v>
      </c>
      <c r="M6" s="34">
        <v>3037841.5</v>
      </c>
    </row>
    <row r="7" spans="1:13" x14ac:dyDescent="0.25">
      <c r="A7" s="27" t="s">
        <v>16</v>
      </c>
      <c r="B7" s="34">
        <v>376353</v>
      </c>
      <c r="C7" s="34">
        <v>342379</v>
      </c>
      <c r="D7" s="34">
        <v>392200</v>
      </c>
      <c r="E7" s="34">
        <v>410669</v>
      </c>
      <c r="F7" s="34">
        <v>444565</v>
      </c>
      <c r="G7" s="34">
        <v>426938</v>
      </c>
      <c r="H7" s="34">
        <v>445956</v>
      </c>
      <c r="I7" s="34">
        <v>407402</v>
      </c>
      <c r="J7" s="34">
        <v>359378</v>
      </c>
      <c r="K7" s="34">
        <v>342598</v>
      </c>
      <c r="L7" s="34">
        <v>335962</v>
      </c>
      <c r="M7" s="34">
        <v>361733</v>
      </c>
    </row>
    <row r="8" spans="1:13" x14ac:dyDescent="0.25">
      <c r="A8" s="27" t="s">
        <v>21</v>
      </c>
      <c r="B8" s="34">
        <v>1078455</v>
      </c>
      <c r="C8" s="34">
        <v>933033</v>
      </c>
      <c r="D8" s="34">
        <v>1102390</v>
      </c>
      <c r="E8" s="34">
        <v>1154889</v>
      </c>
      <c r="F8" s="34">
        <v>1263142</v>
      </c>
      <c r="G8" s="34">
        <v>1322773</v>
      </c>
      <c r="H8" s="34">
        <v>1363866</v>
      </c>
      <c r="I8" s="34">
        <v>1442476</v>
      </c>
      <c r="J8" s="34">
        <v>1380550</v>
      </c>
      <c r="K8" s="34">
        <v>1311015</v>
      </c>
      <c r="L8" s="34">
        <v>1107492</v>
      </c>
      <c r="M8" s="34">
        <v>1167946</v>
      </c>
    </row>
    <row r="9" spans="1:13" x14ac:dyDescent="0.25">
      <c r="A9" s="27" t="s">
        <v>22</v>
      </c>
      <c r="B9" s="35">
        <v>539674</v>
      </c>
      <c r="C9" s="35">
        <v>601813</v>
      </c>
      <c r="D9" s="35">
        <v>647736</v>
      </c>
      <c r="E9" s="35">
        <v>717967</v>
      </c>
      <c r="F9" s="35">
        <v>819368</v>
      </c>
      <c r="G9" s="35">
        <v>831151</v>
      </c>
      <c r="H9" s="34">
        <v>843306</v>
      </c>
      <c r="I9" s="34">
        <v>809970</v>
      </c>
      <c r="J9" s="34">
        <v>853917</v>
      </c>
      <c r="K9" s="34">
        <v>902521</v>
      </c>
      <c r="L9" s="34">
        <v>794553</v>
      </c>
      <c r="M9" s="34">
        <v>733280</v>
      </c>
    </row>
    <row r="10" spans="1:13" x14ac:dyDescent="0.25">
      <c r="A10" s="27" t="s">
        <v>20</v>
      </c>
      <c r="B10" s="34">
        <v>570904</v>
      </c>
      <c r="C10" s="34">
        <v>478135</v>
      </c>
      <c r="D10" s="34">
        <v>538991</v>
      </c>
      <c r="E10" s="34">
        <v>661357.5</v>
      </c>
      <c r="F10" s="34">
        <v>729213</v>
      </c>
      <c r="G10" s="34">
        <v>761478</v>
      </c>
      <c r="H10" s="34">
        <v>760449</v>
      </c>
      <c r="I10" s="34">
        <v>789869</v>
      </c>
      <c r="J10" s="34">
        <v>743001</v>
      </c>
      <c r="K10" s="34">
        <v>685973</v>
      </c>
      <c r="L10" s="34">
        <v>564476</v>
      </c>
      <c r="M10" s="34">
        <v>542689</v>
      </c>
    </row>
    <row r="11" spans="1:13" x14ac:dyDescent="0.25">
      <c r="A11" s="27" t="s">
        <v>14</v>
      </c>
      <c r="B11" s="34">
        <v>1317293</v>
      </c>
      <c r="C11" s="34">
        <v>1269390</v>
      </c>
      <c r="D11" s="34">
        <v>1473119</v>
      </c>
      <c r="E11" s="34">
        <v>1686632</v>
      </c>
      <c r="F11" s="34">
        <v>1781397</v>
      </c>
      <c r="G11" s="34">
        <v>1850268</v>
      </c>
      <c r="H11" s="34">
        <v>1997883</v>
      </c>
      <c r="I11" s="34">
        <v>2021490</v>
      </c>
      <c r="J11" s="34">
        <v>1855023</v>
      </c>
      <c r="K11" s="34">
        <v>1961446</v>
      </c>
      <c r="L11" s="34">
        <v>1548765</v>
      </c>
      <c r="M11" s="34">
        <v>1538740</v>
      </c>
    </row>
    <row r="12" spans="1:13" x14ac:dyDescent="0.25">
      <c r="A12" s="27" t="s">
        <v>23</v>
      </c>
      <c r="B12" s="34">
        <v>326774</v>
      </c>
      <c r="C12" s="34">
        <v>302850</v>
      </c>
      <c r="D12" s="34">
        <v>334000</v>
      </c>
      <c r="E12" s="34">
        <v>376658</v>
      </c>
      <c r="F12" s="34">
        <v>496649</v>
      </c>
      <c r="G12" s="34">
        <v>510344</v>
      </c>
      <c r="H12" s="34">
        <v>527256</v>
      </c>
      <c r="I12" s="34">
        <v>523318</v>
      </c>
      <c r="J12" s="34">
        <v>440847</v>
      </c>
      <c r="K12" s="34">
        <v>419596</v>
      </c>
      <c r="L12" s="34">
        <v>376599</v>
      </c>
      <c r="M12" s="34">
        <v>296903</v>
      </c>
    </row>
    <row r="13" spans="1:13" x14ac:dyDescent="0.25">
      <c r="A13" s="27" t="s">
        <v>17</v>
      </c>
      <c r="B13" s="34">
        <v>3639905</v>
      </c>
      <c r="C13" s="34">
        <v>3427032</v>
      </c>
      <c r="D13" s="34">
        <v>3705683</v>
      </c>
      <c r="E13" s="34">
        <v>3736583</v>
      </c>
      <c r="F13" s="34">
        <v>4068879</v>
      </c>
      <c r="G13" s="34">
        <v>4138185</v>
      </c>
      <c r="H13" s="34">
        <v>4187608</v>
      </c>
      <c r="I13" s="34">
        <v>4145976</v>
      </c>
      <c r="J13" s="34">
        <v>4109103</v>
      </c>
      <c r="K13" s="34">
        <v>3970274</v>
      </c>
      <c r="L13" s="34">
        <v>3825455</v>
      </c>
      <c r="M13" s="34">
        <v>3664411</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heetViews>
  <sheetFormatPr baseColWidth="10" defaultColWidth="8.88671875" defaultRowHeight="14.4" x14ac:dyDescent="0.3"/>
  <cols>
    <col min="1" max="15" width="10.6640625" customWidth="1"/>
  </cols>
  <sheetData>
    <row r="1" spans="1:15" x14ac:dyDescent="0.25">
      <c r="A1" s="27" t="s">
        <v>0</v>
      </c>
      <c r="B1" s="27" t="s">
        <v>1</v>
      </c>
      <c r="C1" s="27" t="s">
        <v>2</v>
      </c>
      <c r="D1" s="27" t="s">
        <v>3</v>
      </c>
      <c r="E1" s="27" t="s">
        <v>4</v>
      </c>
      <c r="F1" s="27" t="s">
        <v>5</v>
      </c>
      <c r="G1" s="27" t="s">
        <v>6</v>
      </c>
      <c r="H1" s="27" t="s">
        <v>7</v>
      </c>
      <c r="I1" s="27" t="s">
        <v>8</v>
      </c>
      <c r="J1" s="27" t="s">
        <v>9</v>
      </c>
      <c r="K1" s="27" t="s">
        <v>10</v>
      </c>
      <c r="L1" s="27" t="s">
        <v>11</v>
      </c>
      <c r="M1" s="27" t="s">
        <v>12</v>
      </c>
      <c r="N1" s="27"/>
      <c r="O1" s="27"/>
    </row>
    <row r="2" spans="1:15" x14ac:dyDescent="0.25">
      <c r="A2" s="27" t="s">
        <v>15</v>
      </c>
      <c r="B2" s="34">
        <v>268316</v>
      </c>
      <c r="C2" s="34">
        <v>281674</v>
      </c>
      <c r="D2" s="34">
        <v>346656</v>
      </c>
      <c r="E2" s="34">
        <v>300942</v>
      </c>
      <c r="F2" s="34">
        <v>381893</v>
      </c>
      <c r="G2" s="34">
        <v>397466</v>
      </c>
      <c r="H2" s="34">
        <v>339328</v>
      </c>
      <c r="I2" s="34">
        <v>330515</v>
      </c>
      <c r="J2" s="34">
        <v>292617</v>
      </c>
      <c r="K2" s="34">
        <v>342732</v>
      </c>
      <c r="L2" s="34">
        <v>302980</v>
      </c>
      <c r="M2" s="34">
        <v>295158</v>
      </c>
      <c r="N2" s="27"/>
      <c r="O2" s="30">
        <v>3880277</v>
      </c>
    </row>
    <row r="3" spans="1:15" x14ac:dyDescent="0.25">
      <c r="A3" s="27" t="s">
        <v>19</v>
      </c>
      <c r="B3" s="34">
        <v>9875521</v>
      </c>
      <c r="C3" s="34">
        <v>8922702</v>
      </c>
      <c r="D3" s="34">
        <v>10457028</v>
      </c>
      <c r="E3" s="34">
        <v>10880965</v>
      </c>
      <c r="F3" s="34">
        <v>12028306</v>
      </c>
      <c r="G3" s="34">
        <v>12024155</v>
      </c>
      <c r="H3" s="34">
        <v>13125022</v>
      </c>
      <c r="I3" s="34">
        <v>12629138</v>
      </c>
      <c r="J3" s="34">
        <v>11723029</v>
      </c>
      <c r="K3" s="34">
        <v>11612625</v>
      </c>
      <c r="L3" s="34">
        <v>10638296</v>
      </c>
      <c r="M3" s="34">
        <v>10267636</v>
      </c>
      <c r="N3" s="27"/>
      <c r="O3" s="30">
        <v>134184423</v>
      </c>
    </row>
    <row r="4" spans="1:15" x14ac:dyDescent="0.25">
      <c r="A4" s="27" t="s">
        <v>24</v>
      </c>
      <c r="B4" s="34">
        <v>1029092</v>
      </c>
      <c r="C4" s="34">
        <v>990491</v>
      </c>
      <c r="D4" s="34">
        <v>974500</v>
      </c>
      <c r="E4" s="34">
        <v>1300260</v>
      </c>
      <c r="F4" s="34">
        <v>1205039</v>
      </c>
      <c r="G4" s="34">
        <v>1096034</v>
      </c>
      <c r="H4" s="34">
        <v>1258558</v>
      </c>
      <c r="I4" s="34">
        <v>1559360</v>
      </c>
      <c r="J4" s="34">
        <v>1531021</v>
      </c>
      <c r="K4" s="34">
        <v>1271247</v>
      </c>
      <c r="L4" s="34">
        <v>1239373</v>
      </c>
      <c r="M4" s="34">
        <v>1092063</v>
      </c>
      <c r="N4" s="27"/>
      <c r="O4" s="30">
        <v>14547038</v>
      </c>
    </row>
    <row r="5" spans="1:15" x14ac:dyDescent="0.25">
      <c r="A5" s="27" t="s">
        <v>18</v>
      </c>
      <c r="B5" s="34">
        <v>1838929</v>
      </c>
      <c r="C5" s="34">
        <v>1747062</v>
      </c>
      <c r="D5" s="34">
        <v>2224012</v>
      </c>
      <c r="E5" s="34">
        <v>2051890</v>
      </c>
      <c r="F5" s="34">
        <v>2278526</v>
      </c>
      <c r="G5" s="34">
        <v>2205418</v>
      </c>
      <c r="H5" s="34">
        <v>2453288</v>
      </c>
      <c r="I5" s="34">
        <v>2441423</v>
      </c>
      <c r="J5" s="34">
        <v>2245887</v>
      </c>
      <c r="K5" s="34">
        <v>2257847</v>
      </c>
      <c r="L5" s="34">
        <v>2036652</v>
      </c>
      <c r="M5" s="34">
        <v>1818135</v>
      </c>
      <c r="N5" s="27"/>
      <c r="O5" s="30">
        <v>25599069</v>
      </c>
    </row>
    <row r="6" spans="1:15" x14ac:dyDescent="0.25">
      <c r="A6" s="27" t="s">
        <v>13</v>
      </c>
      <c r="B6" s="34">
        <v>3058410.5</v>
      </c>
      <c r="C6" s="34">
        <v>2747068.5</v>
      </c>
      <c r="D6" s="34">
        <v>3149302</v>
      </c>
      <c r="E6" s="34">
        <v>3256926.5</v>
      </c>
      <c r="F6" s="34">
        <v>3240988</v>
      </c>
      <c r="G6" s="34">
        <v>3286358</v>
      </c>
      <c r="H6" s="34">
        <v>3326473</v>
      </c>
      <c r="I6" s="34">
        <v>3360124</v>
      </c>
      <c r="J6" s="34">
        <v>3327938</v>
      </c>
      <c r="K6" s="34">
        <v>3271435.5</v>
      </c>
      <c r="L6" s="34">
        <v>3053252</v>
      </c>
      <c r="M6" s="34">
        <v>2847828</v>
      </c>
      <c r="N6" s="27"/>
      <c r="O6" s="30">
        <v>37926104</v>
      </c>
    </row>
    <row r="7" spans="1:15" x14ac:dyDescent="0.25">
      <c r="A7" s="27" t="s">
        <v>16</v>
      </c>
      <c r="B7" s="34">
        <v>367603</v>
      </c>
      <c r="C7" s="34">
        <v>330501</v>
      </c>
      <c r="D7" s="34">
        <v>402994</v>
      </c>
      <c r="E7" s="34">
        <v>404649</v>
      </c>
      <c r="F7" s="34">
        <v>424567</v>
      </c>
      <c r="G7" s="34">
        <v>394259</v>
      </c>
      <c r="H7" s="34">
        <v>379558</v>
      </c>
      <c r="I7" s="34">
        <v>366792</v>
      </c>
      <c r="J7" s="34">
        <v>318876</v>
      </c>
      <c r="K7" s="34">
        <v>427647</v>
      </c>
      <c r="L7" s="34">
        <v>451639</v>
      </c>
      <c r="M7" s="34">
        <v>415087</v>
      </c>
      <c r="N7" s="27"/>
      <c r="O7" s="30">
        <v>4684172</v>
      </c>
    </row>
    <row r="8" spans="1:15" x14ac:dyDescent="0.25">
      <c r="A8" s="27" t="s">
        <v>21</v>
      </c>
      <c r="B8" s="34">
        <v>1075913</v>
      </c>
      <c r="C8" s="34">
        <v>974864</v>
      </c>
      <c r="D8" s="34">
        <v>1191660</v>
      </c>
      <c r="E8" s="34">
        <v>1336777</v>
      </c>
      <c r="F8" s="34">
        <v>1269696</v>
      </c>
      <c r="G8" s="34">
        <v>1326691</v>
      </c>
      <c r="H8" s="34">
        <v>1466040</v>
      </c>
      <c r="I8" s="34">
        <v>1471726</v>
      </c>
      <c r="J8" s="34">
        <v>1364941</v>
      </c>
      <c r="K8" s="34">
        <v>1416405</v>
      </c>
      <c r="L8" s="34">
        <v>1303427</v>
      </c>
      <c r="M8" s="34">
        <v>1161468</v>
      </c>
      <c r="N8" s="27"/>
      <c r="O8" s="30">
        <v>15359608</v>
      </c>
    </row>
    <row r="9" spans="1:15" x14ac:dyDescent="0.25">
      <c r="A9" s="27" t="s">
        <v>22</v>
      </c>
      <c r="B9" s="35">
        <v>779735</v>
      </c>
      <c r="C9" s="35">
        <v>672034</v>
      </c>
      <c r="D9" s="35">
        <v>727488</v>
      </c>
      <c r="E9" s="35">
        <v>800735</v>
      </c>
      <c r="F9" s="35">
        <v>937703</v>
      </c>
      <c r="G9" s="35">
        <v>901180</v>
      </c>
      <c r="H9" s="34">
        <v>1069027</v>
      </c>
      <c r="I9" s="34">
        <v>1006094</v>
      </c>
      <c r="J9" s="34">
        <v>1005204</v>
      </c>
      <c r="K9" s="34">
        <v>907614</v>
      </c>
      <c r="L9" s="34">
        <v>886597</v>
      </c>
      <c r="M9" s="34">
        <v>675868</v>
      </c>
      <c r="N9" s="27"/>
      <c r="O9" s="30">
        <v>10369279</v>
      </c>
    </row>
    <row r="10" spans="1:15" x14ac:dyDescent="0.25">
      <c r="A10" s="27" t="s">
        <v>20</v>
      </c>
      <c r="B10" s="34">
        <v>487354</v>
      </c>
      <c r="C10" s="34">
        <v>397313</v>
      </c>
      <c r="D10" s="34">
        <v>529034</v>
      </c>
      <c r="E10" s="34">
        <v>570060</v>
      </c>
      <c r="F10" s="34">
        <v>684587</v>
      </c>
      <c r="G10" s="34">
        <v>726963</v>
      </c>
      <c r="H10" s="34">
        <v>763113</v>
      </c>
      <c r="I10" s="34">
        <v>785743</v>
      </c>
      <c r="J10" s="34">
        <v>778135</v>
      </c>
      <c r="K10" s="34">
        <v>658550</v>
      </c>
      <c r="L10" s="34">
        <v>615097</v>
      </c>
      <c r="M10" s="34">
        <v>485017</v>
      </c>
      <c r="N10" s="27"/>
      <c r="O10" s="30">
        <v>7480966</v>
      </c>
    </row>
    <row r="11" spans="1:15" x14ac:dyDescent="0.25">
      <c r="A11" s="27" t="s">
        <v>14</v>
      </c>
      <c r="B11" s="34">
        <v>1393616</v>
      </c>
      <c r="C11" s="34">
        <v>1186264</v>
      </c>
      <c r="D11" s="34">
        <v>1545571</v>
      </c>
      <c r="E11" s="34">
        <v>1672742</v>
      </c>
      <c r="F11" s="34">
        <v>1879121</v>
      </c>
      <c r="G11" s="34">
        <v>1867600</v>
      </c>
      <c r="H11" s="34">
        <v>1973089</v>
      </c>
      <c r="I11" s="34">
        <v>1837178</v>
      </c>
      <c r="J11" s="34">
        <v>1971732</v>
      </c>
      <c r="K11" s="34">
        <v>1881256</v>
      </c>
      <c r="L11" s="34">
        <v>1632546</v>
      </c>
      <c r="M11" s="34">
        <v>1620272</v>
      </c>
      <c r="N11" s="27"/>
      <c r="O11" s="30">
        <v>20460987</v>
      </c>
    </row>
    <row r="12" spans="1:15" x14ac:dyDescent="0.25">
      <c r="A12" s="27" t="s">
        <v>23</v>
      </c>
      <c r="B12" s="34">
        <v>303148</v>
      </c>
      <c r="C12" s="34">
        <v>335268</v>
      </c>
      <c r="D12" s="34">
        <v>426087</v>
      </c>
      <c r="E12" s="34">
        <v>386000</v>
      </c>
      <c r="F12" s="34">
        <v>386743</v>
      </c>
      <c r="G12" s="34">
        <v>443204</v>
      </c>
      <c r="H12" s="34">
        <v>584036</v>
      </c>
      <c r="I12" s="34">
        <v>521813</v>
      </c>
      <c r="J12" s="34">
        <v>438529</v>
      </c>
      <c r="K12" s="34">
        <v>468041</v>
      </c>
      <c r="L12" s="34">
        <v>393248</v>
      </c>
      <c r="M12" s="34">
        <v>285022</v>
      </c>
      <c r="N12" s="27"/>
      <c r="O12" s="30">
        <v>4971139</v>
      </c>
    </row>
    <row r="13" spans="1:15" x14ac:dyDescent="0.25">
      <c r="A13" s="27" t="s">
        <v>17</v>
      </c>
      <c r="B13" s="34">
        <v>3587154</v>
      </c>
      <c r="C13" s="34">
        <v>3434311</v>
      </c>
      <c r="D13" s="34">
        <v>3983805</v>
      </c>
      <c r="E13" s="34">
        <v>3833884</v>
      </c>
      <c r="F13" s="34">
        <v>4213034</v>
      </c>
      <c r="G13" s="34">
        <v>4373670</v>
      </c>
      <c r="H13" s="34">
        <v>4246751</v>
      </c>
      <c r="I13" s="34">
        <v>4381806</v>
      </c>
      <c r="J13" s="34">
        <v>4177644</v>
      </c>
      <c r="K13" s="34">
        <v>4119338</v>
      </c>
      <c r="L13" s="34">
        <v>3914173</v>
      </c>
      <c r="M13" s="34">
        <v>4005719</v>
      </c>
      <c r="N13" s="27"/>
      <c r="O13" s="30">
        <v>48271289</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zoomScaleNormal="100" workbookViewId="0">
      <selection activeCell="O13" sqref="O13"/>
    </sheetView>
  </sheetViews>
  <sheetFormatPr baseColWidth="10" defaultColWidth="8.88671875" defaultRowHeight="14.4" x14ac:dyDescent="0.3"/>
  <cols>
    <col min="2" max="2" width="10.5546875" bestFit="1" customWidth="1"/>
    <col min="14" max="14" width="10" bestFit="1" customWidth="1"/>
    <col min="15" max="15" width="11.109375" bestFit="1" customWidth="1"/>
  </cols>
  <sheetData>
    <row r="1" spans="1:15" ht="15" x14ac:dyDescent="0.25">
      <c r="A1" t="s">
        <v>0</v>
      </c>
      <c r="B1" t="s">
        <v>1</v>
      </c>
      <c r="C1" t="s">
        <v>2</v>
      </c>
      <c r="D1" t="s">
        <v>3</v>
      </c>
      <c r="E1" t="s">
        <v>4</v>
      </c>
      <c r="F1" t="s">
        <v>5</v>
      </c>
      <c r="G1" t="s">
        <v>6</v>
      </c>
      <c r="H1" t="s">
        <v>7</v>
      </c>
      <c r="I1" t="s">
        <v>8</v>
      </c>
      <c r="J1" t="s">
        <v>9</v>
      </c>
      <c r="K1" t="s">
        <v>10</v>
      </c>
      <c r="L1" t="s">
        <v>11</v>
      </c>
      <c r="M1" t="s">
        <v>12</v>
      </c>
    </row>
    <row r="2" spans="1:15" ht="15" x14ac:dyDescent="0.25">
      <c r="A2" t="s">
        <v>15</v>
      </c>
      <c r="B2">
        <v>277499</v>
      </c>
      <c r="C2">
        <v>233410</v>
      </c>
      <c r="D2">
        <v>319480</v>
      </c>
      <c r="E2">
        <v>348816</v>
      </c>
      <c r="F2">
        <v>357590</v>
      </c>
      <c r="G2">
        <v>323782</v>
      </c>
      <c r="H2">
        <v>328247</v>
      </c>
      <c r="I2">
        <v>319904</v>
      </c>
      <c r="J2">
        <v>265516</v>
      </c>
      <c r="K2">
        <v>286069</v>
      </c>
      <c r="L2">
        <v>297768</v>
      </c>
      <c r="M2">
        <v>288715</v>
      </c>
      <c r="O2" s="3">
        <v>3646796</v>
      </c>
    </row>
    <row r="3" spans="1:15" ht="15" x14ac:dyDescent="0.25">
      <c r="A3" t="s">
        <v>19</v>
      </c>
      <c r="B3">
        <v>9756301</v>
      </c>
      <c r="C3">
        <v>8555314</v>
      </c>
      <c r="D3">
        <v>10221459</v>
      </c>
      <c r="E3">
        <v>10485936</v>
      </c>
      <c r="F3">
        <v>11220998</v>
      </c>
      <c r="G3">
        <v>11621150</v>
      </c>
      <c r="H3">
        <v>12517719</v>
      </c>
      <c r="I3">
        <v>13296670</v>
      </c>
      <c r="J3">
        <v>11942683</v>
      </c>
      <c r="K3">
        <v>11864319</v>
      </c>
      <c r="L3">
        <v>10694334</v>
      </c>
      <c r="M3">
        <v>10027713</v>
      </c>
      <c r="O3" s="3">
        <v>132204596</v>
      </c>
    </row>
    <row r="4" spans="1:15" ht="15" x14ac:dyDescent="0.25">
      <c r="A4" t="s">
        <v>24</v>
      </c>
      <c r="B4">
        <v>864104</v>
      </c>
      <c r="C4">
        <v>954963</v>
      </c>
      <c r="D4">
        <v>1113771</v>
      </c>
      <c r="E4">
        <v>1228957</v>
      </c>
      <c r="F4">
        <v>1392971</v>
      </c>
      <c r="G4">
        <v>1443022</v>
      </c>
      <c r="H4">
        <v>1739947</v>
      </c>
      <c r="I4">
        <v>1544893</v>
      </c>
      <c r="J4">
        <v>1463353</v>
      </c>
      <c r="K4">
        <v>1324155</v>
      </c>
      <c r="L4">
        <v>1103537</v>
      </c>
      <c r="M4">
        <v>1138068</v>
      </c>
      <c r="O4" s="3">
        <v>15311741</v>
      </c>
    </row>
    <row r="5" spans="1:15" ht="15" x14ac:dyDescent="0.25">
      <c r="A5" t="s">
        <v>18</v>
      </c>
      <c r="B5">
        <v>1837414</v>
      </c>
      <c r="C5">
        <v>1623267</v>
      </c>
      <c r="D5">
        <v>1987471</v>
      </c>
      <c r="E5">
        <v>2108096</v>
      </c>
      <c r="F5">
        <v>2258021</v>
      </c>
      <c r="G5">
        <v>2266110</v>
      </c>
      <c r="H5">
        <v>2523639</v>
      </c>
      <c r="I5">
        <v>2386132</v>
      </c>
      <c r="J5">
        <v>2227745</v>
      </c>
      <c r="K5">
        <v>2367361</v>
      </c>
      <c r="L5">
        <v>2253673</v>
      </c>
      <c r="M5">
        <v>2240984</v>
      </c>
      <c r="O5" s="3">
        <v>26079913</v>
      </c>
    </row>
    <row r="6" spans="1:15" ht="15" x14ac:dyDescent="0.25">
      <c r="A6" t="s">
        <v>13</v>
      </c>
      <c r="B6">
        <v>3256295</v>
      </c>
      <c r="C6">
        <v>2977053.5</v>
      </c>
      <c r="D6">
        <v>3262724</v>
      </c>
      <c r="E6">
        <v>3034809.5</v>
      </c>
      <c r="F6">
        <v>3601332</v>
      </c>
      <c r="G6">
        <v>3547577.5</v>
      </c>
      <c r="H6">
        <v>3651471.5</v>
      </c>
      <c r="I6">
        <v>3820449</v>
      </c>
      <c r="J6">
        <v>3443985.5</v>
      </c>
      <c r="K6">
        <v>3591285</v>
      </c>
      <c r="L6">
        <v>3462888</v>
      </c>
      <c r="M6">
        <v>3372196</v>
      </c>
      <c r="O6" s="3">
        <v>41022066.5</v>
      </c>
    </row>
    <row r="7" spans="1:15" ht="15" x14ac:dyDescent="0.25">
      <c r="A7" t="s">
        <v>16</v>
      </c>
      <c r="B7">
        <v>353641</v>
      </c>
      <c r="C7">
        <v>353806</v>
      </c>
      <c r="D7">
        <v>368852</v>
      </c>
      <c r="E7">
        <v>409431</v>
      </c>
      <c r="F7">
        <v>434952</v>
      </c>
      <c r="G7">
        <v>466475</v>
      </c>
      <c r="H7">
        <v>456815</v>
      </c>
      <c r="I7">
        <v>487033</v>
      </c>
      <c r="J7">
        <v>477820</v>
      </c>
      <c r="K7">
        <v>506243</v>
      </c>
      <c r="L7">
        <v>431587</v>
      </c>
      <c r="M7">
        <v>457468</v>
      </c>
      <c r="O7" s="3">
        <v>5204123</v>
      </c>
    </row>
    <row r="8" spans="1:15" ht="15" x14ac:dyDescent="0.25">
      <c r="A8" t="s">
        <v>21</v>
      </c>
      <c r="B8">
        <v>1062619</v>
      </c>
      <c r="C8">
        <v>1046802.9999999999</v>
      </c>
      <c r="D8">
        <v>1191279</v>
      </c>
      <c r="E8">
        <v>1228989</v>
      </c>
      <c r="F8">
        <v>1264176</v>
      </c>
      <c r="G8">
        <v>1362044</v>
      </c>
      <c r="H8">
        <v>1375699</v>
      </c>
      <c r="I8">
        <v>1461689</v>
      </c>
      <c r="J8">
        <v>1469512</v>
      </c>
      <c r="K8">
        <v>1314066</v>
      </c>
      <c r="L8">
        <v>1254189</v>
      </c>
      <c r="M8">
        <v>1209012</v>
      </c>
      <c r="O8" s="3">
        <v>15240077</v>
      </c>
    </row>
    <row r="9" spans="1:15" ht="15" x14ac:dyDescent="0.25">
      <c r="A9" t="s">
        <v>22</v>
      </c>
      <c r="B9">
        <v>658650</v>
      </c>
      <c r="C9">
        <v>594282</v>
      </c>
      <c r="D9">
        <v>837740</v>
      </c>
      <c r="E9">
        <v>870610</v>
      </c>
      <c r="F9">
        <v>913626</v>
      </c>
      <c r="G9">
        <v>1022041.9999999999</v>
      </c>
      <c r="H9">
        <v>971895</v>
      </c>
      <c r="I9">
        <v>1115562</v>
      </c>
      <c r="J9">
        <v>992203</v>
      </c>
      <c r="K9">
        <v>868191</v>
      </c>
      <c r="L9">
        <v>906229</v>
      </c>
      <c r="M9">
        <v>790882</v>
      </c>
      <c r="O9" s="3">
        <v>10541912</v>
      </c>
    </row>
    <row r="10" spans="1:15" ht="15" x14ac:dyDescent="0.25">
      <c r="A10" t="s">
        <v>20</v>
      </c>
      <c r="B10">
        <v>443758</v>
      </c>
      <c r="C10">
        <v>339898</v>
      </c>
      <c r="D10">
        <v>483513</v>
      </c>
      <c r="E10">
        <v>491328</v>
      </c>
      <c r="F10">
        <v>601508</v>
      </c>
      <c r="G10">
        <v>639831</v>
      </c>
      <c r="H10">
        <v>703983</v>
      </c>
      <c r="I10">
        <v>731604</v>
      </c>
      <c r="J10">
        <v>687697</v>
      </c>
      <c r="K10">
        <v>623533</v>
      </c>
      <c r="L10">
        <v>512063.00000000006</v>
      </c>
      <c r="M10">
        <v>486781</v>
      </c>
      <c r="O10" s="3">
        <v>6745497</v>
      </c>
    </row>
    <row r="11" spans="1:15" ht="15" x14ac:dyDescent="0.25">
      <c r="A11" t="s">
        <v>14</v>
      </c>
      <c r="B11">
        <v>1495122</v>
      </c>
      <c r="C11">
        <v>1266804</v>
      </c>
      <c r="D11">
        <v>1408379</v>
      </c>
      <c r="E11">
        <v>1990249</v>
      </c>
      <c r="F11">
        <v>2019863</v>
      </c>
      <c r="G11">
        <v>1656004</v>
      </c>
      <c r="H11">
        <v>1751123</v>
      </c>
      <c r="I11">
        <v>1945938</v>
      </c>
      <c r="J11">
        <v>1865614</v>
      </c>
      <c r="K11">
        <v>1871562</v>
      </c>
      <c r="L11">
        <v>1406735</v>
      </c>
      <c r="M11">
        <v>1689665</v>
      </c>
      <c r="O11" s="3">
        <v>20367058</v>
      </c>
    </row>
    <row r="12" spans="1:15" ht="15" x14ac:dyDescent="0.25">
      <c r="A12" t="s">
        <v>23</v>
      </c>
      <c r="B12">
        <v>254396.99999999997</v>
      </c>
      <c r="C12">
        <v>245947</v>
      </c>
      <c r="D12">
        <v>319127</v>
      </c>
      <c r="E12">
        <v>298774</v>
      </c>
      <c r="F12">
        <v>301699</v>
      </c>
      <c r="G12">
        <v>328583</v>
      </c>
      <c r="H12">
        <v>329287</v>
      </c>
      <c r="I12">
        <v>292300</v>
      </c>
      <c r="J12">
        <v>300933</v>
      </c>
      <c r="K12">
        <v>278006</v>
      </c>
      <c r="L12">
        <v>266429</v>
      </c>
      <c r="M12">
        <v>273262</v>
      </c>
      <c r="O12" s="3">
        <v>3488744</v>
      </c>
    </row>
    <row r="13" spans="1:15" ht="15" x14ac:dyDescent="0.25">
      <c r="A13" t="s">
        <v>17</v>
      </c>
      <c r="B13">
        <v>3968324</v>
      </c>
      <c r="C13">
        <v>3608063</v>
      </c>
      <c r="D13">
        <v>3978078</v>
      </c>
      <c r="E13">
        <v>4226707</v>
      </c>
      <c r="F13">
        <v>4130468.9999999995</v>
      </c>
      <c r="G13">
        <v>4186536.0000000005</v>
      </c>
      <c r="H13">
        <v>4299581</v>
      </c>
      <c r="I13">
        <v>4482055</v>
      </c>
      <c r="J13">
        <v>4451054</v>
      </c>
      <c r="K13">
        <v>4383682</v>
      </c>
      <c r="L13">
        <v>4107500</v>
      </c>
      <c r="M13">
        <v>4285588</v>
      </c>
      <c r="O13" s="3">
        <v>50107637</v>
      </c>
    </row>
  </sheetData>
  <sortState ref="A2:M13">
    <sortCondition ref="A2"/>
  </sortState>
  <pageMargins left="0.7" right="0.7" top="0.75" bottom="0.75" header="0.3" footer="0.3"/>
  <pageSetup paperSize="9" orientation="portrait" verticalDpi="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O2" sqref="O2"/>
    </sheetView>
  </sheetViews>
  <sheetFormatPr baseColWidth="10" defaultColWidth="8.88671875" defaultRowHeight="14.4" x14ac:dyDescent="0.3"/>
  <cols>
    <col min="15" max="15" width="12.5546875" customWidth="1"/>
  </cols>
  <sheetData>
    <row r="1" spans="1:15" x14ac:dyDescent="0.25">
      <c r="A1" t="s">
        <v>0</v>
      </c>
      <c r="B1" t="s">
        <v>1</v>
      </c>
      <c r="C1" t="s">
        <v>2</v>
      </c>
      <c r="D1" t="s">
        <v>3</v>
      </c>
      <c r="E1" t="s">
        <v>4</v>
      </c>
      <c r="F1" t="s">
        <v>5</v>
      </c>
      <c r="G1" t="s">
        <v>6</v>
      </c>
      <c r="H1" t="s">
        <v>7</v>
      </c>
      <c r="I1" t="s">
        <v>8</v>
      </c>
      <c r="J1" t="s">
        <v>9</v>
      </c>
      <c r="K1" t="s">
        <v>10</v>
      </c>
      <c r="L1" t="s">
        <v>11</v>
      </c>
      <c r="M1" t="s">
        <v>12</v>
      </c>
    </row>
    <row r="2" spans="1:15" x14ac:dyDescent="0.25">
      <c r="A2" t="s">
        <v>15</v>
      </c>
      <c r="B2">
        <v>328160</v>
      </c>
      <c r="C2">
        <v>238700</v>
      </c>
      <c r="D2">
        <v>320488</v>
      </c>
      <c r="E2">
        <v>425251</v>
      </c>
      <c r="F2">
        <v>456186</v>
      </c>
      <c r="G2">
        <v>454429</v>
      </c>
      <c r="H2">
        <v>402354</v>
      </c>
      <c r="I2">
        <v>384406</v>
      </c>
      <c r="J2">
        <v>380665</v>
      </c>
      <c r="K2">
        <v>382245</v>
      </c>
      <c r="L2">
        <v>319049</v>
      </c>
      <c r="M2">
        <v>317274</v>
      </c>
      <c r="O2">
        <v>4409207</v>
      </c>
    </row>
    <row r="3" spans="1:15" x14ac:dyDescent="0.25">
      <c r="A3" t="s">
        <v>19</v>
      </c>
      <c r="B3">
        <v>9605465</v>
      </c>
      <c r="C3">
        <v>9398045</v>
      </c>
      <c r="D3">
        <v>10660041</v>
      </c>
      <c r="E3">
        <v>10743569</v>
      </c>
      <c r="F3">
        <v>12362773</v>
      </c>
      <c r="G3">
        <v>12208819</v>
      </c>
      <c r="H3">
        <v>13063446</v>
      </c>
      <c r="I3">
        <v>12888955</v>
      </c>
      <c r="J3">
        <v>12285066</v>
      </c>
      <c r="K3">
        <v>11816210</v>
      </c>
      <c r="L3">
        <v>10563182</v>
      </c>
      <c r="M3">
        <v>10234987</v>
      </c>
      <c r="O3">
        <v>135830558</v>
      </c>
    </row>
    <row r="4" spans="1:15" x14ac:dyDescent="0.25">
      <c r="A4" t="s">
        <v>24</v>
      </c>
      <c r="B4">
        <v>1059440</v>
      </c>
      <c r="C4">
        <v>1037893</v>
      </c>
      <c r="D4">
        <v>1134588</v>
      </c>
      <c r="E4">
        <v>1316305</v>
      </c>
      <c r="F4">
        <v>1312407</v>
      </c>
      <c r="G4">
        <v>1562943</v>
      </c>
      <c r="H4">
        <v>1539105</v>
      </c>
      <c r="I4">
        <v>1552255</v>
      </c>
      <c r="J4">
        <v>1497383</v>
      </c>
      <c r="K4">
        <v>1325971</v>
      </c>
      <c r="L4">
        <v>1185812</v>
      </c>
      <c r="M4">
        <v>1150940</v>
      </c>
      <c r="O4">
        <v>15675042</v>
      </c>
    </row>
    <row r="5" spans="1:15" x14ac:dyDescent="0.25">
      <c r="A5" t="s">
        <v>18</v>
      </c>
      <c r="B5">
        <v>2110917</v>
      </c>
      <c r="C5">
        <v>2125036</v>
      </c>
      <c r="D5">
        <v>2503307</v>
      </c>
      <c r="E5">
        <v>2438671</v>
      </c>
      <c r="F5">
        <v>2580095</v>
      </c>
      <c r="G5">
        <v>2602418</v>
      </c>
      <c r="H5">
        <v>2720038</v>
      </c>
      <c r="I5">
        <v>2639545</v>
      </c>
      <c r="J5">
        <v>2560114</v>
      </c>
      <c r="K5">
        <v>2523736</v>
      </c>
      <c r="L5">
        <v>2330584</v>
      </c>
      <c r="M5">
        <v>2087535</v>
      </c>
      <c r="O5">
        <v>29221996</v>
      </c>
    </row>
    <row r="6" spans="1:15" x14ac:dyDescent="0.25">
      <c r="A6" t="s">
        <v>13</v>
      </c>
      <c r="B6">
        <v>3261059</v>
      </c>
      <c r="C6">
        <v>2981072</v>
      </c>
      <c r="D6">
        <v>3214637</v>
      </c>
      <c r="E6">
        <v>3220487</v>
      </c>
      <c r="F6">
        <v>3555193</v>
      </c>
      <c r="G6">
        <v>3505089</v>
      </c>
      <c r="H6">
        <v>3605458</v>
      </c>
      <c r="I6">
        <v>3570207</v>
      </c>
      <c r="J6">
        <v>3465691</v>
      </c>
      <c r="K6">
        <v>3523218</v>
      </c>
      <c r="L6">
        <v>3340597</v>
      </c>
      <c r="M6">
        <v>3230824</v>
      </c>
      <c r="O6">
        <v>40473532</v>
      </c>
    </row>
    <row r="7" spans="1:15" x14ac:dyDescent="0.25">
      <c r="A7" t="s">
        <v>16</v>
      </c>
      <c r="B7">
        <v>441213</v>
      </c>
      <c r="C7">
        <v>412081</v>
      </c>
      <c r="D7">
        <v>473964</v>
      </c>
      <c r="E7">
        <v>557787</v>
      </c>
      <c r="F7">
        <v>624643</v>
      </c>
      <c r="G7">
        <v>588568</v>
      </c>
      <c r="H7">
        <v>566312</v>
      </c>
      <c r="I7">
        <v>562758</v>
      </c>
      <c r="J7">
        <v>463045</v>
      </c>
      <c r="K7">
        <v>452271</v>
      </c>
      <c r="L7">
        <v>426770</v>
      </c>
      <c r="M7">
        <v>427082</v>
      </c>
      <c r="O7">
        <v>5996494</v>
      </c>
    </row>
    <row r="8" spans="1:15" x14ac:dyDescent="0.25">
      <c r="A8" t="s">
        <v>21</v>
      </c>
      <c r="B8">
        <v>1187374</v>
      </c>
      <c r="C8">
        <v>1073409</v>
      </c>
      <c r="D8">
        <v>1070532</v>
      </c>
      <c r="E8">
        <v>1214161</v>
      </c>
      <c r="F8">
        <v>1409454</v>
      </c>
      <c r="G8">
        <v>1307235</v>
      </c>
      <c r="H8">
        <v>1634468</v>
      </c>
      <c r="I8">
        <v>1420739</v>
      </c>
      <c r="J8">
        <v>1373928</v>
      </c>
      <c r="K8">
        <v>1383929</v>
      </c>
      <c r="L8">
        <v>1370215</v>
      </c>
      <c r="M8">
        <v>1328696</v>
      </c>
      <c r="O8">
        <v>15774140</v>
      </c>
    </row>
    <row r="9" spans="1:15" x14ac:dyDescent="0.25">
      <c r="A9" t="s">
        <v>22</v>
      </c>
      <c r="B9">
        <v>906533</v>
      </c>
      <c r="C9">
        <v>790627</v>
      </c>
      <c r="D9">
        <v>909431</v>
      </c>
      <c r="E9">
        <v>974379</v>
      </c>
      <c r="F9">
        <v>961943</v>
      </c>
      <c r="G9">
        <v>1006860</v>
      </c>
      <c r="H9">
        <v>1016908</v>
      </c>
      <c r="I9">
        <v>1050290</v>
      </c>
      <c r="J9">
        <v>955463</v>
      </c>
      <c r="K9">
        <v>1175171</v>
      </c>
      <c r="L9">
        <v>1037724</v>
      </c>
      <c r="M9">
        <v>1061609</v>
      </c>
      <c r="O9">
        <v>11846938</v>
      </c>
    </row>
    <row r="10" spans="1:15" x14ac:dyDescent="0.25">
      <c r="A10" t="s">
        <v>20</v>
      </c>
      <c r="B10">
        <v>339926</v>
      </c>
      <c r="C10">
        <v>329240</v>
      </c>
      <c r="D10">
        <v>419465</v>
      </c>
      <c r="E10">
        <v>571237</v>
      </c>
      <c r="F10">
        <v>647474</v>
      </c>
      <c r="G10">
        <v>742944</v>
      </c>
      <c r="H10">
        <v>805127</v>
      </c>
      <c r="I10">
        <v>788365</v>
      </c>
      <c r="J10">
        <v>760367</v>
      </c>
      <c r="K10">
        <v>753361</v>
      </c>
      <c r="L10">
        <v>595125</v>
      </c>
      <c r="M10">
        <v>519021</v>
      </c>
      <c r="O10">
        <v>7271652</v>
      </c>
    </row>
    <row r="11" spans="1:15" x14ac:dyDescent="0.25">
      <c r="A11" t="s">
        <v>14</v>
      </c>
      <c r="B11">
        <v>1044725</v>
      </c>
      <c r="C11">
        <v>750456</v>
      </c>
      <c r="D11">
        <v>880794</v>
      </c>
      <c r="E11">
        <v>1235371</v>
      </c>
      <c r="F11">
        <v>1358260</v>
      </c>
      <c r="G11">
        <v>1257601</v>
      </c>
      <c r="H11">
        <v>1330088</v>
      </c>
      <c r="I11">
        <v>1380101</v>
      </c>
      <c r="J11">
        <v>1332561</v>
      </c>
      <c r="K11">
        <v>1380235</v>
      </c>
      <c r="L11">
        <v>1223615</v>
      </c>
      <c r="M11">
        <v>1036339</v>
      </c>
      <c r="O11">
        <v>14210146</v>
      </c>
    </row>
    <row r="12" spans="1:15" x14ac:dyDescent="0.25">
      <c r="A12" t="s">
        <v>23</v>
      </c>
      <c r="B12">
        <v>280562</v>
      </c>
      <c r="C12">
        <v>265307</v>
      </c>
      <c r="D12">
        <v>342836</v>
      </c>
      <c r="E12">
        <v>504990</v>
      </c>
      <c r="F12">
        <v>365130</v>
      </c>
      <c r="G12">
        <v>458192</v>
      </c>
      <c r="H12">
        <v>418276</v>
      </c>
      <c r="I12">
        <v>365490</v>
      </c>
      <c r="J12">
        <v>368508</v>
      </c>
      <c r="K12">
        <v>332839</v>
      </c>
      <c r="L12">
        <v>322438</v>
      </c>
      <c r="M12">
        <v>310452</v>
      </c>
      <c r="O12">
        <v>4335020</v>
      </c>
    </row>
    <row r="13" spans="1:15" x14ac:dyDescent="0.25">
      <c r="A13" t="s">
        <v>17</v>
      </c>
      <c r="B13">
        <v>4874700</v>
      </c>
      <c r="C13">
        <v>4626841</v>
      </c>
      <c r="D13">
        <v>4771064</v>
      </c>
      <c r="E13">
        <v>4921695</v>
      </c>
      <c r="F13">
        <v>4699089</v>
      </c>
      <c r="G13">
        <v>4719391</v>
      </c>
      <c r="H13">
        <v>4604287</v>
      </c>
      <c r="I13">
        <v>4802166</v>
      </c>
      <c r="J13">
        <v>4613509</v>
      </c>
      <c r="K13">
        <v>4606059</v>
      </c>
      <c r="L13">
        <v>4341241</v>
      </c>
      <c r="M13">
        <v>4433019</v>
      </c>
      <c r="O13">
        <v>56013061</v>
      </c>
    </row>
    <row r="15" spans="1:15" x14ac:dyDescent="0.25">
      <c r="O15">
        <v>341057786</v>
      </c>
    </row>
  </sheetData>
  <sortState ref="A2:M13">
    <sortCondition ref="A2"/>
  </sortState>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O15" sqref="O15"/>
    </sheetView>
  </sheetViews>
  <sheetFormatPr baseColWidth="10" defaultColWidth="8.88671875" defaultRowHeight="14.4" x14ac:dyDescent="0.3"/>
  <cols>
    <col min="15" max="15" width="13.33203125" customWidth="1"/>
  </cols>
  <sheetData>
    <row r="1" spans="1:15" x14ac:dyDescent="0.25">
      <c r="A1" t="s">
        <v>0</v>
      </c>
      <c r="B1" t="s">
        <v>1</v>
      </c>
      <c r="C1" t="s">
        <v>2</v>
      </c>
      <c r="D1" t="s">
        <v>3</v>
      </c>
      <c r="E1" t="s">
        <v>4</v>
      </c>
      <c r="F1" t="s">
        <v>5</v>
      </c>
      <c r="G1" t="s">
        <v>6</v>
      </c>
      <c r="H1" t="s">
        <v>7</v>
      </c>
      <c r="I1" t="s">
        <v>8</v>
      </c>
      <c r="J1" t="s">
        <v>9</v>
      </c>
      <c r="K1" t="s">
        <v>10</v>
      </c>
      <c r="L1" t="s">
        <v>11</v>
      </c>
      <c r="M1" t="s">
        <v>12</v>
      </c>
    </row>
    <row r="2" spans="1:15" x14ac:dyDescent="0.25">
      <c r="A2" t="s">
        <v>15</v>
      </c>
      <c r="B2">
        <v>238677</v>
      </c>
      <c r="C2">
        <v>311960</v>
      </c>
      <c r="D2">
        <v>375313</v>
      </c>
      <c r="E2">
        <v>424519</v>
      </c>
      <c r="F2">
        <v>433044</v>
      </c>
      <c r="G2">
        <v>460123</v>
      </c>
      <c r="H2">
        <v>432311</v>
      </c>
      <c r="I2">
        <v>420443</v>
      </c>
      <c r="J2">
        <v>430352</v>
      </c>
      <c r="K2">
        <v>426344</v>
      </c>
      <c r="L2">
        <v>388420</v>
      </c>
      <c r="M2">
        <v>362524</v>
      </c>
      <c r="O2">
        <v>4704030</v>
      </c>
    </row>
    <row r="3" spans="1:15" x14ac:dyDescent="0.25">
      <c r="A3" t="s">
        <v>19</v>
      </c>
      <c r="B3">
        <v>10246753</v>
      </c>
      <c r="C3">
        <v>9419366</v>
      </c>
      <c r="D3">
        <v>11173878</v>
      </c>
      <c r="E3">
        <v>11608648</v>
      </c>
      <c r="F3">
        <v>12263527</v>
      </c>
      <c r="G3">
        <v>11940589</v>
      </c>
      <c r="H3">
        <v>14823839</v>
      </c>
      <c r="I3">
        <v>15739265</v>
      </c>
      <c r="J3">
        <v>14933498</v>
      </c>
      <c r="K3">
        <v>13836906</v>
      </c>
      <c r="L3">
        <v>12878078</v>
      </c>
      <c r="M3">
        <v>12901851</v>
      </c>
      <c r="O3">
        <v>151766198</v>
      </c>
    </row>
    <row r="4" spans="1:15" x14ac:dyDescent="0.25">
      <c r="A4" t="s">
        <v>24</v>
      </c>
      <c r="B4">
        <v>1055453</v>
      </c>
      <c r="C4">
        <v>947481</v>
      </c>
      <c r="D4">
        <v>1321895</v>
      </c>
      <c r="E4">
        <v>1147643</v>
      </c>
      <c r="F4">
        <v>1540648</v>
      </c>
      <c r="G4">
        <v>1611366</v>
      </c>
      <c r="H4">
        <v>1592993</v>
      </c>
      <c r="I4">
        <v>1630094</v>
      </c>
      <c r="J4">
        <v>1513881</v>
      </c>
      <c r="K4">
        <v>1407299</v>
      </c>
      <c r="L4">
        <v>1339079</v>
      </c>
      <c r="M4">
        <v>1182188</v>
      </c>
      <c r="O4">
        <v>16290020</v>
      </c>
    </row>
    <row r="5" spans="1:15" x14ac:dyDescent="0.25">
      <c r="A5" t="s">
        <v>18</v>
      </c>
      <c r="B5">
        <v>2204063</v>
      </c>
      <c r="C5">
        <v>2329093</v>
      </c>
      <c r="D5">
        <v>2203201</v>
      </c>
      <c r="E5">
        <v>2349711</v>
      </c>
      <c r="F5">
        <v>2512427</v>
      </c>
      <c r="G5">
        <v>2579254</v>
      </c>
      <c r="H5">
        <v>2741232</v>
      </c>
      <c r="I5">
        <v>2796228</v>
      </c>
      <c r="J5">
        <v>2514841</v>
      </c>
      <c r="K5">
        <v>2562739</v>
      </c>
      <c r="L5">
        <v>2584598</v>
      </c>
      <c r="M5">
        <v>2711577</v>
      </c>
      <c r="O5">
        <v>30088964</v>
      </c>
    </row>
    <row r="6" spans="1:15" x14ac:dyDescent="0.25">
      <c r="A6" t="s">
        <v>13</v>
      </c>
      <c r="B6">
        <v>3680620</v>
      </c>
      <c r="C6">
        <v>2904066</v>
      </c>
      <c r="D6">
        <v>3285266</v>
      </c>
      <c r="E6">
        <v>3400789.5</v>
      </c>
      <c r="F6">
        <v>3621641.5</v>
      </c>
      <c r="G6">
        <v>3481182</v>
      </c>
      <c r="H6">
        <v>3570974.5</v>
      </c>
      <c r="I6">
        <v>3476017.5</v>
      </c>
      <c r="J6">
        <v>3603363.5</v>
      </c>
      <c r="K6">
        <v>3559867</v>
      </c>
      <c r="L6">
        <v>3886112</v>
      </c>
      <c r="M6">
        <v>3662881.5</v>
      </c>
      <c r="O6">
        <v>42132781</v>
      </c>
    </row>
    <row r="7" spans="1:15" x14ac:dyDescent="0.25">
      <c r="A7" t="s">
        <v>16</v>
      </c>
      <c r="B7">
        <v>468159</v>
      </c>
      <c r="C7">
        <v>440025</v>
      </c>
      <c r="D7">
        <v>540113</v>
      </c>
      <c r="E7">
        <v>558234</v>
      </c>
      <c r="F7">
        <v>562972</v>
      </c>
      <c r="G7">
        <v>497398</v>
      </c>
      <c r="H7">
        <v>517376</v>
      </c>
      <c r="I7">
        <v>587162</v>
      </c>
      <c r="J7">
        <v>518922</v>
      </c>
      <c r="K7">
        <v>514543</v>
      </c>
      <c r="L7">
        <v>536118</v>
      </c>
      <c r="M7">
        <v>460385</v>
      </c>
      <c r="O7">
        <v>6201407</v>
      </c>
    </row>
    <row r="8" spans="1:15" x14ac:dyDescent="0.25">
      <c r="A8" t="s">
        <v>21</v>
      </c>
      <c r="B8">
        <v>1213304</v>
      </c>
      <c r="C8">
        <v>1074612</v>
      </c>
      <c r="D8">
        <v>1228884</v>
      </c>
      <c r="E8">
        <v>1360056</v>
      </c>
      <c r="F8">
        <v>1371257</v>
      </c>
      <c r="G8">
        <v>1368176</v>
      </c>
      <c r="H8">
        <v>1710375</v>
      </c>
      <c r="I8">
        <v>1593231</v>
      </c>
      <c r="J8">
        <v>1559701</v>
      </c>
      <c r="K8">
        <v>1547150</v>
      </c>
      <c r="L8">
        <v>1584256</v>
      </c>
      <c r="M8">
        <v>1484016</v>
      </c>
      <c r="O8">
        <v>17095018</v>
      </c>
    </row>
    <row r="9" spans="1:15" x14ac:dyDescent="0.25">
      <c r="A9" t="s">
        <v>22</v>
      </c>
      <c r="B9">
        <v>747808</v>
      </c>
      <c r="C9">
        <v>751696</v>
      </c>
      <c r="D9">
        <v>845277</v>
      </c>
      <c r="E9">
        <v>923032</v>
      </c>
      <c r="F9">
        <v>949123</v>
      </c>
      <c r="G9">
        <v>1047057</v>
      </c>
      <c r="H9">
        <v>1038352</v>
      </c>
      <c r="I9">
        <v>1137635</v>
      </c>
      <c r="J9">
        <v>1136287</v>
      </c>
      <c r="K9">
        <v>1055245</v>
      </c>
      <c r="L9">
        <v>912568</v>
      </c>
      <c r="M9">
        <v>860234</v>
      </c>
      <c r="O9">
        <v>11404314</v>
      </c>
    </row>
    <row r="10" spans="1:15" x14ac:dyDescent="0.25">
      <c r="A10" t="s">
        <v>20</v>
      </c>
      <c r="B10">
        <v>434780</v>
      </c>
      <c r="C10">
        <v>441191</v>
      </c>
      <c r="D10">
        <v>690593</v>
      </c>
      <c r="E10">
        <v>706521</v>
      </c>
      <c r="F10">
        <v>847337</v>
      </c>
      <c r="G10">
        <v>828403</v>
      </c>
      <c r="H10">
        <v>893808</v>
      </c>
      <c r="I10">
        <v>1010663</v>
      </c>
      <c r="J10">
        <v>964009</v>
      </c>
      <c r="K10">
        <v>869740</v>
      </c>
      <c r="L10">
        <v>710468</v>
      </c>
      <c r="M10">
        <v>590099</v>
      </c>
      <c r="O10">
        <v>8987612</v>
      </c>
    </row>
    <row r="11" spans="1:15" x14ac:dyDescent="0.25">
      <c r="A11" t="s">
        <v>14</v>
      </c>
      <c r="B11">
        <v>988200</v>
      </c>
      <c r="C11">
        <v>785989</v>
      </c>
      <c r="D11">
        <v>1021205</v>
      </c>
      <c r="E11">
        <v>1155958</v>
      </c>
      <c r="F11">
        <v>1240105</v>
      </c>
      <c r="G11">
        <v>1176306</v>
      </c>
      <c r="H11">
        <v>1299686</v>
      </c>
      <c r="I11">
        <v>1744994</v>
      </c>
      <c r="J11">
        <v>1386919</v>
      </c>
      <c r="K11">
        <v>1167530</v>
      </c>
      <c r="L11">
        <v>819671</v>
      </c>
      <c r="M11">
        <v>601530</v>
      </c>
      <c r="O11">
        <v>13388093</v>
      </c>
    </row>
    <row r="12" spans="1:15" x14ac:dyDescent="0.25">
      <c r="A12" t="s">
        <v>23</v>
      </c>
      <c r="B12">
        <v>254921</v>
      </c>
      <c r="C12">
        <v>235887</v>
      </c>
      <c r="D12">
        <v>293121</v>
      </c>
      <c r="E12">
        <v>338779</v>
      </c>
      <c r="F12">
        <v>362617</v>
      </c>
      <c r="G12">
        <v>458192</v>
      </c>
      <c r="H12">
        <v>418276</v>
      </c>
      <c r="I12">
        <v>365490</v>
      </c>
      <c r="J12">
        <v>368508</v>
      </c>
      <c r="K12">
        <v>332839</v>
      </c>
      <c r="L12">
        <v>322438</v>
      </c>
      <c r="M12">
        <v>310452</v>
      </c>
      <c r="O12">
        <v>4061520</v>
      </c>
    </row>
    <row r="13" spans="1:15" x14ac:dyDescent="0.25">
      <c r="A13" t="s">
        <v>17</v>
      </c>
      <c r="B13">
        <v>4320410</v>
      </c>
      <c r="C13">
        <v>4249286</v>
      </c>
      <c r="D13">
        <v>4676834</v>
      </c>
      <c r="E13">
        <v>4637679</v>
      </c>
      <c r="F13">
        <v>4788561</v>
      </c>
      <c r="G13">
        <v>4788665</v>
      </c>
      <c r="H13">
        <v>5344699</v>
      </c>
      <c r="I13">
        <v>5909380</v>
      </c>
      <c r="J13">
        <v>5930992</v>
      </c>
      <c r="K13">
        <v>5916980</v>
      </c>
      <c r="L13">
        <v>5732258</v>
      </c>
      <c r="M13">
        <v>5633927</v>
      </c>
      <c r="O13">
        <v>61929671</v>
      </c>
    </row>
    <row r="15" spans="1:15" x14ac:dyDescent="0.25">
      <c r="O15">
        <v>368049628</v>
      </c>
    </row>
  </sheetData>
  <sortState ref="A2:M13">
    <sortCondition ref="A2"/>
  </sortState>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workbookViewId="0">
      <selection activeCell="N13" sqref="N13"/>
    </sheetView>
  </sheetViews>
  <sheetFormatPr baseColWidth="10" defaultColWidth="8.88671875" defaultRowHeight="14.4" x14ac:dyDescent="0.3"/>
  <cols>
    <col min="1" max="13" width="10.6640625" customWidth="1"/>
    <col min="14" max="14" width="11.109375" bestFit="1" customWidth="1"/>
    <col min="15" max="15" width="15.109375" customWidth="1"/>
    <col min="17" max="17" width="11.109375" bestFit="1" customWidth="1"/>
  </cols>
  <sheetData>
    <row r="1" spans="1:14" ht="15" x14ac:dyDescent="0.25">
      <c r="A1" s="3" t="s">
        <v>0</v>
      </c>
      <c r="B1" s="3" t="s">
        <v>1</v>
      </c>
      <c r="C1" s="3" t="s">
        <v>2</v>
      </c>
      <c r="D1" s="3" t="s">
        <v>3</v>
      </c>
      <c r="E1" s="3" t="s">
        <v>4</v>
      </c>
      <c r="F1" s="3" t="s">
        <v>5</v>
      </c>
      <c r="G1" s="3" t="s">
        <v>6</v>
      </c>
      <c r="H1" s="3" t="s">
        <v>7</v>
      </c>
      <c r="I1" s="3" t="s">
        <v>8</v>
      </c>
      <c r="J1" s="3" t="s">
        <v>9</v>
      </c>
      <c r="K1" s="3" t="s">
        <v>10</v>
      </c>
      <c r="L1" s="3" t="s">
        <v>11</v>
      </c>
      <c r="M1" s="3" t="s">
        <v>12</v>
      </c>
      <c r="N1" s="3"/>
    </row>
    <row r="2" spans="1:14" ht="15" x14ac:dyDescent="0.25">
      <c r="A2" s="3" t="s">
        <v>15</v>
      </c>
      <c r="B2" s="3">
        <v>401315</v>
      </c>
      <c r="C2" s="3">
        <v>359321</v>
      </c>
      <c r="D2" s="3">
        <v>395609</v>
      </c>
      <c r="E2" s="3">
        <v>394505</v>
      </c>
      <c r="F2" s="3">
        <v>402580</v>
      </c>
      <c r="G2" s="3">
        <v>375487</v>
      </c>
      <c r="H2" s="3">
        <v>422858</v>
      </c>
      <c r="I2" s="3">
        <v>439210</v>
      </c>
      <c r="J2" s="3">
        <v>450696</v>
      </c>
      <c r="K2" s="3">
        <v>438072</v>
      </c>
      <c r="L2" s="3">
        <v>417512</v>
      </c>
      <c r="M2" s="3">
        <v>353577</v>
      </c>
      <c r="N2" s="3">
        <v>4850742</v>
      </c>
    </row>
    <row r="3" spans="1:14" ht="15" x14ac:dyDescent="0.25">
      <c r="A3" s="3" t="s">
        <v>19</v>
      </c>
      <c r="B3" s="3">
        <v>14319626</v>
      </c>
      <c r="C3" s="3">
        <v>12722305</v>
      </c>
      <c r="D3" s="3">
        <v>13769725</v>
      </c>
      <c r="E3" s="3">
        <v>14553284</v>
      </c>
      <c r="F3" s="3">
        <v>15078725</v>
      </c>
      <c r="G3" s="3">
        <v>15421191</v>
      </c>
      <c r="H3" s="3">
        <v>17584917</v>
      </c>
      <c r="I3" s="3">
        <v>16624386</v>
      </c>
      <c r="J3" s="3">
        <v>15737596</v>
      </c>
      <c r="K3" s="3">
        <v>15369812</v>
      </c>
      <c r="L3" s="3">
        <v>13847815</v>
      </c>
      <c r="M3" s="3">
        <v>14162248</v>
      </c>
      <c r="N3" s="3">
        <v>179191630</v>
      </c>
    </row>
    <row r="4" spans="1:14" ht="15" x14ac:dyDescent="0.25">
      <c r="A4" s="3" t="s">
        <v>24</v>
      </c>
      <c r="B4" s="3">
        <v>1278540</v>
      </c>
      <c r="C4" s="3">
        <v>1170346</v>
      </c>
      <c r="D4" s="3">
        <v>1249861</v>
      </c>
      <c r="E4" s="3">
        <v>1381534</v>
      </c>
      <c r="F4" s="3">
        <v>1493583</v>
      </c>
      <c r="G4" s="3">
        <v>1416498</v>
      </c>
      <c r="H4" s="3">
        <v>1517223</v>
      </c>
      <c r="I4" s="3">
        <v>1555353</v>
      </c>
      <c r="J4" s="3">
        <v>1376933</v>
      </c>
      <c r="K4" s="3">
        <v>1409356</v>
      </c>
      <c r="L4" s="3">
        <v>1208941</v>
      </c>
      <c r="M4" s="3">
        <v>946692</v>
      </c>
      <c r="N4" s="3">
        <v>16004860</v>
      </c>
    </row>
    <row r="5" spans="1:14" ht="15" x14ac:dyDescent="0.25">
      <c r="A5" s="3" t="s">
        <v>18</v>
      </c>
      <c r="B5" s="3">
        <v>2494799</v>
      </c>
      <c r="C5" s="3">
        <v>2459821</v>
      </c>
      <c r="D5" s="3">
        <v>2776851</v>
      </c>
      <c r="E5" s="3">
        <v>2725618</v>
      </c>
      <c r="F5" s="3">
        <v>2949371</v>
      </c>
      <c r="G5" s="3">
        <v>2926379</v>
      </c>
      <c r="H5" s="3">
        <v>3251534</v>
      </c>
      <c r="I5" s="3">
        <v>3531974</v>
      </c>
      <c r="J5" s="3">
        <v>3479057</v>
      </c>
      <c r="K5" s="3">
        <v>3186927</v>
      </c>
      <c r="L5" s="3">
        <v>2975771</v>
      </c>
      <c r="M5" s="3">
        <v>2981447</v>
      </c>
      <c r="N5" s="3">
        <v>35739549</v>
      </c>
    </row>
    <row r="6" spans="1:14" ht="15" x14ac:dyDescent="0.25">
      <c r="A6" s="3" t="s">
        <v>13</v>
      </c>
      <c r="B6" s="3">
        <v>3847245.5</v>
      </c>
      <c r="C6" s="3">
        <v>3084420</v>
      </c>
      <c r="D6" s="3">
        <v>3435760</v>
      </c>
      <c r="E6" s="3">
        <v>3741005.5</v>
      </c>
      <c r="F6" s="3">
        <v>3847114</v>
      </c>
      <c r="G6" s="3">
        <v>3813986</v>
      </c>
      <c r="H6" s="3">
        <v>4057352</v>
      </c>
      <c r="I6" s="3">
        <v>4044417</v>
      </c>
      <c r="J6" s="3">
        <v>4039601.5</v>
      </c>
      <c r="K6" s="3">
        <v>3950248</v>
      </c>
      <c r="L6" s="3">
        <v>3527757.5</v>
      </c>
      <c r="M6" s="3">
        <v>3808885.5</v>
      </c>
      <c r="N6" s="3">
        <v>45197792.5</v>
      </c>
    </row>
    <row r="7" spans="1:14" ht="15" x14ac:dyDescent="0.25">
      <c r="A7" s="3" t="s">
        <v>16</v>
      </c>
      <c r="B7" s="3">
        <v>566573</v>
      </c>
      <c r="C7" s="3">
        <v>498155</v>
      </c>
      <c r="D7" s="3">
        <v>512378</v>
      </c>
      <c r="E7" s="3">
        <v>552464</v>
      </c>
      <c r="F7" s="3">
        <v>561283</v>
      </c>
      <c r="G7" s="3">
        <v>544648</v>
      </c>
      <c r="H7" s="3">
        <v>604683</v>
      </c>
      <c r="I7" s="3">
        <v>603253</v>
      </c>
      <c r="J7" s="3">
        <v>392939</v>
      </c>
      <c r="K7" s="3">
        <v>628553</v>
      </c>
      <c r="L7" s="3">
        <v>566637</v>
      </c>
      <c r="M7" s="3">
        <v>646697</v>
      </c>
      <c r="N7" s="3">
        <v>6678263</v>
      </c>
    </row>
    <row r="8" spans="1:14" ht="15" x14ac:dyDescent="0.25">
      <c r="A8" s="3" t="s">
        <v>21</v>
      </c>
      <c r="B8" s="3">
        <v>1727825.3</v>
      </c>
      <c r="C8" s="3">
        <v>1667061.8</v>
      </c>
      <c r="D8" s="3">
        <v>1682516.4</v>
      </c>
      <c r="E8" s="3">
        <v>1669009</v>
      </c>
      <c r="F8" s="3">
        <v>1696987.8</v>
      </c>
      <c r="G8" s="3">
        <v>1732663.3</v>
      </c>
      <c r="H8" s="3">
        <v>1779928.1</v>
      </c>
      <c r="I8" s="3">
        <v>1751996.2</v>
      </c>
      <c r="J8" s="3">
        <v>1764756.2</v>
      </c>
      <c r="K8" s="3">
        <v>1721441.5</v>
      </c>
      <c r="L8" s="3">
        <v>1680102.7</v>
      </c>
      <c r="M8" s="3">
        <v>1610101.5</v>
      </c>
      <c r="N8" s="3">
        <v>20484389.800000001</v>
      </c>
    </row>
    <row r="9" spans="1:14" ht="15" x14ac:dyDescent="0.25">
      <c r="A9" s="3" t="s">
        <v>22</v>
      </c>
      <c r="B9" s="3">
        <v>876460</v>
      </c>
      <c r="C9" s="3">
        <v>902538</v>
      </c>
      <c r="D9" s="3">
        <v>1138403</v>
      </c>
      <c r="E9" s="3">
        <v>1184867</v>
      </c>
      <c r="F9" s="3">
        <v>1193124</v>
      </c>
      <c r="G9" s="3">
        <v>1186058</v>
      </c>
      <c r="H9" s="3">
        <v>1230474</v>
      </c>
      <c r="I9" s="3">
        <v>1349670</v>
      </c>
      <c r="J9" s="3">
        <v>1383013</v>
      </c>
      <c r="K9" s="3">
        <v>1329861</v>
      </c>
      <c r="L9" s="3">
        <v>1314256</v>
      </c>
      <c r="M9" s="3">
        <v>1126958</v>
      </c>
      <c r="N9" s="3">
        <v>14215682</v>
      </c>
    </row>
    <row r="10" spans="1:14" ht="15" x14ac:dyDescent="0.25">
      <c r="A10" s="3" t="s">
        <v>20</v>
      </c>
      <c r="B10" s="3">
        <v>649352</v>
      </c>
      <c r="C10" s="3">
        <v>604217</v>
      </c>
      <c r="D10" s="3">
        <v>592696</v>
      </c>
      <c r="E10" s="3">
        <v>787972</v>
      </c>
      <c r="F10" s="3">
        <v>796700</v>
      </c>
      <c r="G10" s="3">
        <v>831539</v>
      </c>
      <c r="H10" s="3">
        <v>911362</v>
      </c>
      <c r="I10" s="3">
        <v>929487</v>
      </c>
      <c r="J10" s="3">
        <v>872896</v>
      </c>
      <c r="K10" s="3">
        <v>734920</v>
      </c>
      <c r="L10" s="3">
        <v>527473</v>
      </c>
      <c r="M10" s="3">
        <v>624093</v>
      </c>
      <c r="N10" s="3">
        <v>8862707</v>
      </c>
    </row>
    <row r="11" spans="1:14" ht="15" x14ac:dyDescent="0.25">
      <c r="A11" s="3" t="s">
        <v>14</v>
      </c>
      <c r="B11" s="3">
        <v>1301281</v>
      </c>
      <c r="C11" s="3">
        <v>1738412</v>
      </c>
      <c r="D11" s="3">
        <v>2287346</v>
      </c>
      <c r="E11" s="3">
        <v>2098126</v>
      </c>
      <c r="F11" s="3">
        <v>2280431</v>
      </c>
      <c r="G11" s="3">
        <v>2178413</v>
      </c>
      <c r="H11" s="3">
        <v>2234812</v>
      </c>
      <c r="I11" s="3">
        <v>2344016</v>
      </c>
      <c r="J11" s="3">
        <v>2169371</v>
      </c>
      <c r="K11" s="3">
        <v>2155475</v>
      </c>
      <c r="L11" s="3">
        <v>2120390</v>
      </c>
      <c r="M11" s="3">
        <v>1833609</v>
      </c>
      <c r="N11" s="3">
        <v>24741682</v>
      </c>
    </row>
    <row r="12" spans="1:14" ht="15" x14ac:dyDescent="0.25">
      <c r="A12" s="3" t="s">
        <v>23</v>
      </c>
      <c r="B12" s="3">
        <v>327654</v>
      </c>
      <c r="C12" s="3">
        <v>344256</v>
      </c>
      <c r="D12" s="3">
        <v>378835</v>
      </c>
      <c r="E12" s="3">
        <v>395562</v>
      </c>
      <c r="F12" s="3">
        <v>414018</v>
      </c>
      <c r="G12" s="3">
        <v>487543</v>
      </c>
      <c r="H12" s="3">
        <v>511938</v>
      </c>
      <c r="I12" s="3">
        <v>555577</v>
      </c>
      <c r="J12" s="3">
        <v>580793</v>
      </c>
      <c r="K12" s="3">
        <v>571178</v>
      </c>
      <c r="L12" s="3">
        <v>448047</v>
      </c>
      <c r="M12" s="3">
        <v>459085</v>
      </c>
      <c r="N12" s="3">
        <v>5474486</v>
      </c>
    </row>
    <row r="13" spans="1:14" ht="15" x14ac:dyDescent="0.25">
      <c r="A13" s="3" t="s">
        <v>17</v>
      </c>
      <c r="B13" s="3">
        <v>5335112</v>
      </c>
      <c r="C13" s="3">
        <v>5104994</v>
      </c>
      <c r="D13" s="3">
        <v>5309069</v>
      </c>
      <c r="E13" s="3">
        <v>5603856</v>
      </c>
      <c r="F13" s="3">
        <v>5808429</v>
      </c>
      <c r="G13" s="3">
        <v>5660639</v>
      </c>
      <c r="H13" s="3">
        <v>5865298</v>
      </c>
      <c r="I13" s="3">
        <v>5861916</v>
      </c>
      <c r="J13" s="3">
        <v>5951081</v>
      </c>
      <c r="K13" s="3">
        <v>5810553</v>
      </c>
      <c r="L13" s="3">
        <v>4888935</v>
      </c>
      <c r="M13" s="3">
        <v>5350314</v>
      </c>
      <c r="N13" s="3">
        <v>66550196</v>
      </c>
    </row>
    <row r="19" spans="15:17" x14ac:dyDescent="0.3">
      <c r="O19" s="3"/>
    </row>
    <row r="20" spans="15:17" x14ac:dyDescent="0.3">
      <c r="Q20" s="3"/>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workbookViewId="0">
      <selection activeCell="N13" sqref="N13"/>
    </sheetView>
  </sheetViews>
  <sheetFormatPr baseColWidth="10" defaultColWidth="8.88671875" defaultRowHeight="14.4" x14ac:dyDescent="0.3"/>
  <cols>
    <col min="1" max="13" width="10.6640625" customWidth="1"/>
    <col min="14" max="14" width="11.109375" bestFit="1" customWidth="1"/>
    <col min="15" max="15" width="15.109375" customWidth="1"/>
    <col min="17" max="17" width="11.109375" bestFit="1"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12</v>
      </c>
      <c r="N1" s="3" t="s">
        <v>88</v>
      </c>
    </row>
    <row r="2" spans="1:14" x14ac:dyDescent="0.3">
      <c r="A2" s="3" t="s">
        <v>15</v>
      </c>
      <c r="B2" s="3">
        <v>411690.16308018466</v>
      </c>
      <c r="C2" s="3">
        <v>368610.49571567232</v>
      </c>
      <c r="D2" s="3">
        <v>405836.64634012879</v>
      </c>
      <c r="E2" s="3">
        <v>404704.10472060164</v>
      </c>
      <c r="F2" s="3">
        <v>412987.86701922619</v>
      </c>
      <c r="G2" s="3">
        <v>385194.43395958113</v>
      </c>
      <c r="H2" s="3">
        <v>433790.11245470698</v>
      </c>
      <c r="I2" s="3">
        <v>450564.85934103612</v>
      </c>
      <c r="J2" s="3">
        <v>462347.80593694956</v>
      </c>
      <c r="K2" s="3">
        <v>449397.43872235692</v>
      </c>
      <c r="L2" s="3">
        <v>428305.90276449686</v>
      </c>
      <c r="M2" s="3">
        <v>362717.99656479934</v>
      </c>
      <c r="N2" s="3">
        <v>4976147.8266197396</v>
      </c>
    </row>
    <row r="3" spans="1:14" x14ac:dyDescent="0.3">
      <c r="A3" s="3" t="s">
        <v>19</v>
      </c>
      <c r="B3" s="3">
        <v>15746763.319284942</v>
      </c>
      <c r="C3" s="3">
        <v>13990248.468134252</v>
      </c>
      <c r="D3" s="3">
        <v>15142057.519284431</v>
      </c>
      <c r="E3" s="3">
        <v>16003708.383608373</v>
      </c>
      <c r="F3" s="3">
        <v>16581516.425888835</v>
      </c>
      <c r="G3" s="3">
        <v>16958113.625208303</v>
      </c>
      <c r="H3" s="3">
        <v>19337483.115010839</v>
      </c>
      <c r="I3" s="3">
        <v>18281222.684896529</v>
      </c>
      <c r="J3" s="3">
        <v>17306052.506296284</v>
      </c>
      <c r="K3" s="3">
        <v>16901614.038376808</v>
      </c>
      <c r="L3" s="3">
        <v>15227930.205317082</v>
      </c>
      <c r="M3" s="3">
        <v>15573700.550909398</v>
      </c>
      <c r="N3" s="3">
        <v>197050410.84221607</v>
      </c>
    </row>
    <row r="4" spans="1:14" x14ac:dyDescent="0.3">
      <c r="A4" s="3" t="s">
        <v>24</v>
      </c>
      <c r="B4" s="3">
        <v>1599507.142127777</v>
      </c>
      <c r="C4" s="3">
        <v>1464151.9121503241</v>
      </c>
      <c r="D4" s="3">
        <v>1563628.5107755451</v>
      </c>
      <c r="E4" s="3">
        <v>1728356.9540979213</v>
      </c>
      <c r="F4" s="3">
        <v>1868534.9506942541</v>
      </c>
      <c r="G4" s="3">
        <v>1772098.3839455254</v>
      </c>
      <c r="H4" s="3">
        <v>1898109.5817890188</v>
      </c>
      <c r="I4" s="3">
        <v>1945811.8103695344</v>
      </c>
      <c r="J4" s="3">
        <v>1722600.9102033775</v>
      </c>
      <c r="K4" s="3">
        <v>1763163.4425208718</v>
      </c>
      <c r="L4" s="3">
        <v>1512435.8752257237</v>
      </c>
      <c r="M4" s="3">
        <v>1184351.3815721287</v>
      </c>
      <c r="N4" s="3">
        <v>20022750.855471998</v>
      </c>
    </row>
    <row r="5" spans="1:14" x14ac:dyDescent="0.3">
      <c r="A5" s="3" t="s">
        <v>18</v>
      </c>
      <c r="B5" s="3">
        <v>2171039.3884536684</v>
      </c>
      <c r="C5" s="3">
        <v>2140600.6173425163</v>
      </c>
      <c r="D5" s="3">
        <v>2416488.4212583695</v>
      </c>
      <c r="E5" s="3">
        <v>2371904.1236902499</v>
      </c>
      <c r="F5" s="3">
        <v>2566619.8407819569</v>
      </c>
      <c r="G5" s="3">
        <v>2546611.6005913336</v>
      </c>
      <c r="H5" s="3">
        <v>2829569.9921702356</v>
      </c>
      <c r="I5" s="3">
        <v>3073616.2203825871</v>
      </c>
      <c r="J5" s="3">
        <v>3027566.461937597</v>
      </c>
      <c r="K5" s="3">
        <v>2773347.2897521942</v>
      </c>
      <c r="L5" s="3">
        <v>2589593.8117732778</v>
      </c>
      <c r="M5" s="3">
        <v>2594533.2155364123</v>
      </c>
      <c r="N5" s="3">
        <v>31101490.983670395</v>
      </c>
    </row>
    <row r="6" spans="1:14" x14ac:dyDescent="0.3">
      <c r="A6" s="3" t="s">
        <v>13</v>
      </c>
      <c r="B6" s="3">
        <v>4671751.2707532709</v>
      </c>
      <c r="C6" s="3">
        <v>3745444.1247736346</v>
      </c>
      <c r="D6" s="3">
        <v>4172080.0364840915</v>
      </c>
      <c r="E6" s="3">
        <v>4542742.9048964968</v>
      </c>
      <c r="F6" s="3">
        <v>4671591.5888998248</v>
      </c>
      <c r="G6" s="3">
        <v>4631363.9049380096</v>
      </c>
      <c r="H6" s="3">
        <v>4926885.8360854089</v>
      </c>
      <c r="I6" s="3">
        <v>4911178.7275353577</v>
      </c>
      <c r="J6" s="3">
        <v>4905331.2144914633</v>
      </c>
      <c r="K6" s="3">
        <v>4796828.3058075104</v>
      </c>
      <c r="L6" s="3">
        <v>4283793.5825863937</v>
      </c>
      <c r="M6" s="3">
        <v>4625170.3133524247</v>
      </c>
      <c r="N6" s="3">
        <v>54884161.810603887</v>
      </c>
    </row>
    <row r="7" spans="1:14" x14ac:dyDescent="0.3">
      <c r="A7" s="3" t="s">
        <v>16</v>
      </c>
      <c r="B7" s="3">
        <v>552226.77483181353</v>
      </c>
      <c r="C7" s="3">
        <v>485541.19066094235</v>
      </c>
      <c r="D7" s="3">
        <v>499404.04931893147</v>
      </c>
      <c r="E7" s="3">
        <v>538475.02957374079</v>
      </c>
      <c r="F7" s="3">
        <v>547070.72320411459</v>
      </c>
      <c r="G7" s="3">
        <v>530856.93892684195</v>
      </c>
      <c r="H7" s="3">
        <v>589371.78948807216</v>
      </c>
      <c r="I7" s="3">
        <v>587977.99859438417</v>
      </c>
      <c r="J7" s="3">
        <v>382989.37061179755</v>
      </c>
      <c r="K7" s="3">
        <v>612637.37594424887</v>
      </c>
      <c r="L7" s="3">
        <v>552289.15428439819</v>
      </c>
      <c r="M7" s="3">
        <v>630321.95075199369</v>
      </c>
      <c r="N7" s="3">
        <v>6509162.3461912805</v>
      </c>
    </row>
    <row r="8" spans="1:14" x14ac:dyDescent="0.3">
      <c r="A8" s="3" t="s">
        <v>21</v>
      </c>
      <c r="B8" s="3">
        <v>1586585.7676387494</v>
      </c>
      <c r="C8" s="3">
        <v>1530789.3255494267</v>
      </c>
      <c r="D8" s="3">
        <v>1544980.6031077246</v>
      </c>
      <c r="E8" s="3">
        <v>1532577.3534286029</v>
      </c>
      <c r="F8" s="3">
        <v>1558269.0514698406</v>
      </c>
      <c r="G8" s="3">
        <v>1591028.2896598338</v>
      </c>
      <c r="H8" s="3">
        <v>1634429.4708963234</v>
      </c>
      <c r="I8" s="3">
        <v>1608780.8390565715</v>
      </c>
      <c r="J8" s="3">
        <v>1620497.7842796042</v>
      </c>
      <c r="K8" s="3">
        <v>1580723.8056548315</v>
      </c>
      <c r="L8" s="3">
        <v>1542764.2088534273</v>
      </c>
      <c r="M8" s="3">
        <v>1478485.1942808121</v>
      </c>
      <c r="N8" s="3">
        <v>18809911.693875745</v>
      </c>
    </row>
    <row r="9" spans="1:14" x14ac:dyDescent="0.3">
      <c r="A9" s="3" t="s">
        <v>22</v>
      </c>
      <c r="B9" s="3">
        <v>776712.31160182913</v>
      </c>
      <c r="C9" s="3">
        <v>799822.44060024607</v>
      </c>
      <c r="D9" s="3">
        <v>1008844.2435073558</v>
      </c>
      <c r="E9" s="3">
        <v>1050020.2935795409</v>
      </c>
      <c r="F9" s="3">
        <v>1057337.5853634174</v>
      </c>
      <c r="G9" s="3">
        <v>1051075.7488919543</v>
      </c>
      <c r="H9" s="3">
        <v>1090436.876646908</v>
      </c>
      <c r="I9" s="3">
        <v>1196067.4823718602</v>
      </c>
      <c r="J9" s="3">
        <v>1225615.8001567447</v>
      </c>
      <c r="K9" s="3">
        <v>1178512.8943923512</v>
      </c>
      <c r="L9" s="3">
        <v>1164683.8598413772</v>
      </c>
      <c r="M9" s="3">
        <v>998701.76991325803</v>
      </c>
      <c r="N9" s="3">
        <v>12597831.306866841</v>
      </c>
    </row>
    <row r="10" spans="1:14" x14ac:dyDescent="0.3">
      <c r="A10" s="3" t="s">
        <v>20</v>
      </c>
      <c r="B10" s="3">
        <v>813898.255198456</v>
      </c>
      <c r="C10" s="3">
        <v>757326.01433620823</v>
      </c>
      <c r="D10" s="3">
        <v>742885.58480316389</v>
      </c>
      <c r="E10" s="3">
        <v>987644.66105477116</v>
      </c>
      <c r="F10" s="3">
        <v>998584.342416147</v>
      </c>
      <c r="G10" s="3">
        <v>1042251.5696101174</v>
      </c>
      <c r="H10" s="3">
        <v>1142301.7741597397</v>
      </c>
      <c r="I10" s="3">
        <v>1165019.6619547601</v>
      </c>
      <c r="J10" s="3">
        <v>1094088.4626053534</v>
      </c>
      <c r="K10" s="3">
        <v>921149.24680365855</v>
      </c>
      <c r="L10" s="3">
        <v>661135.03056015098</v>
      </c>
      <c r="M10" s="3">
        <v>782238.60676731577</v>
      </c>
      <c r="N10" s="3">
        <v>11108523.21026984</v>
      </c>
    </row>
    <row r="11" spans="1:14" x14ac:dyDescent="0.3">
      <c r="A11" s="3" t="s">
        <v>14</v>
      </c>
      <c r="B11" s="3">
        <v>1411059.9563179333</v>
      </c>
      <c r="C11" s="3">
        <v>1885068.2986861186</v>
      </c>
      <c r="D11" s="3">
        <v>2480311.5905357869</v>
      </c>
      <c r="E11" s="3">
        <v>2275128.5709308903</v>
      </c>
      <c r="F11" s="3">
        <v>2472813.2257721894</v>
      </c>
      <c r="G11" s="3">
        <v>2362188.7606308074</v>
      </c>
      <c r="H11" s="3">
        <v>2423345.7055768841</v>
      </c>
      <c r="I11" s="3">
        <v>2541762.3976439647</v>
      </c>
      <c r="J11" s="3">
        <v>2352383.9574214877</v>
      </c>
      <c r="K11" s="3">
        <v>2337315.6599876559</v>
      </c>
      <c r="L11" s="3">
        <v>2299270.8114365633</v>
      </c>
      <c r="M11" s="3">
        <v>1988296.3291127505</v>
      </c>
      <c r="N11" s="3">
        <v>26828945.264053032</v>
      </c>
    </row>
    <row r="12" spans="1:14" x14ac:dyDescent="0.3">
      <c r="A12" s="3" t="s">
        <v>23</v>
      </c>
      <c r="B12" s="3">
        <v>299319.99190797843</v>
      </c>
      <c r="C12" s="3">
        <v>314486.32744991058</v>
      </c>
      <c r="D12" s="3">
        <v>346075.09486976807</v>
      </c>
      <c r="E12" s="3">
        <v>361355.62098769972</v>
      </c>
      <c r="F12" s="3">
        <v>378215.63115285459</v>
      </c>
      <c r="G12" s="3">
        <v>445382.52795568353</v>
      </c>
      <c r="H12" s="3">
        <v>467667.96076772042</v>
      </c>
      <c r="I12" s="3">
        <v>507533.26113601209</v>
      </c>
      <c r="J12" s="3">
        <v>530568.69765121292</v>
      </c>
      <c r="K12" s="3">
        <v>521785.1585453414</v>
      </c>
      <c r="L12" s="3">
        <v>409301.96003831481</v>
      </c>
      <c r="M12" s="3">
        <v>419385.44466136309</v>
      </c>
      <c r="N12" s="3">
        <v>5001077.6771238595</v>
      </c>
    </row>
    <row r="13" spans="1:14" x14ac:dyDescent="0.3">
      <c r="A13" s="3" t="s">
        <v>17</v>
      </c>
      <c r="B13" s="3">
        <v>5420039.8532283334</v>
      </c>
      <c r="C13" s="3">
        <v>5186258.6821966479</v>
      </c>
      <c r="D13" s="3">
        <v>5393582.2834720416</v>
      </c>
      <c r="E13" s="3">
        <v>5693061.8985604644</v>
      </c>
      <c r="F13" s="3">
        <v>5900891.4273303347</v>
      </c>
      <c r="G13" s="3">
        <v>5750748.8080360033</v>
      </c>
      <c r="H13" s="3">
        <v>5958665.7058109436</v>
      </c>
      <c r="I13" s="3">
        <v>5955229.8688906282</v>
      </c>
      <c r="J13" s="3">
        <v>6045814.2565310569</v>
      </c>
      <c r="K13" s="3">
        <v>5903049.2385718329</v>
      </c>
      <c r="L13" s="3">
        <v>4966760.3116565989</v>
      </c>
      <c r="M13" s="3">
        <v>5435483.8487524716</v>
      </c>
      <c r="N13" s="3">
        <v>67609586.183037356</v>
      </c>
    </row>
    <row r="19" spans="15:17" x14ac:dyDescent="0.3">
      <c r="O19" s="3"/>
    </row>
    <row r="20" spans="15:17" x14ac:dyDescent="0.3">
      <c r="Q20" s="3"/>
    </row>
  </sheetData>
  <pageMargins left="0.7" right="0.7" top="0.75" bottom="0.75" header="0.3" footer="0.3"/>
  <pageSetup paperSize="9" orientation="portrait" horizontalDpi="300" verticalDpi="300"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workbookViewId="0">
      <selection activeCell="N13" sqref="N13"/>
    </sheetView>
  </sheetViews>
  <sheetFormatPr baseColWidth="10" defaultColWidth="8.88671875" defaultRowHeight="14.4" x14ac:dyDescent="0.3"/>
  <cols>
    <col min="1" max="13" width="10.6640625" customWidth="1"/>
    <col min="14" max="14" width="11.109375" bestFit="1" customWidth="1"/>
    <col min="15" max="15" width="15.109375" customWidth="1"/>
    <col min="17" max="17" width="11.109375" bestFit="1"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12</v>
      </c>
      <c r="N1" s="3" t="s">
        <v>88</v>
      </c>
    </row>
    <row r="2" spans="1:14" x14ac:dyDescent="0.3">
      <c r="A2" s="3" t="s">
        <v>15</v>
      </c>
      <c r="B2" s="3">
        <v>403317.13798359071</v>
      </c>
      <c r="C2" s="3">
        <v>361113.63227739255</v>
      </c>
      <c r="D2" s="3">
        <v>397582.67107023246</v>
      </c>
      <c r="E2" s="3">
        <v>396473.16327627038</v>
      </c>
      <c r="F2" s="3">
        <v>404588.44899750559</v>
      </c>
      <c r="G2" s="3">
        <v>377360.28354296385</v>
      </c>
      <c r="H2" s="3">
        <v>424967.61480000796</v>
      </c>
      <c r="I2" s="3">
        <v>441401.19400912715</v>
      </c>
      <c r="J2" s="3">
        <v>452944.49701768538</v>
      </c>
      <c r="K2" s="3">
        <v>440257.51659107569</v>
      </c>
      <c r="L2" s="3">
        <v>419594.94390641997</v>
      </c>
      <c r="M2" s="3">
        <v>355340.97578416968</v>
      </c>
      <c r="N2" s="3">
        <v>4874942.0792564414</v>
      </c>
    </row>
    <row r="3" spans="1:14" x14ac:dyDescent="0.3">
      <c r="A3" s="3" t="s">
        <v>19</v>
      </c>
      <c r="B3" s="3">
        <v>15914033.232000088</v>
      </c>
      <c r="C3" s="3">
        <v>14138859.810838697</v>
      </c>
      <c r="D3" s="3">
        <v>15302903.947735954</v>
      </c>
      <c r="E3" s="3">
        <v>16173707.693953402</v>
      </c>
      <c r="F3" s="3">
        <v>16757653.499203857</v>
      </c>
      <c r="G3" s="3">
        <v>17138251.100344427</v>
      </c>
      <c r="H3" s="3">
        <v>19542895.430366918</v>
      </c>
      <c r="I3" s="3">
        <v>18475414.879243147</v>
      </c>
      <c r="J3" s="3">
        <v>17489885.960414864</v>
      </c>
      <c r="K3" s="3">
        <v>17081151.346941166</v>
      </c>
      <c r="L3" s="3">
        <v>15389688.815936206</v>
      </c>
      <c r="M3" s="3">
        <v>15739132.105253782</v>
      </c>
      <c r="N3" s="3">
        <v>199143577.82223251</v>
      </c>
    </row>
    <row r="4" spans="1:14" x14ac:dyDescent="0.3">
      <c r="A4" s="3" t="s">
        <v>24</v>
      </c>
      <c r="B4" s="3">
        <v>1598304.7407245862</v>
      </c>
      <c r="C4" s="3">
        <v>1463051.2616641298</v>
      </c>
      <c r="D4" s="3">
        <v>1562453.0805033648</v>
      </c>
      <c r="E4" s="3">
        <v>1727057.6921114714</v>
      </c>
      <c r="F4" s="3">
        <v>1867130.3123607005</v>
      </c>
      <c r="G4" s="3">
        <v>1770766.2401073843</v>
      </c>
      <c r="H4" s="3">
        <v>1896682.7112459359</v>
      </c>
      <c r="I4" s="3">
        <v>1944349.0805138734</v>
      </c>
      <c r="J4" s="3">
        <v>1721305.9752218365</v>
      </c>
      <c r="K4" s="3">
        <v>1761838.0153680292</v>
      </c>
      <c r="L4" s="3">
        <v>1511298.9281182615</v>
      </c>
      <c r="M4" s="3">
        <v>1183461.066220877</v>
      </c>
      <c r="N4" s="3">
        <v>20007699.10416045</v>
      </c>
    </row>
    <row r="5" spans="1:14" x14ac:dyDescent="0.3">
      <c r="A5" s="3" t="s">
        <v>18</v>
      </c>
      <c r="B5" s="3">
        <v>2125010.0250268774</v>
      </c>
      <c r="C5" s="3">
        <v>2095216.602528556</v>
      </c>
      <c r="D5" s="3">
        <v>2365255.1620414751</v>
      </c>
      <c r="E5" s="3">
        <v>2321616.1199333924</v>
      </c>
      <c r="F5" s="3">
        <v>2512203.5653066831</v>
      </c>
      <c r="G5" s="3">
        <v>2492619.5304824673</v>
      </c>
      <c r="H5" s="3">
        <v>2769578.7703601546</v>
      </c>
      <c r="I5" s="3">
        <v>3008450.8443903821</v>
      </c>
      <c r="J5" s="3">
        <v>2963377.4114226969</v>
      </c>
      <c r="K5" s="3">
        <v>2714548.0754276523</v>
      </c>
      <c r="L5" s="3">
        <v>2534690.4528918988</v>
      </c>
      <c r="M5" s="3">
        <v>2539525.1337227202</v>
      </c>
      <c r="N5" s="3">
        <v>30442091.693534952</v>
      </c>
    </row>
    <row r="6" spans="1:14" x14ac:dyDescent="0.3">
      <c r="A6" s="3" t="s">
        <v>13</v>
      </c>
      <c r="B6" s="3">
        <v>4640952.7989139985</v>
      </c>
      <c r="C6" s="3">
        <v>3720752.3231949494</v>
      </c>
      <c r="D6" s="3">
        <v>4144575.642078666</v>
      </c>
      <c r="E6" s="3">
        <v>4512794.919372227</v>
      </c>
      <c r="F6" s="3">
        <v>4640794.1697615162</v>
      </c>
      <c r="G6" s="3">
        <v>4600831.686389341</v>
      </c>
      <c r="H6" s="3">
        <v>4894405.3922681333</v>
      </c>
      <c r="I6" s="3">
        <v>4878801.8326684264</v>
      </c>
      <c r="J6" s="3">
        <v>4872992.8692936767</v>
      </c>
      <c r="K6" s="3">
        <v>4765205.2649108106</v>
      </c>
      <c r="L6" s="3">
        <v>4255552.7177859712</v>
      </c>
      <c r="M6" s="3">
        <v>4594678.9259921005</v>
      </c>
      <c r="N6" s="3">
        <v>54522338.542629816</v>
      </c>
    </row>
    <row r="7" spans="1:14" x14ac:dyDescent="0.3">
      <c r="A7" s="3" t="s">
        <v>16</v>
      </c>
      <c r="B7" s="3">
        <v>536796.45260257157</v>
      </c>
      <c r="C7" s="3">
        <v>471974.19722830789</v>
      </c>
      <c r="D7" s="3">
        <v>485449.69984732848</v>
      </c>
      <c r="E7" s="3">
        <v>523428.95865250751</v>
      </c>
      <c r="F7" s="3">
        <v>531784.471385204</v>
      </c>
      <c r="G7" s="3">
        <v>516023.73271773529</v>
      </c>
      <c r="H7" s="3">
        <v>572903.56114583788</v>
      </c>
      <c r="I7" s="3">
        <v>571548.71556155896</v>
      </c>
      <c r="J7" s="3">
        <v>372287.88044824213</v>
      </c>
      <c r="K7" s="3">
        <v>595519.06051418651</v>
      </c>
      <c r="L7" s="3">
        <v>536857.08904830157</v>
      </c>
      <c r="M7" s="3">
        <v>612709.49287863215</v>
      </c>
      <c r="N7" s="3">
        <v>6327283.3120304141</v>
      </c>
    </row>
    <row r="8" spans="1:14" x14ac:dyDescent="0.3">
      <c r="A8" s="3" t="s">
        <v>21</v>
      </c>
      <c r="B8" s="3">
        <v>1565934.4347998735</v>
      </c>
      <c r="C8" s="3">
        <v>1510864.2508935712</v>
      </c>
      <c r="D8" s="3">
        <v>1524870.811809225</v>
      </c>
      <c r="E8" s="3">
        <v>1512629.0054271703</v>
      </c>
      <c r="F8" s="3">
        <v>1537986.2949427124</v>
      </c>
      <c r="G8" s="3">
        <v>1570319.1320233496</v>
      </c>
      <c r="H8" s="3">
        <v>1613155.3943896487</v>
      </c>
      <c r="I8" s="3">
        <v>1587840.6105168886</v>
      </c>
      <c r="J8" s="3">
        <v>1599405.0455254777</v>
      </c>
      <c r="K8" s="3">
        <v>1560148.7733415796</v>
      </c>
      <c r="L8" s="3">
        <v>1522683.2666070124</v>
      </c>
      <c r="M8" s="3">
        <v>1459240.9211584809</v>
      </c>
      <c r="N8" s="3">
        <v>18565077.941434991</v>
      </c>
    </row>
    <row r="9" spans="1:14" x14ac:dyDescent="0.3">
      <c r="A9" s="3" t="s">
        <v>22</v>
      </c>
      <c r="B9" s="3">
        <v>765521.9244418887</v>
      </c>
      <c r="C9" s="3">
        <v>788299.09709733853</v>
      </c>
      <c r="D9" s="3">
        <v>994309.44407094386</v>
      </c>
      <c r="E9" s="3">
        <v>1034892.2552628613</v>
      </c>
      <c r="F9" s="3">
        <v>1042104.1240647652</v>
      </c>
      <c r="G9" s="3">
        <v>1035932.5042325921</v>
      </c>
      <c r="H9" s="3">
        <v>1074726.5413774827</v>
      </c>
      <c r="I9" s="3">
        <v>1178835.2871340208</v>
      </c>
      <c r="J9" s="3">
        <v>1207957.8911623461</v>
      </c>
      <c r="K9" s="3">
        <v>1161533.6147231073</v>
      </c>
      <c r="L9" s="3">
        <v>1147903.820287633</v>
      </c>
      <c r="M9" s="3">
        <v>984313.09691849258</v>
      </c>
      <c r="N9" s="3">
        <v>12416329.600773472</v>
      </c>
    </row>
    <row r="10" spans="1:14" x14ac:dyDescent="0.3">
      <c r="A10" s="3" t="s">
        <v>20</v>
      </c>
      <c r="B10" s="3">
        <v>896417.00389562757</v>
      </c>
      <c r="C10" s="3">
        <v>834109.07003105315</v>
      </c>
      <c r="D10" s="3">
        <v>818204.56784752011</v>
      </c>
      <c r="E10" s="3">
        <v>1087779.0464857973</v>
      </c>
      <c r="F10" s="3">
        <v>1099827.869943646</v>
      </c>
      <c r="G10" s="3">
        <v>1147922.3887850754</v>
      </c>
      <c r="H10" s="3">
        <v>1258116.3891145741</v>
      </c>
      <c r="I10" s="3">
        <v>1283137.5766917407</v>
      </c>
      <c r="J10" s="3">
        <v>1205014.8717990825</v>
      </c>
      <c r="K10" s="3">
        <v>1014541.8578875165</v>
      </c>
      <c r="L10" s="3">
        <v>728165.56551121478</v>
      </c>
      <c r="M10" s="3">
        <v>861547.47688808828</v>
      </c>
      <c r="N10" s="3">
        <v>12234783.684880938</v>
      </c>
    </row>
    <row r="11" spans="1:14" x14ac:dyDescent="0.3">
      <c r="A11" s="3" t="s">
        <v>14</v>
      </c>
      <c r="B11" s="3">
        <v>1399801.4266071564</v>
      </c>
      <c r="C11" s="3">
        <v>1870027.7631280255</v>
      </c>
      <c r="D11" s="3">
        <v>2460521.7427628413</v>
      </c>
      <c r="E11" s="3">
        <v>2256975.8322772458</v>
      </c>
      <c r="F11" s="3">
        <v>2453083.2057635393</v>
      </c>
      <c r="G11" s="3">
        <v>2343341.3883239483</v>
      </c>
      <c r="H11" s="3">
        <v>2404010.3757749423</v>
      </c>
      <c r="I11" s="3">
        <v>2521482.2477159048</v>
      </c>
      <c r="J11" s="3">
        <v>2333614.8154320191</v>
      </c>
      <c r="K11" s="3">
        <v>2318666.7445509927</v>
      </c>
      <c r="L11" s="3">
        <v>2280925.4472812163</v>
      </c>
      <c r="M11" s="3">
        <v>1972432.1603402505</v>
      </c>
      <c r="N11" s="3">
        <v>26614883.149958078</v>
      </c>
    </row>
    <row r="12" spans="1:14" x14ac:dyDescent="0.3">
      <c r="A12" s="3" t="s">
        <v>23</v>
      </c>
      <c r="B12" s="3">
        <v>290682.28270335571</v>
      </c>
      <c r="C12" s="3">
        <v>305410.95153523656</v>
      </c>
      <c r="D12" s="3">
        <v>336088.13738860429</v>
      </c>
      <c r="E12" s="3">
        <v>350927.70151044941</v>
      </c>
      <c r="F12" s="3">
        <v>367301.16928307887</v>
      </c>
      <c r="G12" s="3">
        <v>432529.77884000243</v>
      </c>
      <c r="H12" s="3">
        <v>454172.10362940939</v>
      </c>
      <c r="I12" s="3">
        <v>492886.98009937996</v>
      </c>
      <c r="J12" s="3">
        <v>515257.66515327164</v>
      </c>
      <c r="K12" s="3">
        <v>506727.5994492278</v>
      </c>
      <c r="L12" s="3">
        <v>397490.4158606042</v>
      </c>
      <c r="M12" s="3">
        <v>407282.91354560008</v>
      </c>
      <c r="N12" s="3">
        <v>4856757.6989982203</v>
      </c>
    </row>
    <row r="13" spans="1:14" x14ac:dyDescent="0.3">
      <c r="A13" s="3" t="s">
        <v>17</v>
      </c>
      <c r="B13" s="3">
        <v>5362692.513390895</v>
      </c>
      <c r="C13" s="3">
        <v>5131384.8902713647</v>
      </c>
      <c r="D13" s="3">
        <v>5336514.880920154</v>
      </c>
      <c r="E13" s="3">
        <v>5632825.8183372058</v>
      </c>
      <c r="F13" s="3">
        <v>5838456.3834578479</v>
      </c>
      <c r="G13" s="3">
        <v>5689902.3649941226</v>
      </c>
      <c r="H13" s="3">
        <v>5895619.3747022729</v>
      </c>
      <c r="I13" s="3">
        <v>5892219.8910400197</v>
      </c>
      <c r="J13" s="3">
        <v>5981845.8404027503</v>
      </c>
      <c r="K13" s="3">
        <v>5840591.3637353824</v>
      </c>
      <c r="L13" s="3">
        <v>4914208.9468702273</v>
      </c>
      <c r="M13" s="3">
        <v>5377973.101987455</v>
      </c>
      <c r="N13" s="3">
        <v>66894235.370109707</v>
      </c>
    </row>
    <row r="19" spans="15:17" x14ac:dyDescent="0.3">
      <c r="O19" s="3"/>
    </row>
    <row r="20" spans="15:17" x14ac:dyDescent="0.3">
      <c r="Q20" s="3"/>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zoomScaleNormal="100" workbookViewId="0">
      <selection activeCell="A15" sqref="A15"/>
    </sheetView>
  </sheetViews>
  <sheetFormatPr baseColWidth="10" defaultColWidth="8.88671875" defaultRowHeight="14.4" x14ac:dyDescent="0.3"/>
  <cols>
    <col min="14" max="14" width="15.109375" customWidth="1"/>
  </cols>
  <sheetData>
    <row r="1" spans="1:14" x14ac:dyDescent="0.3">
      <c r="A1" t="s">
        <v>0</v>
      </c>
      <c r="B1" t="s">
        <v>1</v>
      </c>
      <c r="C1" t="s">
        <v>2</v>
      </c>
      <c r="D1" t="s">
        <v>3</v>
      </c>
      <c r="E1" t="s">
        <v>4</v>
      </c>
      <c r="F1" t="s">
        <v>5</v>
      </c>
      <c r="G1" t="s">
        <v>6</v>
      </c>
      <c r="H1" t="s">
        <v>7</v>
      </c>
      <c r="I1" t="s">
        <v>8</v>
      </c>
      <c r="J1" t="s">
        <v>9</v>
      </c>
      <c r="K1" t="s">
        <v>10</v>
      </c>
      <c r="L1" t="s">
        <v>11</v>
      </c>
      <c r="M1" t="s">
        <v>12</v>
      </c>
    </row>
    <row r="2" spans="1:14" x14ac:dyDescent="0.3">
      <c r="A2" t="s">
        <v>15</v>
      </c>
      <c r="B2" s="21">
        <v>233342.17758942209</v>
      </c>
      <c r="C2" s="21">
        <v>183217.33130594334</v>
      </c>
      <c r="D2" s="21">
        <v>284379.9730356771</v>
      </c>
      <c r="E2" s="21">
        <v>328902.85498206667</v>
      </c>
      <c r="F2" s="21">
        <v>330962.52735199581</v>
      </c>
      <c r="G2" s="21">
        <v>284751.5507272653</v>
      </c>
      <c r="H2" s="21">
        <v>279356.29186099331</v>
      </c>
      <c r="I2" s="21">
        <v>276042.8523793809</v>
      </c>
      <c r="J2" s="21">
        <v>212729.45882393647</v>
      </c>
      <c r="K2" s="21">
        <v>228697.45644456992</v>
      </c>
      <c r="L2" s="21">
        <v>236662.99940927801</v>
      </c>
      <c r="M2" s="21">
        <v>236376.31860748978</v>
      </c>
      <c r="N2" s="22">
        <v>3115421.7925180187</v>
      </c>
    </row>
    <row r="3" spans="1:14" x14ac:dyDescent="0.3">
      <c r="A3" t="s">
        <v>19</v>
      </c>
      <c r="B3" s="23">
        <v>3026221</v>
      </c>
      <c r="C3" s="23">
        <v>2817962</v>
      </c>
      <c r="D3" s="23">
        <v>3359503</v>
      </c>
      <c r="E3" s="23">
        <v>3129897</v>
      </c>
      <c r="F3" s="23">
        <v>3390096</v>
      </c>
      <c r="G3" s="23">
        <v>3227177</v>
      </c>
      <c r="H3" s="23">
        <v>3275387</v>
      </c>
      <c r="I3" s="23">
        <v>3112839</v>
      </c>
      <c r="J3" s="23">
        <v>3034976</v>
      </c>
      <c r="K3" s="23">
        <v>3112743</v>
      </c>
      <c r="L3" s="23">
        <v>2970469</v>
      </c>
      <c r="M3" s="23">
        <v>3045955</v>
      </c>
      <c r="N3" s="22">
        <v>37503225</v>
      </c>
    </row>
    <row r="4" spans="1:14" x14ac:dyDescent="0.3">
      <c r="A4" t="s">
        <v>24</v>
      </c>
      <c r="B4" s="21">
        <v>947748.89799660153</v>
      </c>
      <c r="C4" s="21">
        <v>1047403.0103755203</v>
      </c>
      <c r="D4" s="21">
        <v>1221583.5569220521</v>
      </c>
      <c r="E4" s="21">
        <v>1347919.5125068387</v>
      </c>
      <c r="F4" s="21">
        <v>1527809.9976290169</v>
      </c>
      <c r="G4" s="21">
        <v>1582705.9130438603</v>
      </c>
      <c r="H4" s="21">
        <v>1908373.1261775121</v>
      </c>
      <c r="I4" s="21">
        <v>1694437.9823177115</v>
      </c>
      <c r="J4" s="21">
        <v>1605004.9451570886</v>
      </c>
      <c r="K4" s="21">
        <v>1444780.0763740074</v>
      </c>
      <c r="L4" s="21">
        <v>1203643.2063108634</v>
      </c>
      <c r="M4" s="21">
        <v>1237724.0594343862</v>
      </c>
      <c r="N4" s="22">
        <v>16769134.284245459</v>
      </c>
    </row>
    <row r="5" spans="1:14" x14ac:dyDescent="0.3">
      <c r="A5" t="s">
        <v>18</v>
      </c>
      <c r="B5" s="21">
        <v>876641.85949903203</v>
      </c>
      <c r="C5" s="21">
        <v>803292.40974770952</v>
      </c>
      <c r="D5" s="21">
        <v>975406.246650366</v>
      </c>
      <c r="E5" s="21">
        <v>976296.94206107943</v>
      </c>
      <c r="F5" s="21">
        <v>991912.62363952794</v>
      </c>
      <c r="G5" s="21">
        <v>948774.53418522316</v>
      </c>
      <c r="H5" s="21">
        <v>973140.55525846139</v>
      </c>
      <c r="I5" s="21">
        <v>1026199.9796167713</v>
      </c>
      <c r="J5" s="21">
        <v>1011839.6243926465</v>
      </c>
      <c r="K5" s="21">
        <v>1084058.2363276621</v>
      </c>
      <c r="L5" s="21">
        <v>1036024.936297796</v>
      </c>
      <c r="M5" s="21">
        <v>1058333.2823103962</v>
      </c>
      <c r="N5" s="22">
        <v>11761921.229986671</v>
      </c>
    </row>
    <row r="6" spans="1:14" x14ac:dyDescent="0.3">
      <c r="A6" t="s">
        <v>13</v>
      </c>
      <c r="B6" s="21">
        <v>2524490.2722304831</v>
      </c>
      <c r="C6" s="21">
        <v>2282953.8536307723</v>
      </c>
      <c r="D6" s="21">
        <v>2521966.9735395596</v>
      </c>
      <c r="E6" s="21">
        <v>2539659.365555706</v>
      </c>
      <c r="F6" s="21">
        <v>2826833.4331479338</v>
      </c>
      <c r="G6" s="21">
        <v>2787761.3716781978</v>
      </c>
      <c r="H6" s="21">
        <v>2878674.8637923691</v>
      </c>
      <c r="I6" s="21">
        <v>3032117.4980038814</v>
      </c>
      <c r="J6" s="21">
        <v>2784576.4608431379</v>
      </c>
      <c r="K6" s="21">
        <v>2928207.021753998</v>
      </c>
      <c r="L6" s="21">
        <v>2826772.282859901</v>
      </c>
      <c r="M6" s="21">
        <v>2855095.0579339205</v>
      </c>
      <c r="N6" s="22">
        <v>32789108.454969861</v>
      </c>
    </row>
    <row r="7" spans="1:14" x14ac:dyDescent="0.3">
      <c r="A7" t="s">
        <v>16</v>
      </c>
      <c r="B7" s="21">
        <v>165815.31711877271</v>
      </c>
      <c r="C7" s="21">
        <v>167334.38830655397</v>
      </c>
      <c r="D7" s="21">
        <v>185227.73268944703</v>
      </c>
      <c r="E7" s="21">
        <v>205504.43405551033</v>
      </c>
      <c r="F7" s="21">
        <v>224654.00779216652</v>
      </c>
      <c r="G7" s="21">
        <v>247090.65058248473</v>
      </c>
      <c r="H7" s="21">
        <v>244029.31628039121</v>
      </c>
      <c r="I7" s="21">
        <v>253984.8372759367</v>
      </c>
      <c r="J7" s="21">
        <v>252374.54451046683</v>
      </c>
      <c r="K7" s="21">
        <v>279480.49517569534</v>
      </c>
      <c r="L7" s="21">
        <v>227239.90760037431</v>
      </c>
      <c r="M7" s="21">
        <v>249288.47215340691</v>
      </c>
      <c r="N7" s="22">
        <v>2702024.1035412066</v>
      </c>
    </row>
    <row r="8" spans="1:14" x14ac:dyDescent="0.3">
      <c r="A8" t="s">
        <v>21</v>
      </c>
      <c r="B8" s="21">
        <v>1710132.2323290319</v>
      </c>
      <c r="C8" s="21">
        <v>1588707.0471539765</v>
      </c>
      <c r="D8" s="21">
        <v>1657389.1791086923</v>
      </c>
      <c r="E8" s="21">
        <v>1852231.8120450641</v>
      </c>
      <c r="F8" s="21">
        <v>1868536.1374614378</v>
      </c>
      <c r="G8" s="21">
        <v>1848652.3945614905</v>
      </c>
      <c r="H8" s="21">
        <v>1868160.8643999347</v>
      </c>
      <c r="I8" s="21">
        <v>1994394.41471799</v>
      </c>
      <c r="J8" s="21">
        <v>2034938.2287596196</v>
      </c>
      <c r="K8" s="21">
        <v>1811795.4234981393</v>
      </c>
      <c r="L8" s="21">
        <v>1770791.8283391721</v>
      </c>
      <c r="M8" s="21">
        <v>1681787.6574661119</v>
      </c>
      <c r="N8" s="22">
        <v>21687517.219840661</v>
      </c>
    </row>
    <row r="9" spans="1:14" x14ac:dyDescent="0.3">
      <c r="A9" t="s">
        <v>22</v>
      </c>
      <c r="B9" s="21">
        <v>669904.11758558336</v>
      </c>
      <c r="C9" s="21">
        <v>604436.28453199065</v>
      </c>
      <c r="D9" s="21">
        <v>852054.16452766513</v>
      </c>
      <c r="E9" s="21">
        <v>885485.80249174032</v>
      </c>
      <c r="F9" s="21">
        <v>929236.8015383681</v>
      </c>
      <c r="G9" s="21">
        <v>1039505.2670544368</v>
      </c>
      <c r="H9" s="21">
        <v>988501.42315469601</v>
      </c>
      <c r="I9" s="21">
        <v>1134623.2099324504</v>
      </c>
      <c r="J9" s="21">
        <v>1009156.4187060937</v>
      </c>
      <c r="K9" s="21">
        <v>890029.12852719892</v>
      </c>
      <c r="L9" s="21">
        <v>927941.03315485036</v>
      </c>
      <c r="M9" s="21">
        <v>814140.22572672716</v>
      </c>
      <c r="N9" s="22">
        <v>10745013.876931801</v>
      </c>
    </row>
    <row r="10" spans="1:14" x14ac:dyDescent="0.3">
      <c r="A10" t="s">
        <v>20</v>
      </c>
      <c r="B10" s="21">
        <v>1067841.3113812394</v>
      </c>
      <c r="C10" s="21">
        <v>513560.76384195499</v>
      </c>
      <c r="D10" s="21">
        <v>968636.32885654247</v>
      </c>
      <c r="E10" s="21">
        <v>847209.15517413733</v>
      </c>
      <c r="F10" s="21">
        <v>1115970.8518189222</v>
      </c>
      <c r="G10" s="21">
        <v>1045259.0992873275</v>
      </c>
      <c r="H10" s="21">
        <v>1052366.4788930602</v>
      </c>
      <c r="I10" s="21">
        <v>981585.9583174712</v>
      </c>
      <c r="J10" s="21">
        <v>945989.39389769488</v>
      </c>
      <c r="K10" s="21">
        <v>968615.09166648542</v>
      </c>
      <c r="L10" s="21">
        <v>915570.65867276071</v>
      </c>
      <c r="M10" s="21">
        <v>764725.93158239301</v>
      </c>
      <c r="N10" s="22">
        <v>11187331.02338999</v>
      </c>
    </row>
    <row r="11" spans="1:14" x14ac:dyDescent="0.3">
      <c r="A11" t="s">
        <v>14</v>
      </c>
      <c r="B11" s="21">
        <v>2029004.2818316319</v>
      </c>
      <c r="C11" s="21">
        <v>1786057.0728934086</v>
      </c>
      <c r="D11" s="21">
        <v>1910349.5524978621</v>
      </c>
      <c r="E11" s="21">
        <v>2258507.6991007193</v>
      </c>
      <c r="F11" s="21">
        <v>2507131.3260069564</v>
      </c>
      <c r="G11" s="21">
        <v>2157527.9742163979</v>
      </c>
      <c r="H11" s="21">
        <v>2245902.0297712069</v>
      </c>
      <c r="I11" s="21">
        <v>2438534.8309439034</v>
      </c>
      <c r="J11" s="21">
        <v>2269566.6605370403</v>
      </c>
      <c r="K11" s="21">
        <v>2244114.6154621374</v>
      </c>
      <c r="L11" s="21">
        <v>1780246.2846771739</v>
      </c>
      <c r="M11" s="21">
        <v>1923606.7725273815</v>
      </c>
      <c r="N11" s="22">
        <v>25550549.100465819</v>
      </c>
    </row>
    <row r="12" spans="1:14" x14ac:dyDescent="0.3">
      <c r="A12" t="s">
        <v>23</v>
      </c>
      <c r="B12" s="21">
        <v>291920.05200173799</v>
      </c>
      <c r="C12" s="21">
        <v>282223.69379226741</v>
      </c>
      <c r="D12" s="21">
        <v>366197.59838032146</v>
      </c>
      <c r="E12" s="21">
        <v>342842.5713226464</v>
      </c>
      <c r="F12" s="21">
        <v>346199.00301054004</v>
      </c>
      <c r="G12" s="21">
        <v>377048.33959082491</v>
      </c>
      <c r="H12" s="21">
        <v>377856.17819194531</v>
      </c>
      <c r="I12" s="21">
        <v>335413.66918677505</v>
      </c>
      <c r="J12" s="21">
        <v>345320.01953261648</v>
      </c>
      <c r="K12" s="21">
        <v>319011.33258959488</v>
      </c>
      <c r="L12" s="21">
        <v>305726.74809361377</v>
      </c>
      <c r="M12" s="21">
        <v>313567.60201613593</v>
      </c>
      <c r="N12" s="22">
        <v>4003326.8077090196</v>
      </c>
    </row>
    <row r="13" spans="1:14" x14ac:dyDescent="0.3">
      <c r="A13" t="s">
        <v>26</v>
      </c>
      <c r="B13" s="24">
        <v>4257390</v>
      </c>
      <c r="C13" s="24">
        <v>3813110</v>
      </c>
      <c r="D13" s="24">
        <v>4273920</v>
      </c>
      <c r="E13" s="24">
        <v>4317010</v>
      </c>
      <c r="F13" s="24">
        <v>5038180</v>
      </c>
      <c r="G13" s="24">
        <v>5723890</v>
      </c>
      <c r="H13" s="24">
        <v>6157330</v>
      </c>
      <c r="I13" s="24">
        <v>6329200</v>
      </c>
      <c r="J13" s="24">
        <v>5628020</v>
      </c>
      <c r="K13" s="24">
        <v>4946920</v>
      </c>
      <c r="L13" s="24">
        <v>4474830</v>
      </c>
      <c r="M13" s="24">
        <v>4079370</v>
      </c>
      <c r="N13" s="25">
        <v>59039170</v>
      </c>
    </row>
    <row r="14" spans="1:14" x14ac:dyDescent="0.3">
      <c r="A14" t="s">
        <v>27</v>
      </c>
      <c r="B14" s="24">
        <v>0</v>
      </c>
      <c r="C14" s="24">
        <v>0</v>
      </c>
      <c r="D14" s="24">
        <v>0</v>
      </c>
      <c r="E14" s="24">
        <v>0</v>
      </c>
      <c r="F14" s="24">
        <v>0</v>
      </c>
      <c r="G14" s="24">
        <v>0</v>
      </c>
      <c r="H14" s="24">
        <v>0</v>
      </c>
      <c r="I14" s="24">
        <v>312298</v>
      </c>
      <c r="J14" s="24">
        <v>1335569</v>
      </c>
      <c r="K14" s="24">
        <v>1370652</v>
      </c>
      <c r="L14" s="24">
        <v>1122061</v>
      </c>
      <c r="M14" s="24">
        <v>1397726</v>
      </c>
      <c r="N14" s="25">
        <v>5538306</v>
      </c>
    </row>
    <row r="15" spans="1:14" x14ac:dyDescent="0.3">
      <c r="A15" t="s">
        <v>17</v>
      </c>
      <c r="B15" s="21">
        <v>3586736.1447581216</v>
      </c>
      <c r="C15" s="21">
        <v>3263693.9779409836</v>
      </c>
      <c r="D15" s="21">
        <v>3600781.4563588668</v>
      </c>
      <c r="E15" s="21">
        <v>3703599.5067373901</v>
      </c>
      <c r="F15" s="21">
        <v>3625849.8352779201</v>
      </c>
      <c r="G15" s="21">
        <v>3631388.9915998704</v>
      </c>
      <c r="H15" s="21">
        <v>3737177.2906602724</v>
      </c>
      <c r="I15" s="21">
        <v>3845096.5969122956</v>
      </c>
      <c r="J15" s="21">
        <v>3820105.3989628213</v>
      </c>
      <c r="K15" s="21">
        <v>3789892.705313555</v>
      </c>
      <c r="L15" s="21">
        <v>3559147.6040745205</v>
      </c>
      <c r="M15" s="21">
        <v>3748320.5978048709</v>
      </c>
      <c r="N15" s="22">
        <v>43911790.106401488</v>
      </c>
    </row>
  </sheetData>
  <sortState ref="A1:N14">
    <sortCondition ref="A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zoomScaleNormal="100" workbookViewId="0">
      <selection activeCell="N15" sqref="N15"/>
    </sheetView>
  </sheetViews>
  <sheetFormatPr baseColWidth="10" defaultColWidth="8.88671875" defaultRowHeight="14.4" x14ac:dyDescent="0.3"/>
  <cols>
    <col min="2" max="2" width="11.109375" bestFit="1" customWidth="1"/>
    <col min="14" max="14" width="12" customWidth="1"/>
  </cols>
  <sheetData>
    <row r="1" spans="1:14" x14ac:dyDescent="0.3">
      <c r="A1" t="s">
        <v>0</v>
      </c>
      <c r="B1" t="s">
        <v>1</v>
      </c>
      <c r="C1" t="s">
        <v>2</v>
      </c>
      <c r="D1" t="s">
        <v>3</v>
      </c>
      <c r="E1" t="s">
        <v>4</v>
      </c>
      <c r="F1" t="s">
        <v>5</v>
      </c>
      <c r="G1" t="s">
        <v>6</v>
      </c>
      <c r="H1" t="s">
        <v>7</v>
      </c>
      <c r="I1" t="s">
        <v>8</v>
      </c>
      <c r="J1" t="s">
        <v>9</v>
      </c>
      <c r="K1" t="s">
        <v>10</v>
      </c>
      <c r="L1" t="s">
        <v>11</v>
      </c>
      <c r="M1" t="s">
        <v>12</v>
      </c>
    </row>
    <row r="2" spans="1:14" x14ac:dyDescent="0.3">
      <c r="A2" t="s">
        <v>15</v>
      </c>
      <c r="B2" s="26">
        <v>237999.26715825565</v>
      </c>
      <c r="C2" s="26">
        <v>186874.01922781483</v>
      </c>
      <c r="D2" s="26">
        <v>290055.68507235806</v>
      </c>
      <c r="E2" s="26">
        <v>335467.16354779759</v>
      </c>
      <c r="F2" s="26">
        <v>337567.94326834939</v>
      </c>
      <c r="G2" s="26">
        <v>290434.67878538469</v>
      </c>
      <c r="H2" s="26">
        <v>284931.74027008039</v>
      </c>
      <c r="I2" s="26">
        <v>281552.17050458101</v>
      </c>
      <c r="J2" s="26">
        <v>216975.155653833</v>
      </c>
      <c r="K2" s="26">
        <v>233261.84574542238</v>
      </c>
      <c r="L2" s="26">
        <v>241386.36660017274</v>
      </c>
      <c r="M2" s="26">
        <v>241093.96416595019</v>
      </c>
      <c r="N2" s="27">
        <v>3177600</v>
      </c>
    </row>
    <row r="3" spans="1:14" x14ac:dyDescent="0.3">
      <c r="A3" t="s">
        <v>19</v>
      </c>
      <c r="B3" s="27">
        <v>3149691</v>
      </c>
      <c r="C3" s="27">
        <v>2879506</v>
      </c>
      <c r="D3" s="27">
        <v>3237965</v>
      </c>
      <c r="E3" s="27">
        <v>3166264</v>
      </c>
      <c r="F3" s="27">
        <v>3373882</v>
      </c>
      <c r="G3" s="27">
        <v>3212342</v>
      </c>
      <c r="H3" s="27">
        <v>3176118</v>
      </c>
      <c r="I3" s="27">
        <v>2999550</v>
      </c>
      <c r="J3" s="27">
        <v>2855692</v>
      </c>
      <c r="K3" s="27">
        <v>2932534</v>
      </c>
      <c r="L3" s="27">
        <v>2804095</v>
      </c>
      <c r="M3" s="27">
        <v>3072891</v>
      </c>
      <c r="N3" s="27">
        <v>36860530</v>
      </c>
    </row>
    <row r="4" spans="1:14" x14ac:dyDescent="0.3">
      <c r="A4" t="s">
        <v>24</v>
      </c>
      <c r="B4" s="26">
        <v>966664.25891561934</v>
      </c>
      <c r="C4" s="26">
        <v>1068307.2878806677</v>
      </c>
      <c r="D4" s="26">
        <v>1245964.164402327</v>
      </c>
      <c r="E4" s="26">
        <v>1374821.5581043055</v>
      </c>
      <c r="F4" s="26">
        <v>1558302.3332908412</v>
      </c>
      <c r="G4" s="26">
        <v>1614293.8722988609</v>
      </c>
      <c r="H4" s="26">
        <v>1946460.816414986</v>
      </c>
      <c r="I4" s="26">
        <v>1728255.9124236526</v>
      </c>
      <c r="J4" s="26">
        <v>1637037.95292806</v>
      </c>
      <c r="K4" s="26">
        <v>1473615.2843610479</v>
      </c>
      <c r="L4" s="26">
        <v>1227665.7567070923</v>
      </c>
      <c r="M4" s="26">
        <v>1262426.8022725396</v>
      </c>
      <c r="N4" s="27">
        <v>17103816</v>
      </c>
    </row>
    <row r="5" spans="1:14" x14ac:dyDescent="0.3">
      <c r="A5" t="s">
        <v>18</v>
      </c>
      <c r="B5" s="26">
        <v>894138.05200761196</v>
      </c>
      <c r="C5" s="26">
        <v>819324.67935625708</v>
      </c>
      <c r="D5" s="26">
        <v>994873.59843210585</v>
      </c>
      <c r="E5" s="26">
        <v>995782.0705188968</v>
      </c>
      <c r="F5" s="26">
        <v>1011709.4129746908</v>
      </c>
      <c r="G5" s="26">
        <v>967710.36495519022</v>
      </c>
      <c r="H5" s="26">
        <v>992562.68792098132</v>
      </c>
      <c r="I5" s="26">
        <v>1046681.082818866</v>
      </c>
      <c r="J5" s="26">
        <v>1032034.1207703345</v>
      </c>
      <c r="K5" s="26">
        <v>1105694.0861194336</v>
      </c>
      <c r="L5" s="26">
        <v>1056702.1279385353</v>
      </c>
      <c r="M5" s="26">
        <v>1079455.7083557616</v>
      </c>
      <c r="N5" s="27">
        <v>11996667.992168665</v>
      </c>
    </row>
    <row r="6" spans="1:14" x14ac:dyDescent="0.3">
      <c r="A6" t="s">
        <v>13</v>
      </c>
      <c r="B6" s="26">
        <v>2574874.5509531791</v>
      </c>
      <c r="C6" s="26">
        <v>2328517.5004935339</v>
      </c>
      <c r="D6" s="26">
        <v>2572300.8917653495</v>
      </c>
      <c r="E6" s="26">
        <v>2590346.3920586077</v>
      </c>
      <c r="F6" s="26">
        <v>2883251.9367821426</v>
      </c>
      <c r="G6" s="26">
        <v>2843400.067342055</v>
      </c>
      <c r="H6" s="26">
        <v>2936128.0290054739</v>
      </c>
      <c r="I6" s="26">
        <v>3092633.1018150267</v>
      </c>
      <c r="J6" s="26">
        <v>2840151.5914233876</v>
      </c>
      <c r="K6" s="26">
        <v>2986648.7596227103</v>
      </c>
      <c r="L6" s="26">
        <v>2883189.5660445048</v>
      </c>
      <c r="M6" s="26">
        <v>2912077.6126940292</v>
      </c>
      <c r="N6" s="27">
        <v>33443520</v>
      </c>
    </row>
    <row r="7" spans="1:14" x14ac:dyDescent="0.3">
      <c r="A7" t="s">
        <v>16</v>
      </c>
      <c r="B7" s="26">
        <v>169124.69218197034</v>
      </c>
      <c r="C7" s="26">
        <v>170674.08129450917</v>
      </c>
      <c r="D7" s="26">
        <v>188924.54460179893</v>
      </c>
      <c r="E7" s="26">
        <v>209605.93240474124</v>
      </c>
      <c r="F7" s="26">
        <v>229137.69714097533</v>
      </c>
      <c r="G7" s="26">
        <v>252022.13490851488</v>
      </c>
      <c r="H7" s="26">
        <v>248899.70188782591</v>
      </c>
      <c r="I7" s="26">
        <v>259053.91715056144</v>
      </c>
      <c r="J7" s="26">
        <v>257411.48584195157</v>
      </c>
      <c r="K7" s="26">
        <v>285058.4224592289</v>
      </c>
      <c r="L7" s="26">
        <v>231775.20685163309</v>
      </c>
      <c r="M7" s="26">
        <v>254263.82103927722</v>
      </c>
      <c r="N7" s="27">
        <v>2755951.637762988</v>
      </c>
    </row>
    <row r="8" spans="1:14" x14ac:dyDescent="0.3">
      <c r="A8" t="s">
        <v>21</v>
      </c>
      <c r="B8" s="26">
        <v>1744263.3913967209</v>
      </c>
      <c r="C8" s="26">
        <v>1620414.7782365738</v>
      </c>
      <c r="D8" s="26">
        <v>1690467.681834873</v>
      </c>
      <c r="E8" s="26">
        <v>1889199.0227741702</v>
      </c>
      <c r="F8" s="26">
        <v>1905828.7531585093</v>
      </c>
      <c r="G8" s="26">
        <v>1885548.1665648702</v>
      </c>
      <c r="H8" s="26">
        <v>1905445.9903226404</v>
      </c>
      <c r="I8" s="26">
        <v>2034198.9349332158</v>
      </c>
      <c r="J8" s="26">
        <v>2075551.9304756124</v>
      </c>
      <c r="K8" s="26">
        <v>1847955.5967458582</v>
      </c>
      <c r="L8" s="26">
        <v>1806133.6436831797</v>
      </c>
      <c r="M8" s="26">
        <v>1715353.1098737759</v>
      </c>
      <c r="N8" s="27">
        <v>22120361</v>
      </c>
    </row>
    <row r="9" spans="1:14" x14ac:dyDescent="0.3">
      <c r="A9" t="s">
        <v>22</v>
      </c>
      <c r="B9" s="26">
        <v>683274.19714152161</v>
      </c>
      <c r="C9" s="26">
        <v>616499.74406081799</v>
      </c>
      <c r="D9" s="26">
        <v>869059.63093196438</v>
      </c>
      <c r="E9" s="26">
        <v>903158.50417274749</v>
      </c>
      <c r="F9" s="26">
        <v>947782.6943560614</v>
      </c>
      <c r="G9" s="26">
        <v>1060251.919828308</v>
      </c>
      <c r="H9" s="26">
        <v>1008230.1310724348</v>
      </c>
      <c r="I9" s="26">
        <v>1157268.2455197603</v>
      </c>
      <c r="J9" s="26">
        <v>1029297.3631312674</v>
      </c>
      <c r="K9" s="26">
        <v>907792.50681243651</v>
      </c>
      <c r="L9" s="26">
        <v>946461.06476954615</v>
      </c>
      <c r="M9" s="26">
        <v>830388.99820313347</v>
      </c>
      <c r="N9" s="27">
        <v>10959465</v>
      </c>
    </row>
    <row r="10" spans="1:14" x14ac:dyDescent="0.3">
      <c r="A10" t="s">
        <v>20</v>
      </c>
      <c r="B10" s="26">
        <v>1089153.5005610003</v>
      </c>
      <c r="C10" s="26">
        <v>523810.5116627664</v>
      </c>
      <c r="D10" s="26">
        <v>987968.56527309131</v>
      </c>
      <c r="E10" s="26">
        <v>864117.92391856946</v>
      </c>
      <c r="F10" s="26">
        <v>1138243.6199349074</v>
      </c>
      <c r="G10" s="26">
        <v>1066120.5881887665</v>
      </c>
      <c r="H10" s="26">
        <v>1073369.8182896201</v>
      </c>
      <c r="I10" s="26">
        <v>1001176.646013192</v>
      </c>
      <c r="J10" s="26">
        <v>964869.63828411675</v>
      </c>
      <c r="K10" s="26">
        <v>987946.90422697307</v>
      </c>
      <c r="L10" s="26">
        <v>933843.79989430844</v>
      </c>
      <c r="M10" s="26">
        <v>779988.48375268839</v>
      </c>
      <c r="N10" s="27">
        <v>11410610</v>
      </c>
    </row>
    <row r="11" spans="1:14" x14ac:dyDescent="0.3">
      <c r="A11" t="s">
        <v>14</v>
      </c>
      <c r="B11" s="26">
        <v>2069499.5526551653</v>
      </c>
      <c r="C11" s="26">
        <v>1821703.5550229657</v>
      </c>
      <c r="D11" s="26">
        <v>1948476.6886447519</v>
      </c>
      <c r="E11" s="26">
        <v>2303583.4447514662</v>
      </c>
      <c r="F11" s="26">
        <v>2557169.1514299591</v>
      </c>
      <c r="G11" s="26">
        <v>2200588.3464431004</v>
      </c>
      <c r="H11" s="26">
        <v>2290726.188967464</v>
      </c>
      <c r="I11" s="26">
        <v>2487203.5938814315</v>
      </c>
      <c r="J11" s="26">
        <v>2314863.1231386587</v>
      </c>
      <c r="K11" s="26">
        <v>2288903.1010882752</v>
      </c>
      <c r="L11" s="26">
        <v>1815776.7939403246</v>
      </c>
      <c r="M11" s="26">
        <v>1961998.4989071602</v>
      </c>
      <c r="N11" s="27">
        <v>26060492.038870722</v>
      </c>
    </row>
    <row r="12" spans="1:14" x14ac:dyDescent="0.3">
      <c r="A12" t="s">
        <v>23</v>
      </c>
      <c r="B12" s="26">
        <v>297746.25043339375</v>
      </c>
      <c r="C12" s="26">
        <v>287856.37037913932</v>
      </c>
      <c r="D12" s="26">
        <v>373506.24284900236</v>
      </c>
      <c r="E12" s="26">
        <v>349685.09151832294</v>
      </c>
      <c r="F12" s="26">
        <v>353108.51153710333</v>
      </c>
      <c r="G12" s="26">
        <v>384573.54530971608</v>
      </c>
      <c r="H12" s="26">
        <v>385397.50691423618</v>
      </c>
      <c r="I12" s="26">
        <v>342107.92187675566</v>
      </c>
      <c r="J12" s="26">
        <v>352211.9851321851</v>
      </c>
      <c r="K12" s="26">
        <v>325378.22418497887</v>
      </c>
      <c r="L12" s="26">
        <v>311828.50331064704</v>
      </c>
      <c r="M12" s="26">
        <v>319825.84655451932</v>
      </c>
      <c r="N12" s="27">
        <v>4083226</v>
      </c>
    </row>
    <row r="13" spans="1:14" x14ac:dyDescent="0.3">
      <c r="A13" t="s">
        <v>26</v>
      </c>
      <c r="B13" s="24">
        <v>3202320</v>
      </c>
      <c r="C13" s="24">
        <v>3247960</v>
      </c>
      <c r="D13" s="24">
        <v>3056560</v>
      </c>
      <c r="E13" s="24">
        <v>2606291</v>
      </c>
      <c r="F13" s="24">
        <v>3777850</v>
      </c>
      <c r="G13" s="24">
        <v>4054570</v>
      </c>
      <c r="H13" s="24">
        <v>4515920</v>
      </c>
      <c r="I13" s="24">
        <v>4920779</v>
      </c>
      <c r="J13" s="24">
        <v>4601960</v>
      </c>
      <c r="K13" s="24">
        <v>4182580</v>
      </c>
      <c r="L13" s="24">
        <v>3934510</v>
      </c>
      <c r="M13" s="24">
        <v>3686180</v>
      </c>
      <c r="N13" s="28">
        <v>45787480</v>
      </c>
    </row>
    <row r="14" spans="1:14" x14ac:dyDescent="0.3">
      <c r="A14" t="s">
        <v>27</v>
      </c>
      <c r="B14" s="24">
        <v>1568966</v>
      </c>
      <c r="C14" s="24">
        <v>945064</v>
      </c>
      <c r="D14" s="24">
        <v>2202633</v>
      </c>
      <c r="E14" s="24">
        <v>2423560</v>
      </c>
      <c r="F14" s="24">
        <v>2950311</v>
      </c>
      <c r="G14" s="24">
        <v>3150670</v>
      </c>
      <c r="H14" s="24">
        <v>3347582</v>
      </c>
      <c r="I14" s="24">
        <v>3158522</v>
      </c>
      <c r="J14" s="24">
        <v>2969160</v>
      </c>
      <c r="K14" s="24">
        <v>2924946</v>
      </c>
      <c r="L14" s="24">
        <v>2940020</v>
      </c>
      <c r="M14" s="24">
        <v>2598112</v>
      </c>
      <c r="N14" s="28">
        <v>31179546</v>
      </c>
    </row>
    <row r="15" spans="1:14" x14ac:dyDescent="0.3">
      <c r="A15" t="s">
        <v>17</v>
      </c>
      <c r="B15" s="26">
        <v>3658320.9377795635</v>
      </c>
      <c r="C15" s="26">
        <v>3328831.4311761968</v>
      </c>
      <c r="D15" s="26">
        <v>3672646.5685014487</v>
      </c>
      <c r="E15" s="26">
        <v>3777516.6819696897</v>
      </c>
      <c r="F15" s="26">
        <v>3698215.2671105708</v>
      </c>
      <c r="G15" s="26">
        <v>3703864.9750155807</v>
      </c>
      <c r="H15" s="26">
        <v>3811764.6179793794</v>
      </c>
      <c r="I15" s="26">
        <v>3921837.7991999756</v>
      </c>
      <c r="J15" s="26">
        <v>3896347.8219535667</v>
      </c>
      <c r="K15" s="26">
        <v>3865532.1373581546</v>
      </c>
      <c r="L15" s="26">
        <v>3630181.7795163877</v>
      </c>
      <c r="M15" s="26">
        <v>3823130.3254632638</v>
      </c>
      <c r="N15" s="27">
        <v>44788190.343023777</v>
      </c>
    </row>
  </sheetData>
  <sortState ref="A3:B13">
    <sortCondition ref="A2"/>
  </sortState>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zoomScaleNormal="100" workbookViewId="0">
      <selection activeCell="N15" sqref="N15"/>
    </sheetView>
  </sheetViews>
  <sheetFormatPr baseColWidth="10" defaultColWidth="8.88671875" defaultRowHeight="14.4" x14ac:dyDescent="0.3"/>
  <cols>
    <col min="14" max="14" width="12.109375" customWidth="1"/>
  </cols>
  <sheetData>
    <row r="1" spans="1:14" x14ac:dyDescent="0.3">
      <c r="A1" t="s">
        <v>0</v>
      </c>
      <c r="B1" t="s">
        <v>1</v>
      </c>
      <c r="C1" t="s">
        <v>2</v>
      </c>
      <c r="D1" t="s">
        <v>3</v>
      </c>
      <c r="E1" t="s">
        <v>4</v>
      </c>
      <c r="F1" t="s">
        <v>5</v>
      </c>
      <c r="G1" t="s">
        <v>6</v>
      </c>
      <c r="H1" t="s">
        <v>7</v>
      </c>
      <c r="I1" t="s">
        <v>8</v>
      </c>
      <c r="J1" t="s">
        <v>9</v>
      </c>
      <c r="K1" t="s">
        <v>10</v>
      </c>
      <c r="L1" t="s">
        <v>11</v>
      </c>
      <c r="M1" t="s">
        <v>12</v>
      </c>
    </row>
    <row r="2" spans="1:14" x14ac:dyDescent="0.3">
      <c r="A2" t="s">
        <v>15</v>
      </c>
      <c r="B2" s="21">
        <v>231891.92254491497</v>
      </c>
      <c r="C2" s="21">
        <v>182078.6093581474</v>
      </c>
      <c r="D2" s="21">
        <v>282612.51078469277</v>
      </c>
      <c r="E2" s="21">
        <v>326858.67664483597</v>
      </c>
      <c r="F2" s="21">
        <v>328905.54785607453</v>
      </c>
      <c r="G2" s="21">
        <v>282981.7790677239</v>
      </c>
      <c r="H2" s="21">
        <v>277620.05250781873</v>
      </c>
      <c r="I2" s="21">
        <v>274327.20652701496</v>
      </c>
      <c r="J2" s="21">
        <v>211407.31477796152</v>
      </c>
      <c r="K2" s="21">
        <v>227276.06900702629</v>
      </c>
      <c r="L2" s="21">
        <v>235192.10498167304</v>
      </c>
      <c r="M2" s="21">
        <v>234907.20594211592</v>
      </c>
      <c r="N2" s="23">
        <v>3096059</v>
      </c>
    </row>
    <row r="3" spans="1:14" x14ac:dyDescent="0.3">
      <c r="A3" t="s">
        <v>19</v>
      </c>
      <c r="B3" s="24">
        <v>2987437</v>
      </c>
      <c r="C3" s="24">
        <v>3036930</v>
      </c>
      <c r="D3" s="24">
        <v>3151554</v>
      </c>
      <c r="E3" s="24">
        <v>3284608</v>
      </c>
      <c r="F3" s="24">
        <v>3359416</v>
      </c>
      <c r="G3" s="24">
        <v>3148137</v>
      </c>
      <c r="H3" s="24">
        <v>3174293</v>
      </c>
      <c r="I3" s="24">
        <v>3164505</v>
      </c>
      <c r="J3" s="24">
        <v>2952701</v>
      </c>
      <c r="K3" s="24">
        <v>2918380</v>
      </c>
      <c r="L3" s="24">
        <v>2994705</v>
      </c>
      <c r="M3" s="24">
        <v>2974014</v>
      </c>
      <c r="N3" s="28">
        <v>37146680</v>
      </c>
    </row>
    <row r="4" spans="1:14" x14ac:dyDescent="0.3">
      <c r="A4" t="s">
        <v>24</v>
      </c>
      <c r="B4" s="21">
        <v>807909.08384854067</v>
      </c>
      <c r="C4" s="21">
        <v>892859.28827925108</v>
      </c>
      <c r="D4" s="21">
        <v>1041339.5936450625</v>
      </c>
      <c r="E4" s="21">
        <v>1149034.7503995481</v>
      </c>
      <c r="F4" s="21">
        <v>1302382.4961319303</v>
      </c>
      <c r="G4" s="21">
        <v>1349178.550259331</v>
      </c>
      <c r="H4" s="21">
        <v>1626793.7501909689</v>
      </c>
      <c r="I4" s="21">
        <v>1444424.6158726537</v>
      </c>
      <c r="J4" s="21">
        <v>1368187.3727896337</v>
      </c>
      <c r="K4" s="21">
        <v>1231603.5928222567</v>
      </c>
      <c r="L4" s="21">
        <v>1026046.3316250849</v>
      </c>
      <c r="M4" s="21">
        <v>1055098.5741357384</v>
      </c>
      <c r="N4" s="23">
        <v>14294858</v>
      </c>
    </row>
    <row r="5" spans="1:14" x14ac:dyDescent="0.3">
      <c r="A5" t="s">
        <v>18</v>
      </c>
      <c r="B5" s="21">
        <v>1000229.9655817993</v>
      </c>
      <c r="C5" s="21">
        <v>916539.78263509925</v>
      </c>
      <c r="D5" s="21">
        <v>1112918.0587759111</v>
      </c>
      <c r="E5" s="21">
        <v>1113934.3235485181</v>
      </c>
      <c r="F5" s="21">
        <v>1131751.4885384194</v>
      </c>
      <c r="G5" s="21">
        <v>1082531.8337128998</v>
      </c>
      <c r="H5" s="21">
        <v>1110332.9524427059</v>
      </c>
      <c r="I5" s="21">
        <v>1170872.6421970041</v>
      </c>
      <c r="J5" s="21">
        <v>1154487.7782346818</v>
      </c>
      <c r="K5" s="21">
        <v>1236887.6989633196</v>
      </c>
      <c r="L5" s="21">
        <v>1182082.7115958345</v>
      </c>
      <c r="M5" s="21">
        <v>1207536.0662612405</v>
      </c>
      <c r="N5" s="23">
        <v>13420105.302487433</v>
      </c>
    </row>
    <row r="6" spans="1:14" x14ac:dyDescent="0.3">
      <c r="A6" t="s">
        <v>13</v>
      </c>
      <c r="B6" s="21">
        <v>2783281.8552563624</v>
      </c>
      <c r="C6" s="21">
        <v>2516984.9561686073</v>
      </c>
      <c r="D6" s="21">
        <v>2780499.8871342847</v>
      </c>
      <c r="E6" s="21">
        <v>2800005.9689030671</v>
      </c>
      <c r="F6" s="21">
        <v>3116618.942389953</v>
      </c>
      <c r="G6" s="21">
        <v>3073541.509716745</v>
      </c>
      <c r="H6" s="21">
        <v>3173774.7630521981</v>
      </c>
      <c r="I6" s="21">
        <v>3342947.1715662959</v>
      </c>
      <c r="J6" s="21">
        <v>3070030.1059948369</v>
      </c>
      <c r="K6" s="21">
        <v>3228384.5819224794</v>
      </c>
      <c r="L6" s="21">
        <v>3116551.5234384923</v>
      </c>
      <c r="M6" s="21">
        <v>3147777.7344566784</v>
      </c>
      <c r="N6" s="23">
        <v>36150399</v>
      </c>
    </row>
    <row r="7" spans="1:14" x14ac:dyDescent="0.3">
      <c r="A7" t="s">
        <v>16</v>
      </c>
      <c r="B7" s="21">
        <v>178459.61831971837</v>
      </c>
      <c r="C7" s="21">
        <v>180094.52677740774</v>
      </c>
      <c r="D7" s="21">
        <v>199352.33398436839</v>
      </c>
      <c r="E7" s="21">
        <v>221175.24184021266</v>
      </c>
      <c r="F7" s="21">
        <v>241785.0725808859</v>
      </c>
      <c r="G7" s="21">
        <v>265932.62890023354</v>
      </c>
      <c r="H7" s="21">
        <v>262637.85155038629</v>
      </c>
      <c r="I7" s="21">
        <v>273352.53405324806</v>
      </c>
      <c r="J7" s="21">
        <v>271619.44788664911</v>
      </c>
      <c r="K7" s="21">
        <v>300792.37167899607</v>
      </c>
      <c r="L7" s="21">
        <v>244568.16102412812</v>
      </c>
      <c r="M7" s="21">
        <v>268298.04607336881</v>
      </c>
      <c r="N7" s="23">
        <v>2908067.834669603</v>
      </c>
    </row>
    <row r="8" spans="1:14" x14ac:dyDescent="0.3">
      <c r="A8" t="s">
        <v>21</v>
      </c>
      <c r="B8" s="21">
        <v>1344259.4626360184</v>
      </c>
      <c r="C8" s="21">
        <v>1248812.4842748188</v>
      </c>
      <c r="D8" s="21">
        <v>1302800.4765766789</v>
      </c>
      <c r="E8" s="21">
        <v>1455957.6699785751</v>
      </c>
      <c r="F8" s="21">
        <v>1468773.7805158335</v>
      </c>
      <c r="G8" s="21">
        <v>1453144.0478901442</v>
      </c>
      <c r="H8" s="21">
        <v>1468478.7949267305</v>
      </c>
      <c r="I8" s="21">
        <v>1567705.416885714</v>
      </c>
      <c r="J8" s="21">
        <v>1599575.1195008098</v>
      </c>
      <c r="K8" s="21">
        <v>1424172.4098031083</v>
      </c>
      <c r="L8" s="21">
        <v>1391941.2935464017</v>
      </c>
      <c r="M8" s="21">
        <v>1321979.0434651668</v>
      </c>
      <c r="N8" s="23">
        <v>17047600</v>
      </c>
    </row>
    <row r="9" spans="1:14" x14ac:dyDescent="0.3">
      <c r="A9" t="s">
        <v>22</v>
      </c>
      <c r="B9" s="21">
        <v>582418.93764609064</v>
      </c>
      <c r="C9" s="21">
        <v>525500.78357578989</v>
      </c>
      <c r="D9" s="21">
        <v>740781.35705402866</v>
      </c>
      <c r="E9" s="21">
        <v>769847.03758303041</v>
      </c>
      <c r="F9" s="21">
        <v>807884.43684179336</v>
      </c>
      <c r="G9" s="21">
        <v>903752.54819659272</v>
      </c>
      <c r="H9" s="21">
        <v>859409.47909139493</v>
      </c>
      <c r="I9" s="21">
        <v>986448.69797061896</v>
      </c>
      <c r="J9" s="21">
        <v>877367.0647373629</v>
      </c>
      <c r="K9" s="21">
        <v>773797.03438628721</v>
      </c>
      <c r="L9" s="21">
        <v>806757.88749606931</v>
      </c>
      <c r="M9" s="21">
        <v>707818.73542094079</v>
      </c>
      <c r="N9" s="23">
        <v>9341784</v>
      </c>
    </row>
    <row r="10" spans="1:14" x14ac:dyDescent="0.3">
      <c r="A10" t="s">
        <v>20</v>
      </c>
      <c r="B10" s="21">
        <v>1214607.8266533688</v>
      </c>
      <c r="C10" s="21">
        <v>584145.71207933116</v>
      </c>
      <c r="D10" s="21">
        <v>1101767.8878597959</v>
      </c>
      <c r="E10" s="21">
        <v>963651.48989774717</v>
      </c>
      <c r="F10" s="21">
        <v>1269352.3995461557</v>
      </c>
      <c r="G10" s="21">
        <v>1188921.8644602285</v>
      </c>
      <c r="H10" s="21">
        <v>1197006.0983291666</v>
      </c>
      <c r="I10" s="21">
        <v>1116497.3435643709</v>
      </c>
      <c r="J10" s="21">
        <v>1076008.3071453676</v>
      </c>
      <c r="K10" s="21">
        <v>1101743.7317824981</v>
      </c>
      <c r="L10" s="21">
        <v>1041408.7524294039</v>
      </c>
      <c r="M10" s="21">
        <v>869831.58625256538</v>
      </c>
      <c r="N10" s="23">
        <v>12724943</v>
      </c>
    </row>
    <row r="11" spans="1:14" x14ac:dyDescent="0.3">
      <c r="A11" t="s">
        <v>14</v>
      </c>
      <c r="B11" s="21">
        <v>1943425.2806383839</v>
      </c>
      <c r="C11" s="21">
        <v>1710725.0581997908</v>
      </c>
      <c r="D11" s="21">
        <v>1829775.1505132823</v>
      </c>
      <c r="E11" s="21">
        <v>2163248.7413907726</v>
      </c>
      <c r="F11" s="21">
        <v>2401385.9627954541</v>
      </c>
      <c r="G11" s="21">
        <v>2066528.1223514955</v>
      </c>
      <c r="H11" s="21">
        <v>2151174.7518611755</v>
      </c>
      <c r="I11" s="21">
        <v>2335682.7191589354</v>
      </c>
      <c r="J11" s="21">
        <v>2173841.2598124435</v>
      </c>
      <c r="K11" s="21">
        <v>2149462.7268120786</v>
      </c>
      <c r="L11" s="21">
        <v>1705159.3564312011</v>
      </c>
      <c r="M11" s="21">
        <v>1842473.209747093</v>
      </c>
      <c r="N11" s="23">
        <v>24472882.339712106</v>
      </c>
    </row>
    <row r="12" spans="1:14" x14ac:dyDescent="0.3">
      <c r="A12" t="s">
        <v>23</v>
      </c>
      <c r="B12" s="21">
        <v>333301.51445075934</v>
      </c>
      <c r="C12" s="21">
        <v>322230.63784015103</v>
      </c>
      <c r="D12" s="21">
        <v>418108.35977675632</v>
      </c>
      <c r="E12" s="21">
        <v>391442.61401868408</v>
      </c>
      <c r="F12" s="21">
        <v>395274.84053774085</v>
      </c>
      <c r="G12" s="21">
        <v>430497.26027733769</v>
      </c>
      <c r="H12" s="21">
        <v>431419.61496773624</v>
      </c>
      <c r="I12" s="21">
        <v>382960.61932317191</v>
      </c>
      <c r="J12" s="21">
        <v>394271.25574676733</v>
      </c>
      <c r="K12" s="21">
        <v>364233.15065192513</v>
      </c>
      <c r="L12" s="21">
        <v>349065.39461393555</v>
      </c>
      <c r="M12" s="21">
        <v>358017.73779503454</v>
      </c>
      <c r="N12" s="23">
        <v>4570823</v>
      </c>
    </row>
    <row r="13" spans="1:14" x14ac:dyDescent="0.3">
      <c r="A13" t="s">
        <v>26</v>
      </c>
      <c r="B13" s="24">
        <v>2949930</v>
      </c>
      <c r="C13" s="24">
        <v>2686970</v>
      </c>
      <c r="D13" s="24">
        <v>2902180</v>
      </c>
      <c r="E13" s="24">
        <v>3449790</v>
      </c>
      <c r="F13" s="24">
        <v>3987130</v>
      </c>
      <c r="G13" s="24">
        <v>4570480</v>
      </c>
      <c r="H13" s="24">
        <v>5705570</v>
      </c>
      <c r="I13" s="24">
        <v>5859410</v>
      </c>
      <c r="J13" s="24">
        <v>5034890</v>
      </c>
      <c r="K13" s="24">
        <v>4540480</v>
      </c>
      <c r="L13" s="24">
        <v>3738400</v>
      </c>
      <c r="M13" s="24">
        <v>3293360</v>
      </c>
      <c r="N13" s="28">
        <v>48718590</v>
      </c>
    </row>
    <row r="14" spans="1:14" x14ac:dyDescent="0.3">
      <c r="A14" t="s">
        <v>27</v>
      </c>
      <c r="B14" s="24">
        <v>2591565</v>
      </c>
      <c r="C14" s="24">
        <v>2345364</v>
      </c>
      <c r="D14" s="24">
        <v>2878486</v>
      </c>
      <c r="E14" s="24">
        <v>3008850</v>
      </c>
      <c r="F14" s="24">
        <v>3092888</v>
      </c>
      <c r="G14" s="24">
        <v>3040480</v>
      </c>
      <c r="H14" s="24">
        <v>3139808</v>
      </c>
      <c r="I14" s="24">
        <v>3207760</v>
      </c>
      <c r="J14" s="24">
        <v>3184688</v>
      </c>
      <c r="K14" s="24">
        <v>2883112</v>
      </c>
      <c r="L14" s="24">
        <v>3026776</v>
      </c>
      <c r="M14" s="24">
        <v>3070560</v>
      </c>
      <c r="N14" s="28">
        <v>35470337</v>
      </c>
    </row>
    <row r="15" spans="1:14" x14ac:dyDescent="0.3">
      <c r="A15" t="s">
        <v>17</v>
      </c>
      <c r="B15" s="21">
        <v>4139671.4117508898</v>
      </c>
      <c r="C15" s="21">
        <v>3766828.7021701015</v>
      </c>
      <c r="D15" s="21">
        <v>4155881.9643413587</v>
      </c>
      <c r="E15" s="21">
        <v>4274550.5606879229</v>
      </c>
      <c r="F15" s="21">
        <v>4184814.9126715022</v>
      </c>
      <c r="G15" s="21">
        <v>4191207.9915448134</v>
      </c>
      <c r="H15" s="21">
        <v>4313304.733441514</v>
      </c>
      <c r="I15" s="21">
        <v>4437861.0009886539</v>
      </c>
      <c r="J15" s="21">
        <v>4409017.1319329273</v>
      </c>
      <c r="K15" s="21">
        <v>4374146.81554385</v>
      </c>
      <c r="L15" s="21">
        <v>4107829.7906919387</v>
      </c>
      <c r="M15" s="21">
        <v>4326165.9053139621</v>
      </c>
      <c r="N15" s="23">
        <v>50681280.921079434</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zoomScaleNormal="100" workbookViewId="0">
      <selection activeCell="L23" sqref="L23"/>
    </sheetView>
  </sheetViews>
  <sheetFormatPr baseColWidth="10" defaultColWidth="8.88671875" defaultRowHeight="14.4" x14ac:dyDescent="0.3"/>
  <cols>
    <col min="14" max="14" width="12.33203125" customWidth="1"/>
  </cols>
  <sheetData>
    <row r="1" spans="1:15" x14ac:dyDescent="0.3">
      <c r="A1" t="s">
        <v>0</v>
      </c>
      <c r="B1" t="s">
        <v>1</v>
      </c>
      <c r="C1" t="s">
        <v>2</v>
      </c>
      <c r="D1" t="s">
        <v>3</v>
      </c>
      <c r="E1" t="s">
        <v>4</v>
      </c>
      <c r="F1" t="s">
        <v>5</v>
      </c>
      <c r="G1" t="s">
        <v>6</v>
      </c>
      <c r="H1" t="s">
        <v>7</v>
      </c>
      <c r="I1" t="s">
        <v>8</v>
      </c>
      <c r="J1" t="s">
        <v>9</v>
      </c>
      <c r="K1" t="s">
        <v>10</v>
      </c>
      <c r="L1" t="s">
        <v>11</v>
      </c>
      <c r="M1" t="s">
        <v>12</v>
      </c>
    </row>
    <row r="2" spans="1:15" x14ac:dyDescent="0.3">
      <c r="A2" t="s">
        <v>15</v>
      </c>
      <c r="B2" s="21">
        <v>227998.96877168439</v>
      </c>
      <c r="C2" s="21">
        <v>179021.91121382939</v>
      </c>
      <c r="D2" s="21">
        <v>277868.07023606461</v>
      </c>
      <c r="E2" s="21">
        <v>321371.44058851665</v>
      </c>
      <c r="F2" s="21">
        <v>323383.94934798172</v>
      </c>
      <c r="G2" s="21">
        <v>278231.1393193134</v>
      </c>
      <c r="H2" s="21">
        <v>272959.42431916134</v>
      </c>
      <c r="I2" s="21">
        <v>269721.85795760842</v>
      </c>
      <c r="J2" s="21">
        <v>207858.25237543648</v>
      </c>
      <c r="K2" s="21">
        <v>223460.60523107459</v>
      </c>
      <c r="L2" s="21">
        <v>231243.74842628199</v>
      </c>
      <c r="M2" s="21">
        <v>230963.63221304701</v>
      </c>
      <c r="N2" s="23">
        <v>3044083</v>
      </c>
    </row>
    <row r="3" spans="1:15" x14ac:dyDescent="0.3">
      <c r="A3" t="s">
        <v>19</v>
      </c>
      <c r="B3" s="29">
        <v>3142522</v>
      </c>
      <c r="C3" s="29">
        <v>2827720</v>
      </c>
      <c r="D3" s="29">
        <v>3426220</v>
      </c>
      <c r="E3" s="29">
        <v>3411084</v>
      </c>
      <c r="F3" s="29">
        <v>3401494</v>
      </c>
      <c r="G3" s="29">
        <v>3279627</v>
      </c>
      <c r="H3" s="29">
        <v>3242886</v>
      </c>
      <c r="I3" s="29">
        <v>3091391</v>
      </c>
      <c r="J3" s="29">
        <v>2985280</v>
      </c>
      <c r="K3" s="29">
        <v>2771327</v>
      </c>
      <c r="L3" s="29">
        <v>2621277</v>
      </c>
      <c r="M3" s="29">
        <v>2979183</v>
      </c>
      <c r="N3" s="29">
        <v>37180011</v>
      </c>
    </row>
    <row r="4" spans="1:15" x14ac:dyDescent="0.3">
      <c r="A4" t="s">
        <v>24</v>
      </c>
      <c r="B4" s="21">
        <v>697316.11119283212</v>
      </c>
      <c r="C4" s="21">
        <v>770637.66108366649</v>
      </c>
      <c r="D4" s="21">
        <v>898792.81021653861</v>
      </c>
      <c r="E4" s="21">
        <v>991745.8038189956</v>
      </c>
      <c r="F4" s="21">
        <v>1124102.0996597521</v>
      </c>
      <c r="G4" s="21">
        <v>1164492.3405119095</v>
      </c>
      <c r="H4" s="21">
        <v>1404105.3805116452</v>
      </c>
      <c r="I4" s="21">
        <v>1246700.3728359409</v>
      </c>
      <c r="J4" s="21">
        <v>1180899.085367461</v>
      </c>
      <c r="K4" s="21">
        <v>1063011.9713308476</v>
      </c>
      <c r="L4" s="21">
        <v>885593.01061975246</v>
      </c>
      <c r="M4" s="21">
        <v>910668.35285065859</v>
      </c>
      <c r="N4" s="23">
        <v>12338065</v>
      </c>
    </row>
    <row r="5" spans="1:15" x14ac:dyDescent="0.3">
      <c r="A5" t="s">
        <v>18</v>
      </c>
      <c r="B5" s="21">
        <v>1049396.5861844623</v>
      </c>
      <c r="C5" s="21">
        <v>961592.58580107463</v>
      </c>
      <c r="D5" s="21">
        <v>1167623.8982733905</v>
      </c>
      <c r="E5" s="21">
        <v>1168690.117862616</v>
      </c>
      <c r="F5" s="21">
        <v>1187383.0912380056</v>
      </c>
      <c r="G5" s="21">
        <v>1135744.0286979885</v>
      </c>
      <c r="H5" s="21">
        <v>1164911.7202200051</v>
      </c>
      <c r="I5" s="21">
        <v>1228427.2575893276</v>
      </c>
      <c r="J5" s="21">
        <v>1211236.9904519534</v>
      </c>
      <c r="K5" s="21">
        <v>1297687.3053694896</v>
      </c>
      <c r="L5" s="21">
        <v>1240188.3614982483</v>
      </c>
      <c r="M5" s="21">
        <v>1266892.8838700438</v>
      </c>
      <c r="N5" s="23">
        <v>14079774.827056605</v>
      </c>
    </row>
    <row r="6" spans="1:15" x14ac:dyDescent="0.3">
      <c r="A6" t="s">
        <v>13</v>
      </c>
      <c r="B6" s="21">
        <v>2716857.8538402901</v>
      </c>
      <c r="C6" s="21">
        <v>2456916.2240073159</v>
      </c>
      <c r="D6" s="21">
        <v>2714142.2783669238</v>
      </c>
      <c r="E6" s="21">
        <v>2733182.8406265751</v>
      </c>
      <c r="F6" s="21">
        <v>3042239.734027816</v>
      </c>
      <c r="G6" s="21">
        <v>3000190.3594520953</v>
      </c>
      <c r="H6" s="21">
        <v>3098031.510906484</v>
      </c>
      <c r="I6" s="21">
        <v>3263166.5603290186</v>
      </c>
      <c r="J6" s="21">
        <v>2996762.7566163084</v>
      </c>
      <c r="K6" s="21">
        <v>3151338.0472223517</v>
      </c>
      <c r="L6" s="21">
        <v>3042173.9240533691</v>
      </c>
      <c r="M6" s="21">
        <v>3072654.9105514535</v>
      </c>
      <c r="N6" s="23">
        <v>35287657</v>
      </c>
    </row>
    <row r="7" spans="1:15" x14ac:dyDescent="0.3">
      <c r="A7" t="s">
        <v>16</v>
      </c>
      <c r="B7" s="21">
        <v>177505.4178022086</v>
      </c>
      <c r="C7" s="21">
        <v>179131.58461564756</v>
      </c>
      <c r="D7" s="21">
        <v>198286.42281608449</v>
      </c>
      <c r="E7" s="21">
        <v>219992.64640371347</v>
      </c>
      <c r="F7" s="21">
        <v>240492.27904274501</v>
      </c>
      <c r="G7" s="21">
        <v>264510.72149894829</v>
      </c>
      <c r="H7" s="21">
        <v>261233.56089781938</v>
      </c>
      <c r="I7" s="21">
        <v>271890.9533779553</v>
      </c>
      <c r="J7" s="21">
        <v>270167.13379912917</v>
      </c>
      <c r="K7" s="21">
        <v>299184.07373786246</v>
      </c>
      <c r="L7" s="21">
        <v>243260.48667172893</v>
      </c>
      <c r="M7" s="21">
        <v>266863.49109213252</v>
      </c>
      <c r="N7" s="23">
        <v>2892518.7717559752</v>
      </c>
    </row>
    <row r="8" spans="1:15" x14ac:dyDescent="0.3">
      <c r="A8" t="s">
        <v>21</v>
      </c>
      <c r="B8" s="21">
        <v>1279095.1770085434</v>
      </c>
      <c r="C8" s="21">
        <v>1188275.0838083469</v>
      </c>
      <c r="D8" s="21">
        <v>1239645.955644554</v>
      </c>
      <c r="E8" s="21">
        <v>1385378.70505022</v>
      </c>
      <c r="F8" s="21">
        <v>1397573.5421570907</v>
      </c>
      <c r="G8" s="21">
        <v>1382701.4760306233</v>
      </c>
      <c r="H8" s="21">
        <v>1397292.8562814868</v>
      </c>
      <c r="I8" s="21">
        <v>1491709.3711778761</v>
      </c>
      <c r="J8" s="21">
        <v>1522034.1589444645</v>
      </c>
      <c r="K8" s="21">
        <v>1355134.2662938237</v>
      </c>
      <c r="L8" s="21">
        <v>1324465.5847636138</v>
      </c>
      <c r="M8" s="21">
        <v>1257894.8228393563</v>
      </c>
      <c r="N8" s="23">
        <v>16221201</v>
      </c>
    </row>
    <row r="9" spans="1:15" x14ac:dyDescent="0.3">
      <c r="A9" t="s">
        <v>22</v>
      </c>
      <c r="B9" s="21">
        <v>570789.99076340743</v>
      </c>
      <c r="C9" s="21">
        <v>515008.30075284193</v>
      </c>
      <c r="D9" s="21">
        <v>725990.44539913</v>
      </c>
      <c r="E9" s="21">
        <v>754475.78206715279</v>
      </c>
      <c r="F9" s="21">
        <v>791753.70242345543</v>
      </c>
      <c r="G9" s="21">
        <v>885707.65010220069</v>
      </c>
      <c r="H9" s="21">
        <v>842249.9629135381</v>
      </c>
      <c r="I9" s="21">
        <v>966752.63596144901</v>
      </c>
      <c r="J9" s="21">
        <v>859848.99598485569</v>
      </c>
      <c r="K9" s="21">
        <v>758346.91072234162</v>
      </c>
      <c r="L9" s="21">
        <v>790649.64647836681</v>
      </c>
      <c r="M9" s="21">
        <v>693685.97643126012</v>
      </c>
      <c r="N9" s="23">
        <v>9155260</v>
      </c>
    </row>
    <row r="10" spans="1:15" x14ac:dyDescent="0.3">
      <c r="A10" t="s">
        <v>20</v>
      </c>
      <c r="B10" s="21">
        <v>1134791.6515038712</v>
      </c>
      <c r="C10" s="21">
        <v>545759.43179607578</v>
      </c>
      <c r="D10" s="21">
        <v>1029366.8240910821</v>
      </c>
      <c r="E10" s="21">
        <v>900326.54301947937</v>
      </c>
      <c r="F10" s="21">
        <v>1185938.7649347554</v>
      </c>
      <c r="G10" s="21">
        <v>1110793.6047121489</v>
      </c>
      <c r="H10" s="21">
        <v>1118346.5949876627</v>
      </c>
      <c r="I10" s="21">
        <v>1043128.3551778712</v>
      </c>
      <c r="J10" s="21">
        <v>1005299.996511421</v>
      </c>
      <c r="K10" s="21">
        <v>1029344.2553950396</v>
      </c>
      <c r="L10" s="21">
        <v>972974.10088006337</v>
      </c>
      <c r="M10" s="21">
        <v>812671.87699052936</v>
      </c>
      <c r="N10" s="23">
        <v>11888742</v>
      </c>
    </row>
    <row r="11" spans="1:15" x14ac:dyDescent="0.3">
      <c r="A11" t="s">
        <v>14</v>
      </c>
      <c r="B11" s="21">
        <v>1972913.6861933039</v>
      </c>
      <c r="C11" s="21">
        <v>1736682.605840927</v>
      </c>
      <c r="D11" s="21">
        <v>1857539.0950550176</v>
      </c>
      <c r="E11" s="21">
        <v>2196072.6203625165</v>
      </c>
      <c r="F11" s="21">
        <v>2437823.1975429324</v>
      </c>
      <c r="G11" s="21">
        <v>2097884.4188706656</v>
      </c>
      <c r="H11" s="21">
        <v>2183815.427134037</v>
      </c>
      <c r="I11" s="21">
        <v>2371123.011078753</v>
      </c>
      <c r="J11" s="21">
        <v>2206825.8635016116</v>
      </c>
      <c r="K11" s="21">
        <v>2182077.4248119923</v>
      </c>
      <c r="L11" s="21">
        <v>1731032.4533488725</v>
      </c>
      <c r="M11" s="21">
        <v>1870429.82725865</v>
      </c>
      <c r="N11" s="23">
        <v>24844219.630999278</v>
      </c>
    </row>
    <row r="12" spans="1:15" x14ac:dyDescent="0.3">
      <c r="A12" t="s">
        <v>23</v>
      </c>
      <c r="B12" s="21">
        <v>359623.290851378</v>
      </c>
      <c r="C12" s="21">
        <v>347678.11536702031</v>
      </c>
      <c r="D12" s="21">
        <v>451127.57595226244</v>
      </c>
      <c r="E12" s="21">
        <v>422355.95978266106</v>
      </c>
      <c r="F12" s="21">
        <v>426490.8282195541</v>
      </c>
      <c r="G12" s="21">
        <v>464494.86345286446</v>
      </c>
      <c r="H12" s="21">
        <v>465490.05913818843</v>
      </c>
      <c r="I12" s="21">
        <v>413204.11764233775</v>
      </c>
      <c r="J12" s="21">
        <v>425407.98745967034</v>
      </c>
      <c r="K12" s="21">
        <v>392997.68706560298</v>
      </c>
      <c r="L12" s="21">
        <v>376632.08983691555</v>
      </c>
      <c r="M12" s="21">
        <v>386291.42523154465</v>
      </c>
      <c r="N12" s="23">
        <v>4931794</v>
      </c>
    </row>
    <row r="13" spans="1:15" x14ac:dyDescent="0.3">
      <c r="A13" t="s">
        <v>26</v>
      </c>
      <c r="B13" s="29">
        <v>2841710</v>
      </c>
      <c r="C13" s="29">
        <v>2831010</v>
      </c>
      <c r="D13" s="29">
        <v>3744090</v>
      </c>
      <c r="E13" s="29">
        <v>3837320</v>
      </c>
      <c r="F13" s="29">
        <v>4842260</v>
      </c>
      <c r="G13" s="29">
        <v>5233440</v>
      </c>
      <c r="H13" s="29">
        <v>6005420</v>
      </c>
      <c r="I13" s="29">
        <v>6365160</v>
      </c>
      <c r="J13" s="29">
        <v>5632700</v>
      </c>
      <c r="K13" s="29">
        <v>4803800</v>
      </c>
      <c r="L13" s="29">
        <v>4316890</v>
      </c>
      <c r="M13" s="29">
        <v>3502810</v>
      </c>
      <c r="N13" s="29">
        <v>53956610</v>
      </c>
    </row>
    <row r="14" spans="1:15" x14ac:dyDescent="0.3">
      <c r="A14" t="s">
        <v>27</v>
      </c>
      <c r="B14" s="29">
        <v>3102240</v>
      </c>
      <c r="C14" s="29">
        <v>2171040</v>
      </c>
      <c r="D14" s="29">
        <v>2562312</v>
      </c>
      <c r="E14" s="29">
        <v>2822968</v>
      </c>
      <c r="F14" s="29">
        <v>2927392</v>
      </c>
      <c r="G14" s="29">
        <v>3213264</v>
      </c>
      <c r="H14" s="29">
        <v>3332320</v>
      </c>
      <c r="I14" s="29">
        <v>3192656</v>
      </c>
      <c r="J14" s="29">
        <v>3269344</v>
      </c>
      <c r="K14" s="29">
        <v>3360400</v>
      </c>
      <c r="L14" s="29">
        <v>3352752</v>
      </c>
      <c r="M14" s="29">
        <v>3352800</v>
      </c>
      <c r="N14" s="29">
        <v>36659488</v>
      </c>
      <c r="O14" s="14"/>
    </row>
    <row r="15" spans="1:15" x14ac:dyDescent="0.3">
      <c r="A15" t="s">
        <v>17</v>
      </c>
      <c r="B15" s="21">
        <v>4110049.7026780359</v>
      </c>
      <c r="C15" s="21">
        <v>3739874.8952504927</v>
      </c>
      <c r="D15" s="21">
        <v>4126144.2595227119</v>
      </c>
      <c r="E15" s="21">
        <v>4243963.7144067232</v>
      </c>
      <c r="F15" s="21">
        <v>4154870.1761122146</v>
      </c>
      <c r="G15" s="21">
        <v>4161217.5088613462</v>
      </c>
      <c r="H15" s="21">
        <v>4282440.5789596178</v>
      </c>
      <c r="I15" s="21">
        <v>4406105.5754000684</v>
      </c>
      <c r="J15" s="21">
        <v>4377468.100671988</v>
      </c>
      <c r="K15" s="21">
        <v>4342847.3012770424</v>
      </c>
      <c r="L15" s="21">
        <v>4078435.9265714018</v>
      </c>
      <c r="M15" s="21">
        <v>4295209.721814869</v>
      </c>
      <c r="N15" s="23">
        <v>50318627.461526513</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zoomScaleNormal="100" workbookViewId="0">
      <selection activeCell="A9" sqref="A9"/>
    </sheetView>
  </sheetViews>
  <sheetFormatPr baseColWidth="10" defaultColWidth="8.88671875" defaultRowHeight="14.4" x14ac:dyDescent="0.3"/>
  <cols>
    <col min="14" max="14" width="10.109375" bestFit="1" customWidth="1"/>
  </cols>
  <sheetData>
    <row r="1" spans="1:14" x14ac:dyDescent="0.3">
      <c r="A1" t="s">
        <v>0</v>
      </c>
      <c r="B1" t="s">
        <v>1</v>
      </c>
      <c r="C1" t="s">
        <v>2</v>
      </c>
      <c r="D1" t="s">
        <v>3</v>
      </c>
      <c r="E1" t="s">
        <v>4</v>
      </c>
      <c r="F1" t="s">
        <v>5</v>
      </c>
      <c r="G1" t="s">
        <v>6</v>
      </c>
      <c r="H1" t="s">
        <v>7</v>
      </c>
      <c r="I1" t="s">
        <v>8</v>
      </c>
      <c r="J1" t="s">
        <v>9</v>
      </c>
      <c r="K1" t="s">
        <v>10</v>
      </c>
      <c r="L1" t="s">
        <v>11</v>
      </c>
      <c r="M1" t="s">
        <v>12</v>
      </c>
    </row>
    <row r="2" spans="1:14" x14ac:dyDescent="0.3">
      <c r="A2" t="s">
        <v>15</v>
      </c>
      <c r="B2" s="21">
        <v>222553.58208984695</v>
      </c>
      <c r="C2" s="21">
        <v>174746.26235307919</v>
      </c>
      <c r="D2" s="21">
        <v>271231.6407069182</v>
      </c>
      <c r="E2" s="21">
        <v>313696.0034059211</v>
      </c>
      <c r="F2" s="21">
        <v>315660.44664800726</v>
      </c>
      <c r="G2" s="21">
        <v>271586.03847221693</v>
      </c>
      <c r="H2" s="21">
        <v>266440.22986018111</v>
      </c>
      <c r="I2" s="21">
        <v>263279.98753584531</v>
      </c>
      <c r="J2" s="21">
        <v>202893.89413604175</v>
      </c>
      <c r="K2" s="21">
        <v>218123.61002361318</v>
      </c>
      <c r="L2" s="21">
        <v>225720.86542938737</v>
      </c>
      <c r="M2" s="21">
        <v>225447.43933894168</v>
      </c>
      <c r="N2" s="23">
        <v>2971380</v>
      </c>
    </row>
    <row r="3" spans="1:14" x14ac:dyDescent="0.3">
      <c r="A3" t="s">
        <v>19</v>
      </c>
      <c r="B3" s="29">
        <v>3142587</v>
      </c>
      <c r="C3" s="29">
        <v>2994865</v>
      </c>
      <c r="D3" s="29">
        <v>3691496</v>
      </c>
      <c r="E3" s="29">
        <v>3743577</v>
      </c>
      <c r="F3" s="29">
        <v>3714946</v>
      </c>
      <c r="G3" s="29">
        <v>3386189</v>
      </c>
      <c r="H3" s="29">
        <v>3332704</v>
      </c>
      <c r="I3" s="29">
        <v>3088205</v>
      </c>
      <c r="J3" s="29">
        <v>2974969</v>
      </c>
      <c r="K3" s="29">
        <v>2958858</v>
      </c>
      <c r="L3" s="29">
        <v>2900340</v>
      </c>
      <c r="M3" s="29">
        <v>2912793</v>
      </c>
      <c r="N3" s="31">
        <v>38841529</v>
      </c>
    </row>
    <row r="4" spans="1:14" x14ac:dyDescent="0.3">
      <c r="A4" t="s">
        <v>24</v>
      </c>
      <c r="B4" s="21">
        <v>821495.54244104202</v>
      </c>
      <c r="C4" s="21">
        <v>907874.33884824603</v>
      </c>
      <c r="D4" s="21">
        <v>1058851.6102229615</v>
      </c>
      <c r="E4" s="21">
        <v>1168357.8566372979</v>
      </c>
      <c r="F4" s="21">
        <v>1324284.4232287325</v>
      </c>
      <c r="G4" s="21">
        <v>1371867.4379986175</v>
      </c>
      <c r="H4" s="21">
        <v>1654151.2417297731</v>
      </c>
      <c r="I4" s="21">
        <v>1468715.2391938572</v>
      </c>
      <c r="J4" s="21">
        <v>1391195.9284041345</v>
      </c>
      <c r="K4" s="21">
        <v>1252315.244109238</v>
      </c>
      <c r="L4" s="21">
        <v>1043301.1642260579</v>
      </c>
      <c r="M4" s="21">
        <v>1072841.9729600421</v>
      </c>
      <c r="N4" s="23">
        <v>14535252</v>
      </c>
    </row>
    <row r="5" spans="1:14" x14ac:dyDescent="0.3">
      <c r="A5" t="s">
        <v>18</v>
      </c>
      <c r="B5" s="21">
        <v>1067020.9822314396</v>
      </c>
      <c r="C5" s="21">
        <v>977742.33203725703</v>
      </c>
      <c r="D5" s="21">
        <v>1187233.8972842589</v>
      </c>
      <c r="E5" s="21">
        <v>1188318.0238083466</v>
      </c>
      <c r="F5" s="21">
        <v>1207324.9417595055</v>
      </c>
      <c r="G5" s="21">
        <v>1154818.6119711653</v>
      </c>
      <c r="H5" s="21">
        <v>1184476.168768072</v>
      </c>
      <c r="I5" s="21">
        <v>1249058.4362949643</v>
      </c>
      <c r="J5" s="21">
        <v>1231579.4622186015</v>
      </c>
      <c r="K5" s="21">
        <v>1319481.6920828333</v>
      </c>
      <c r="L5" s="21">
        <v>1261017.0654826683</v>
      </c>
      <c r="M5" s="21">
        <v>1288170.0847189687</v>
      </c>
      <c r="N5" s="23">
        <v>14316241.698658081</v>
      </c>
    </row>
    <row r="6" spans="1:14" x14ac:dyDescent="0.3">
      <c r="A6" t="s">
        <v>13</v>
      </c>
      <c r="B6" s="21">
        <v>2668704.0675754854</v>
      </c>
      <c r="C6" s="21">
        <v>2413369.6621015663</v>
      </c>
      <c r="D6" s="21">
        <v>2666036.6231593792</v>
      </c>
      <c r="E6" s="21">
        <v>2684739.7091082558</v>
      </c>
      <c r="F6" s="21">
        <v>2988318.8556456072</v>
      </c>
      <c r="G6" s="21">
        <v>2947014.7672441434</v>
      </c>
      <c r="H6" s="21">
        <v>3043121.7750117811</v>
      </c>
      <c r="I6" s="21">
        <v>3205329.9588040509</v>
      </c>
      <c r="J6" s="21">
        <v>2943647.9154903912</v>
      </c>
      <c r="K6" s="21">
        <v>3095483.5023997016</v>
      </c>
      <c r="L6" s="21">
        <v>2988254.2120919353</v>
      </c>
      <c r="M6" s="21">
        <v>3018194.9513677023</v>
      </c>
      <c r="N6" s="23">
        <v>34662216</v>
      </c>
    </row>
    <row r="7" spans="1:14" x14ac:dyDescent="0.3">
      <c r="A7" t="s">
        <v>16</v>
      </c>
      <c r="B7" s="21">
        <v>178875.80963923829</v>
      </c>
      <c r="C7" s="21">
        <v>180514.53091864442</v>
      </c>
      <c r="D7" s="21">
        <v>199817.24986680454</v>
      </c>
      <c r="E7" s="21">
        <v>221691.05161619067</v>
      </c>
      <c r="F7" s="21">
        <v>242348.94719490292</v>
      </c>
      <c r="G7" s="21">
        <v>266552.81879398919</v>
      </c>
      <c r="H7" s="21">
        <v>263250.35758968978</v>
      </c>
      <c r="I7" s="21">
        <v>273990.0281424594</v>
      </c>
      <c r="J7" s="21">
        <v>272252.90019080398</v>
      </c>
      <c r="K7" s="21">
        <v>301493.85908129637</v>
      </c>
      <c r="L7" s="21">
        <v>245138.52616671647</v>
      </c>
      <c r="M7" s="21">
        <v>268923.75243131828</v>
      </c>
      <c r="N7" s="23">
        <v>2914849.8316320544</v>
      </c>
    </row>
    <row r="8" spans="1:14" x14ac:dyDescent="0.3">
      <c r="A8" t="s">
        <v>21</v>
      </c>
      <c r="B8" s="21">
        <v>1282117.8604350213</v>
      </c>
      <c r="C8" s="21">
        <v>1191083.14646583</v>
      </c>
      <c r="D8" s="21">
        <v>1242575.4149624999</v>
      </c>
      <c r="E8" s="21">
        <v>1388652.5515367219</v>
      </c>
      <c r="F8" s="21">
        <v>1400876.2067743102</v>
      </c>
      <c r="G8" s="21">
        <v>1385968.9958450121</v>
      </c>
      <c r="H8" s="21">
        <v>1400594.8575981488</v>
      </c>
      <c r="I8" s="21">
        <v>1495234.4921183886</v>
      </c>
      <c r="J8" s="21">
        <v>1525630.9416620214</v>
      </c>
      <c r="K8" s="21">
        <v>1358336.640879395</v>
      </c>
      <c r="L8" s="21">
        <v>1327595.4849023733</v>
      </c>
      <c r="M8" s="21">
        <v>1260867.4068202772</v>
      </c>
      <c r="N8" s="23">
        <v>16259534</v>
      </c>
    </row>
    <row r="9" spans="1:14" x14ac:dyDescent="0.3">
      <c r="A9" t="s">
        <v>22</v>
      </c>
      <c r="B9" s="21">
        <v>647213.51392143231</v>
      </c>
      <c r="C9" s="21">
        <v>583963.1693315974</v>
      </c>
      <c r="D9" s="21">
        <v>823193.88013746415</v>
      </c>
      <c r="E9" s="21">
        <v>855493.14105388022</v>
      </c>
      <c r="F9" s="21">
        <v>897762.23164045019</v>
      </c>
      <c r="G9" s="21">
        <v>1004295.7476585266</v>
      </c>
      <c r="H9" s="21">
        <v>955019.47637238365</v>
      </c>
      <c r="I9" s="21">
        <v>1096191.9107526317</v>
      </c>
      <c r="J9" s="21">
        <v>974974.85789628327</v>
      </c>
      <c r="K9" s="21">
        <v>859882.57818541746</v>
      </c>
      <c r="L9" s="21">
        <v>896510.35277195263</v>
      </c>
      <c r="M9" s="21">
        <v>786564.14027798001</v>
      </c>
      <c r="N9" s="23">
        <v>10381065</v>
      </c>
    </row>
    <row r="10" spans="1:14" x14ac:dyDescent="0.3">
      <c r="A10" t="s">
        <v>20</v>
      </c>
      <c r="B10" s="21">
        <v>1124448.7780717066</v>
      </c>
      <c r="C10" s="21">
        <v>540785.19646398106</v>
      </c>
      <c r="D10" s="21">
        <v>1019984.828054423</v>
      </c>
      <c r="E10" s="21">
        <v>892120.6635792068</v>
      </c>
      <c r="F10" s="21">
        <v>1175129.7194789117</v>
      </c>
      <c r="G10" s="21">
        <v>1100669.4575635777</v>
      </c>
      <c r="H10" s="21">
        <v>1108153.6073410579</v>
      </c>
      <c r="I10" s="21">
        <v>1033620.9319105176</v>
      </c>
      <c r="J10" s="21">
        <v>996137.35364962928</v>
      </c>
      <c r="K10" s="21">
        <v>1019962.4650570799</v>
      </c>
      <c r="L10" s="21">
        <v>964106.08712190785</v>
      </c>
      <c r="M10" s="21">
        <v>805264.9117080007</v>
      </c>
      <c r="N10" s="23">
        <v>11780384</v>
      </c>
    </row>
    <row r="11" spans="1:14" x14ac:dyDescent="0.3">
      <c r="A11" t="s">
        <v>14</v>
      </c>
      <c r="B11" s="21">
        <v>2087196.645910155</v>
      </c>
      <c r="C11" s="21">
        <v>1837281.648603525</v>
      </c>
      <c r="D11" s="21">
        <v>1965138.8684552663</v>
      </c>
      <c r="E11" s="21">
        <v>2323282.2801487069</v>
      </c>
      <c r="F11" s="21">
        <v>2579036.4965490131</v>
      </c>
      <c r="G11" s="21">
        <v>2219406.4308117977</v>
      </c>
      <c r="H11" s="21">
        <v>2310315.0769842761</v>
      </c>
      <c r="I11" s="21">
        <v>2508472.6363842878</v>
      </c>
      <c r="J11" s="21">
        <v>2334658.4154402018</v>
      </c>
      <c r="K11" s="21">
        <v>2308476.3991736141</v>
      </c>
      <c r="L11" s="21">
        <v>1831304.2054883873</v>
      </c>
      <c r="M11" s="21">
        <v>1978776.3089611717</v>
      </c>
      <c r="N11" s="23">
        <v>26283345.412910402</v>
      </c>
    </row>
    <row r="12" spans="1:14" x14ac:dyDescent="0.3">
      <c r="A12" t="s">
        <v>23</v>
      </c>
      <c r="B12" s="21">
        <v>362492.30329969752</v>
      </c>
      <c r="C12" s="21">
        <v>350451.83127022214</v>
      </c>
      <c r="D12" s="21">
        <v>454726.59376927622</v>
      </c>
      <c r="E12" s="21">
        <v>425725.44261946419</v>
      </c>
      <c r="F12" s="21">
        <v>429893.29832197493</v>
      </c>
      <c r="G12" s="21">
        <v>468200.52317882888</v>
      </c>
      <c r="H12" s="21">
        <v>469203.65836329636</v>
      </c>
      <c r="I12" s="21">
        <v>416500.58866457385</v>
      </c>
      <c r="J12" s="21">
        <v>428801.81884569349</v>
      </c>
      <c r="K12" s="21">
        <v>396132.95467767195</v>
      </c>
      <c r="L12" s="21">
        <v>379636.79554332449</v>
      </c>
      <c r="M12" s="21">
        <v>389373.19144597597</v>
      </c>
      <c r="N12" s="23">
        <v>4971139</v>
      </c>
    </row>
    <row r="13" spans="1:14" x14ac:dyDescent="0.3">
      <c r="A13" t="s">
        <v>26</v>
      </c>
      <c r="B13" s="29">
        <v>3800700</v>
      </c>
      <c r="C13" s="29">
        <v>3488540</v>
      </c>
      <c r="D13" s="29">
        <v>4430490</v>
      </c>
      <c r="E13" s="29">
        <v>4108950</v>
      </c>
      <c r="F13" s="29">
        <v>5326520</v>
      </c>
      <c r="G13" s="29">
        <v>5651200</v>
      </c>
      <c r="H13" s="29">
        <v>6554620</v>
      </c>
      <c r="I13" s="29">
        <v>6569950</v>
      </c>
      <c r="J13" s="29">
        <v>5770790</v>
      </c>
      <c r="K13" s="29">
        <v>5439640</v>
      </c>
      <c r="L13" s="29">
        <v>4402060</v>
      </c>
      <c r="M13" s="29">
        <v>3581290</v>
      </c>
      <c r="N13" s="32">
        <v>59124750</v>
      </c>
    </row>
    <row r="14" spans="1:14" x14ac:dyDescent="0.3">
      <c r="A14" t="s">
        <v>27</v>
      </c>
      <c r="B14" s="29">
        <v>2855456</v>
      </c>
      <c r="C14" s="29">
        <v>2481584</v>
      </c>
      <c r="D14" s="29">
        <v>2751440</v>
      </c>
      <c r="E14" s="29">
        <v>3078800</v>
      </c>
      <c r="F14" s="29">
        <v>3106576</v>
      </c>
      <c r="G14" s="29">
        <v>3227728</v>
      </c>
      <c r="H14" s="29">
        <v>3587408</v>
      </c>
      <c r="I14" s="29">
        <v>3445344</v>
      </c>
      <c r="J14" s="29">
        <v>3444672</v>
      </c>
      <c r="K14" s="29">
        <v>3543984</v>
      </c>
      <c r="L14" s="29">
        <v>3331712</v>
      </c>
      <c r="M14" s="29">
        <v>3328480</v>
      </c>
      <c r="N14" s="32">
        <v>38183184</v>
      </c>
    </row>
    <row r="15" spans="1:14" x14ac:dyDescent="0.3">
      <c r="A15" t="s">
        <v>17</v>
      </c>
      <c r="B15" s="21">
        <v>4225600.9635615069</v>
      </c>
      <c r="C15" s="21">
        <v>3845018.9423920768</v>
      </c>
      <c r="D15" s="21">
        <v>4242148.007960178</v>
      </c>
      <c r="E15" s="21">
        <v>4363279.876939713</v>
      </c>
      <c r="F15" s="21">
        <v>4271681.5342191663</v>
      </c>
      <c r="G15" s="21">
        <v>4278207.3179252129</v>
      </c>
      <c r="H15" s="21">
        <v>4402838.4924531933</v>
      </c>
      <c r="I15" s="21">
        <v>4529980.2464269008</v>
      </c>
      <c r="J15" s="21">
        <v>4500537.6485123066</v>
      </c>
      <c r="K15" s="21">
        <v>4464943.5088143786</v>
      </c>
      <c r="L15" s="21">
        <v>4193098.3875729567</v>
      </c>
      <c r="M15" s="21">
        <v>4415966.6311026718</v>
      </c>
      <c r="N15" s="23">
        <v>51733301.55788026</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zoomScaleNormal="100" workbookViewId="0">
      <selection activeCell="N15" sqref="N15"/>
    </sheetView>
  </sheetViews>
  <sheetFormatPr baseColWidth="10" defaultColWidth="8.88671875" defaultRowHeight="14.4" x14ac:dyDescent="0.3"/>
  <cols>
    <col min="2" max="2" width="10.5546875" customWidth="1"/>
    <col min="13" max="13" width="10.109375" bestFit="1" customWidth="1"/>
    <col min="14" max="14" width="18.44140625" customWidth="1"/>
  </cols>
  <sheetData>
    <row r="1" spans="1:14" x14ac:dyDescent="0.3">
      <c r="A1" t="s">
        <v>0</v>
      </c>
      <c r="B1" t="s">
        <v>1</v>
      </c>
      <c r="C1" t="s">
        <v>2</v>
      </c>
      <c r="D1" t="s">
        <v>3</v>
      </c>
      <c r="E1" t="s">
        <v>4</v>
      </c>
      <c r="F1" t="s">
        <v>5</v>
      </c>
      <c r="G1" t="s">
        <v>6</v>
      </c>
      <c r="H1" t="s">
        <v>7</v>
      </c>
      <c r="I1" t="s">
        <v>8</v>
      </c>
      <c r="J1" t="s">
        <v>9</v>
      </c>
      <c r="K1" t="s">
        <v>10</v>
      </c>
      <c r="L1" t="s">
        <v>11</v>
      </c>
      <c r="M1" t="s">
        <v>12</v>
      </c>
    </row>
    <row r="2" spans="1:14" x14ac:dyDescent="0.3">
      <c r="A2" t="s">
        <v>15</v>
      </c>
      <c r="B2" s="26">
        <v>189649</v>
      </c>
      <c r="C2" s="26">
        <v>148910</v>
      </c>
      <c r="D2" s="26">
        <v>231130</v>
      </c>
      <c r="E2" s="26">
        <v>267316</v>
      </c>
      <c r="F2" s="26">
        <v>268990</v>
      </c>
      <c r="G2" s="26">
        <v>231432</v>
      </c>
      <c r="H2" s="26">
        <v>227047</v>
      </c>
      <c r="I2" s="26">
        <v>224354</v>
      </c>
      <c r="J2" s="26">
        <v>172896</v>
      </c>
      <c r="K2" s="26">
        <v>185874</v>
      </c>
      <c r="L2" s="26">
        <v>192348</v>
      </c>
      <c r="M2" s="26">
        <v>192115</v>
      </c>
      <c r="N2" s="30">
        <v>2532061</v>
      </c>
    </row>
    <row r="3" spans="1:14" x14ac:dyDescent="0.3">
      <c r="A3" t="s">
        <v>19</v>
      </c>
      <c r="B3" s="27">
        <v>2825182</v>
      </c>
      <c r="C3" s="27">
        <v>2763604</v>
      </c>
      <c r="D3" s="27">
        <v>3198177</v>
      </c>
      <c r="E3" s="27">
        <v>3014460</v>
      </c>
      <c r="F3" s="27">
        <v>3022214</v>
      </c>
      <c r="G3" s="27">
        <v>2852219</v>
      </c>
      <c r="H3" s="27">
        <v>2950558</v>
      </c>
      <c r="I3" s="27">
        <v>2867937</v>
      </c>
      <c r="J3" s="27">
        <v>2751349</v>
      </c>
      <c r="K3" s="27">
        <v>2830991</v>
      </c>
      <c r="L3" s="27">
        <v>2605627</v>
      </c>
      <c r="M3" s="27">
        <v>2764763</v>
      </c>
      <c r="N3" s="30">
        <v>34447081</v>
      </c>
    </row>
    <row r="4" spans="1:14" x14ac:dyDescent="0.3">
      <c r="A4" t="s">
        <v>24</v>
      </c>
      <c r="B4" s="27">
        <v>864104</v>
      </c>
      <c r="C4" s="27">
        <v>954963</v>
      </c>
      <c r="D4" s="27">
        <v>1113771</v>
      </c>
      <c r="E4" s="27">
        <v>1228957</v>
      </c>
      <c r="F4" s="27">
        <v>1392971</v>
      </c>
      <c r="G4" s="27">
        <v>1443022</v>
      </c>
      <c r="H4" s="27">
        <v>1739947</v>
      </c>
      <c r="I4" s="27">
        <v>1544893</v>
      </c>
      <c r="J4" s="27">
        <v>1463353</v>
      </c>
      <c r="K4" s="27">
        <v>1317269</v>
      </c>
      <c r="L4" s="27">
        <v>1097414</v>
      </c>
      <c r="M4" s="27">
        <v>1128487</v>
      </c>
      <c r="N4" s="30">
        <v>15289151</v>
      </c>
    </row>
    <row r="5" spans="1:14" x14ac:dyDescent="0.3">
      <c r="A5" t="s">
        <v>18</v>
      </c>
      <c r="B5" s="30">
        <v>1091502</v>
      </c>
      <c r="C5" s="30">
        <v>1000175</v>
      </c>
      <c r="D5" s="30">
        <v>1214473</v>
      </c>
      <c r="E5" s="30">
        <v>1215582</v>
      </c>
      <c r="F5" s="30">
        <v>1235025</v>
      </c>
      <c r="G5" s="30">
        <v>1181314</v>
      </c>
      <c r="H5" s="30">
        <v>1211652</v>
      </c>
      <c r="I5" s="30">
        <v>1277716</v>
      </c>
      <c r="J5" s="30">
        <v>1259836</v>
      </c>
      <c r="K5" s="30">
        <v>1349755</v>
      </c>
      <c r="L5" s="30">
        <v>1289949</v>
      </c>
      <c r="M5" s="30">
        <v>1317725</v>
      </c>
      <c r="N5" s="30">
        <v>14644704</v>
      </c>
    </row>
    <row r="6" spans="1:14" x14ac:dyDescent="0.3">
      <c r="A6" t="s">
        <v>13</v>
      </c>
      <c r="B6" s="27">
        <v>2972403</v>
      </c>
      <c r="C6" s="27">
        <v>2688011.5</v>
      </c>
      <c r="D6" s="27">
        <v>2969432</v>
      </c>
      <c r="E6" s="27">
        <v>2990263.5</v>
      </c>
      <c r="F6" s="27">
        <v>3328390</v>
      </c>
      <c r="G6" s="27">
        <v>3282385.5</v>
      </c>
      <c r="H6" s="27">
        <v>3389429.5</v>
      </c>
      <c r="I6" s="27">
        <v>3570097</v>
      </c>
      <c r="J6" s="27">
        <v>3278635.5</v>
      </c>
      <c r="K6" s="27">
        <v>3447750</v>
      </c>
      <c r="L6" s="27">
        <v>3328318</v>
      </c>
      <c r="M6" s="27">
        <v>3361666</v>
      </c>
      <c r="N6" s="30">
        <v>38606781.5</v>
      </c>
    </row>
    <row r="7" spans="1:14" x14ac:dyDescent="0.3">
      <c r="A7" t="s">
        <v>16</v>
      </c>
      <c r="B7" s="27">
        <v>214491</v>
      </c>
      <c r="C7" s="27">
        <v>216456</v>
      </c>
      <c r="D7" s="27">
        <v>239602</v>
      </c>
      <c r="E7" s="27">
        <v>265831</v>
      </c>
      <c r="F7" s="27">
        <v>290602</v>
      </c>
      <c r="G7" s="27">
        <v>319625</v>
      </c>
      <c r="H7" s="27">
        <v>315665</v>
      </c>
      <c r="I7" s="27">
        <v>328543</v>
      </c>
      <c r="J7" s="27">
        <v>326460</v>
      </c>
      <c r="K7" s="27">
        <v>361523</v>
      </c>
      <c r="L7" s="27">
        <v>293947</v>
      </c>
      <c r="M7" s="27">
        <v>322468</v>
      </c>
      <c r="N7" s="30">
        <v>3495213</v>
      </c>
    </row>
    <row r="8" spans="1:14" x14ac:dyDescent="0.3">
      <c r="A8" t="s">
        <v>21</v>
      </c>
      <c r="B8" s="27">
        <v>1193943</v>
      </c>
      <c r="C8" s="27">
        <v>1109169</v>
      </c>
      <c r="D8" s="27">
        <v>1157120</v>
      </c>
      <c r="E8" s="27">
        <v>1293151</v>
      </c>
      <c r="F8" s="27">
        <v>1304534</v>
      </c>
      <c r="G8" s="27">
        <v>1290652</v>
      </c>
      <c r="H8" s="27">
        <v>1304272</v>
      </c>
      <c r="I8" s="27">
        <v>1392403</v>
      </c>
      <c r="J8" s="27">
        <v>1420709</v>
      </c>
      <c r="K8" s="27">
        <v>1264920</v>
      </c>
      <c r="L8" s="27">
        <v>1236293</v>
      </c>
      <c r="M8" s="27">
        <v>1174154</v>
      </c>
      <c r="N8" s="30">
        <v>15141320</v>
      </c>
    </row>
    <row r="9" spans="1:14" x14ac:dyDescent="0.3">
      <c r="A9" t="s">
        <v>22</v>
      </c>
      <c r="B9" s="26">
        <v>658650</v>
      </c>
      <c r="C9" s="26">
        <v>594282</v>
      </c>
      <c r="D9" s="26">
        <v>837740</v>
      </c>
      <c r="E9" s="26">
        <v>870610</v>
      </c>
      <c r="F9" s="26">
        <v>913626</v>
      </c>
      <c r="G9" s="26">
        <v>1022042</v>
      </c>
      <c r="H9" s="26">
        <v>971895</v>
      </c>
      <c r="I9" s="26">
        <v>1115562</v>
      </c>
      <c r="J9" s="26">
        <v>992203</v>
      </c>
      <c r="K9" s="26">
        <v>875077</v>
      </c>
      <c r="L9" s="26">
        <v>912352</v>
      </c>
      <c r="M9" s="26">
        <v>800463</v>
      </c>
      <c r="N9" s="30">
        <v>10564502</v>
      </c>
    </row>
    <row r="10" spans="1:14" x14ac:dyDescent="0.3">
      <c r="A10" t="s">
        <v>20</v>
      </c>
      <c r="B10" s="26">
        <v>1055915</v>
      </c>
      <c r="C10" s="26">
        <v>507825</v>
      </c>
      <c r="D10" s="26">
        <v>957818</v>
      </c>
      <c r="E10" s="26">
        <v>837747</v>
      </c>
      <c r="F10" s="26">
        <v>1103507</v>
      </c>
      <c r="G10" s="26">
        <v>1033585</v>
      </c>
      <c r="H10" s="26">
        <v>1040613</v>
      </c>
      <c r="I10" s="26">
        <v>970623</v>
      </c>
      <c r="J10" s="26">
        <v>935424</v>
      </c>
      <c r="K10" s="26">
        <v>957797</v>
      </c>
      <c r="L10" s="26">
        <v>905345</v>
      </c>
      <c r="M10" s="26">
        <v>756185</v>
      </c>
      <c r="N10" s="30">
        <v>11062384</v>
      </c>
    </row>
    <row r="11" spans="1:14" x14ac:dyDescent="0.3">
      <c r="A11" t="s">
        <v>14</v>
      </c>
      <c r="B11" s="26">
        <v>2098914</v>
      </c>
      <c r="C11" s="26">
        <v>1847596</v>
      </c>
      <c r="D11" s="26">
        <v>1976171</v>
      </c>
      <c r="E11" s="26">
        <v>2336325</v>
      </c>
      <c r="F11" s="26">
        <v>2593515</v>
      </c>
      <c r="G11" s="26">
        <v>2231866</v>
      </c>
      <c r="H11" s="26">
        <v>2323285</v>
      </c>
      <c r="I11" s="26">
        <v>2522555</v>
      </c>
      <c r="J11" s="26">
        <v>2347765</v>
      </c>
      <c r="K11" s="26">
        <v>2321436</v>
      </c>
      <c r="L11" s="26">
        <v>1841585</v>
      </c>
      <c r="M11" s="26">
        <v>1989885</v>
      </c>
      <c r="N11" s="30">
        <v>26430898</v>
      </c>
    </row>
    <row r="12" spans="1:14" x14ac:dyDescent="0.3">
      <c r="A12" t="s">
        <v>23</v>
      </c>
      <c r="B12" s="27">
        <v>254397</v>
      </c>
      <c r="C12" s="27">
        <v>245947</v>
      </c>
      <c r="D12" s="27">
        <v>319127</v>
      </c>
      <c r="E12" s="27">
        <v>298774</v>
      </c>
      <c r="F12" s="27">
        <v>301699</v>
      </c>
      <c r="G12" s="27">
        <v>328583</v>
      </c>
      <c r="H12" s="27">
        <v>329287</v>
      </c>
      <c r="I12" s="27">
        <v>292300</v>
      </c>
      <c r="J12" s="27">
        <v>300933</v>
      </c>
      <c r="K12" s="27">
        <v>278006</v>
      </c>
      <c r="L12" s="27">
        <v>266429</v>
      </c>
      <c r="M12" s="27">
        <v>273262</v>
      </c>
      <c r="N12" s="30">
        <v>3488744</v>
      </c>
    </row>
    <row r="13" spans="1:14" x14ac:dyDescent="0.3">
      <c r="A13" t="s">
        <v>26</v>
      </c>
      <c r="B13" s="27">
        <v>3147290</v>
      </c>
      <c r="C13" s="27">
        <v>3066430</v>
      </c>
      <c r="D13" s="27">
        <v>3638160</v>
      </c>
      <c r="E13" s="27">
        <v>4474750</v>
      </c>
      <c r="F13" s="27">
        <v>5197900</v>
      </c>
      <c r="G13" s="27">
        <v>5853195</v>
      </c>
      <c r="H13" s="27">
        <v>6945144</v>
      </c>
      <c r="I13" s="27">
        <v>7589203</v>
      </c>
      <c r="J13" s="27">
        <v>6418408</v>
      </c>
      <c r="K13" s="27">
        <v>5964240</v>
      </c>
      <c r="L13" s="27">
        <v>5132900</v>
      </c>
      <c r="M13" s="27">
        <v>4149330</v>
      </c>
      <c r="N13" s="30">
        <v>61576950</v>
      </c>
    </row>
    <row r="14" spans="1:14" x14ac:dyDescent="0.3">
      <c r="A14" t="s">
        <v>27</v>
      </c>
      <c r="B14" s="27">
        <v>3246866</v>
      </c>
      <c r="C14" s="27">
        <v>2639048</v>
      </c>
      <c r="D14" s="27">
        <v>3207046</v>
      </c>
      <c r="E14" s="27">
        <v>3070274</v>
      </c>
      <c r="F14" s="27">
        <v>3081270</v>
      </c>
      <c r="G14" s="27">
        <v>3323456</v>
      </c>
      <c r="H14" s="27">
        <v>3300620</v>
      </c>
      <c r="I14" s="27">
        <v>3455216</v>
      </c>
      <c r="J14" s="27">
        <v>3218078</v>
      </c>
      <c r="K14" s="27">
        <v>3458956</v>
      </c>
      <c r="L14" s="27">
        <v>3213565</v>
      </c>
      <c r="M14" s="27">
        <v>3416123</v>
      </c>
      <c r="N14" s="30">
        <v>38630518</v>
      </c>
    </row>
    <row r="15" spans="1:14" x14ac:dyDescent="0.3">
      <c r="A15" t="s">
        <v>17</v>
      </c>
      <c r="B15" s="27">
        <v>4414818</v>
      </c>
      <c r="C15" s="27">
        <v>4017194</v>
      </c>
      <c r="D15" s="27">
        <v>4432106</v>
      </c>
      <c r="E15" s="27">
        <v>4558662</v>
      </c>
      <c r="F15" s="27">
        <v>4462962</v>
      </c>
      <c r="G15" s="27">
        <v>4469780</v>
      </c>
      <c r="H15" s="27">
        <v>4599992</v>
      </c>
      <c r="I15" s="27">
        <v>4732827</v>
      </c>
      <c r="J15" s="27">
        <v>4702066</v>
      </c>
      <c r="K15" s="27">
        <v>4664878</v>
      </c>
      <c r="L15" s="27">
        <v>4380860</v>
      </c>
      <c r="M15" s="27">
        <v>4613708</v>
      </c>
      <c r="N15" s="30">
        <v>54049853</v>
      </c>
    </row>
    <row r="16" spans="1:14" x14ac:dyDescent="0.3">
      <c r="M16" s="3"/>
      <c r="N16" s="3">
        <v>329960160.5</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Normal="100" workbookViewId="0">
      <selection activeCell="N16" sqref="N16"/>
    </sheetView>
  </sheetViews>
  <sheetFormatPr baseColWidth="10" defaultColWidth="8.88671875" defaultRowHeight="14.4" x14ac:dyDescent="0.3"/>
  <cols>
    <col min="2" max="2" width="11.109375" bestFit="1" customWidth="1"/>
    <col min="14" max="14" width="16.33203125" customWidth="1"/>
  </cols>
  <sheetData>
    <row r="1" spans="1:14" ht="15" x14ac:dyDescent="0.25">
      <c r="A1" t="s">
        <v>0</v>
      </c>
      <c r="B1" s="11" t="s">
        <v>1</v>
      </c>
      <c r="C1" s="11" t="s">
        <v>2</v>
      </c>
      <c r="D1" s="11" t="s">
        <v>3</v>
      </c>
      <c r="E1" s="11" t="s">
        <v>4</v>
      </c>
      <c r="F1" s="11" t="s">
        <v>5</v>
      </c>
      <c r="G1" s="11" t="s">
        <v>6</v>
      </c>
      <c r="H1" s="11" t="s">
        <v>7</v>
      </c>
      <c r="I1" s="11" t="s">
        <v>8</v>
      </c>
      <c r="J1" s="11" t="s">
        <v>9</v>
      </c>
      <c r="K1" s="11" t="s">
        <v>10</v>
      </c>
      <c r="L1" s="11" t="s">
        <v>11</v>
      </c>
      <c r="M1" s="11" t="s">
        <v>12</v>
      </c>
    </row>
    <row r="2" spans="1:14" ht="15" x14ac:dyDescent="0.25">
      <c r="A2" t="s">
        <v>15</v>
      </c>
      <c r="B2" s="3">
        <v>236160</v>
      </c>
      <c r="C2" s="3">
        <v>154700</v>
      </c>
      <c r="D2" s="3">
        <v>226888</v>
      </c>
      <c r="E2" s="3">
        <v>321151</v>
      </c>
      <c r="F2" s="3">
        <v>357186</v>
      </c>
      <c r="G2" s="3">
        <v>353329</v>
      </c>
      <c r="H2" s="3">
        <v>312594</v>
      </c>
      <c r="I2" s="3">
        <v>295156</v>
      </c>
      <c r="J2" s="3">
        <v>284765</v>
      </c>
      <c r="K2" s="3">
        <v>276145</v>
      </c>
      <c r="L2" s="3">
        <v>217949</v>
      </c>
      <c r="M2" s="3">
        <v>217674</v>
      </c>
      <c r="N2" s="3">
        <v>3253697</v>
      </c>
    </row>
    <row r="3" spans="1:14" ht="15" x14ac:dyDescent="0.25">
      <c r="A3" t="s">
        <v>19</v>
      </c>
      <c r="B3" s="3">
        <v>2707630</v>
      </c>
      <c r="C3" s="3">
        <v>2911251</v>
      </c>
      <c r="D3" s="3">
        <v>3076344</v>
      </c>
      <c r="E3" s="3">
        <v>3083187</v>
      </c>
      <c r="F3" s="3">
        <v>3345126</v>
      </c>
      <c r="G3" s="3">
        <v>3145593</v>
      </c>
      <c r="H3" s="3">
        <v>3135299</v>
      </c>
      <c r="I3" s="3">
        <v>3034724</v>
      </c>
      <c r="J3" s="3">
        <v>2813665</v>
      </c>
      <c r="K3" s="3">
        <v>2872086</v>
      </c>
      <c r="L3" s="3">
        <v>2564942</v>
      </c>
      <c r="M3" s="3">
        <v>2647480</v>
      </c>
      <c r="N3" s="3">
        <v>35337327</v>
      </c>
    </row>
    <row r="4" spans="1:14" ht="15" x14ac:dyDescent="0.25">
      <c r="A4" t="s">
        <v>24</v>
      </c>
      <c r="B4" s="3">
        <v>1059440</v>
      </c>
      <c r="C4" s="3">
        <v>1037893</v>
      </c>
      <c r="D4" s="3">
        <v>1134588</v>
      </c>
      <c r="E4" s="3">
        <v>1316305</v>
      </c>
      <c r="F4" s="3">
        <v>1312407</v>
      </c>
      <c r="G4" s="3">
        <v>1562943</v>
      </c>
      <c r="H4" s="3">
        <v>1539105</v>
      </c>
      <c r="I4" s="3">
        <v>1552255</v>
      </c>
      <c r="J4" s="3">
        <v>1497383</v>
      </c>
      <c r="K4" s="3">
        <v>1325971</v>
      </c>
      <c r="L4" s="3">
        <v>1185812</v>
      </c>
      <c r="M4" s="3">
        <v>1150940</v>
      </c>
      <c r="N4" s="3">
        <v>15675042</v>
      </c>
    </row>
    <row r="5" spans="1:14" ht="15" x14ac:dyDescent="0.25">
      <c r="A5" t="s">
        <v>18</v>
      </c>
      <c r="B5" s="3">
        <v>1329952</v>
      </c>
      <c r="C5" s="3">
        <v>1360762</v>
      </c>
      <c r="D5" s="3">
        <v>1340170</v>
      </c>
      <c r="E5" s="3">
        <v>1516237</v>
      </c>
      <c r="F5" s="3">
        <v>1528195</v>
      </c>
      <c r="G5" s="3">
        <v>1470283</v>
      </c>
      <c r="H5" s="3">
        <v>1506430</v>
      </c>
      <c r="I5" s="3">
        <v>1508033</v>
      </c>
      <c r="J5" s="3">
        <v>1463348</v>
      </c>
      <c r="K5" s="3">
        <v>1447896</v>
      </c>
      <c r="L5" s="3">
        <v>1258446</v>
      </c>
      <c r="M5" s="3">
        <v>1190418</v>
      </c>
      <c r="N5" s="3">
        <v>16920170</v>
      </c>
    </row>
    <row r="6" spans="1:14" ht="15" x14ac:dyDescent="0.25">
      <c r="A6" t="s">
        <v>13</v>
      </c>
      <c r="B6" s="3">
        <v>3142778.5</v>
      </c>
      <c r="C6" s="3">
        <v>2836771.5</v>
      </c>
      <c r="D6" s="3">
        <v>3111326.5</v>
      </c>
      <c r="E6" s="3">
        <v>3133776.5</v>
      </c>
      <c r="F6" s="3">
        <v>3396013</v>
      </c>
      <c r="G6" s="3">
        <v>3369350</v>
      </c>
      <c r="H6" s="3">
        <v>3418307.5</v>
      </c>
      <c r="I6" s="3">
        <v>3428012.5</v>
      </c>
      <c r="J6" s="3">
        <v>3302424</v>
      </c>
      <c r="K6" s="3">
        <v>3332851</v>
      </c>
      <c r="L6" s="3">
        <v>3121517</v>
      </c>
      <c r="M6" s="3">
        <v>3088723</v>
      </c>
      <c r="N6" s="3">
        <v>38681851</v>
      </c>
    </row>
    <row r="7" spans="1:14" ht="15" x14ac:dyDescent="0.25">
      <c r="A7" t="s">
        <v>16</v>
      </c>
      <c r="B7" s="3">
        <v>288213</v>
      </c>
      <c r="C7" s="3">
        <v>281381</v>
      </c>
      <c r="D7" s="3">
        <v>326664</v>
      </c>
      <c r="E7" s="3">
        <v>420387</v>
      </c>
      <c r="F7" s="3">
        <v>492523</v>
      </c>
      <c r="G7" s="3">
        <v>462068</v>
      </c>
      <c r="H7" s="3">
        <v>428912</v>
      </c>
      <c r="I7" s="3">
        <v>413508</v>
      </c>
      <c r="J7" s="3">
        <v>328265</v>
      </c>
      <c r="K7" s="3">
        <v>322371</v>
      </c>
      <c r="L7" s="3">
        <v>294270</v>
      </c>
      <c r="M7" s="3">
        <v>280682</v>
      </c>
      <c r="N7" s="3">
        <v>4339244</v>
      </c>
    </row>
    <row r="8" spans="1:14" ht="15" x14ac:dyDescent="0.25">
      <c r="A8" t="s">
        <v>21</v>
      </c>
      <c r="B8" s="3">
        <v>1139779</v>
      </c>
      <c r="C8" s="3">
        <v>1023183</v>
      </c>
      <c r="D8" s="3">
        <v>1008562</v>
      </c>
      <c r="E8" s="3">
        <v>1159959</v>
      </c>
      <c r="F8" s="3">
        <v>1352284</v>
      </c>
      <c r="G8" s="3">
        <v>1226642</v>
      </c>
      <c r="H8" s="3">
        <v>1548375</v>
      </c>
      <c r="I8" s="3">
        <v>1343031</v>
      </c>
      <c r="J8" s="3">
        <v>1303615</v>
      </c>
      <c r="K8" s="3">
        <v>1297146</v>
      </c>
      <c r="L8" s="3">
        <v>1294787</v>
      </c>
      <c r="M8" s="3">
        <v>1268888</v>
      </c>
      <c r="N8" s="3">
        <v>14966251</v>
      </c>
    </row>
    <row r="9" spans="1:14" ht="15" x14ac:dyDescent="0.25">
      <c r="A9" t="s">
        <v>22</v>
      </c>
      <c r="B9" s="3">
        <v>912604</v>
      </c>
      <c r="C9" s="3">
        <v>796887</v>
      </c>
      <c r="D9" s="3">
        <v>915691</v>
      </c>
      <c r="E9" s="3">
        <v>978965</v>
      </c>
      <c r="F9" s="3">
        <v>966023</v>
      </c>
      <c r="G9" s="3">
        <v>1009935</v>
      </c>
      <c r="H9" s="3">
        <v>1023376</v>
      </c>
      <c r="I9" s="3">
        <v>1056011</v>
      </c>
      <c r="J9" s="3">
        <v>961991</v>
      </c>
      <c r="K9" s="3">
        <v>1182921</v>
      </c>
      <c r="L9" s="3">
        <v>1043224</v>
      </c>
      <c r="M9" s="3">
        <v>1067109</v>
      </c>
      <c r="N9" s="3">
        <v>11914737</v>
      </c>
    </row>
    <row r="10" spans="1:14" ht="15" x14ac:dyDescent="0.25">
      <c r="A10" t="s">
        <v>20</v>
      </c>
      <c r="B10" s="3">
        <v>520853</v>
      </c>
      <c r="C10" s="3">
        <v>372446</v>
      </c>
      <c r="D10" s="3">
        <v>690307</v>
      </c>
      <c r="E10" s="3">
        <v>902340</v>
      </c>
      <c r="F10" s="3">
        <v>1092414</v>
      </c>
      <c r="G10" s="3">
        <v>1114559</v>
      </c>
      <c r="H10" s="3">
        <v>1109565</v>
      </c>
      <c r="I10" s="3">
        <v>1001247</v>
      </c>
      <c r="J10" s="3">
        <v>850159</v>
      </c>
      <c r="K10" s="3">
        <v>908471</v>
      </c>
      <c r="L10" s="3">
        <v>919059</v>
      </c>
      <c r="M10" s="3">
        <v>740755</v>
      </c>
      <c r="N10" s="3">
        <v>10222175</v>
      </c>
    </row>
    <row r="11" spans="1:14" ht="15" x14ac:dyDescent="0.25">
      <c r="A11" t="s">
        <v>14</v>
      </c>
      <c r="B11" s="3">
        <v>2133668</v>
      </c>
      <c r="C11" s="3">
        <v>1803238</v>
      </c>
      <c r="D11" s="3">
        <v>1919868</v>
      </c>
      <c r="E11" s="3">
        <v>2258555</v>
      </c>
      <c r="F11" s="3">
        <v>2356059</v>
      </c>
      <c r="G11" s="3">
        <v>2229317</v>
      </c>
      <c r="H11" s="3">
        <v>2402210</v>
      </c>
      <c r="I11" s="3">
        <v>2508026</v>
      </c>
      <c r="J11" s="3">
        <v>2490249</v>
      </c>
      <c r="K11" s="3">
        <v>2421197</v>
      </c>
      <c r="L11" s="3">
        <v>2223416</v>
      </c>
      <c r="M11" s="3">
        <v>1990426</v>
      </c>
      <c r="N11" s="3">
        <v>26736229</v>
      </c>
    </row>
    <row r="12" spans="1:14" ht="15" x14ac:dyDescent="0.25">
      <c r="A12" t="s">
        <v>23</v>
      </c>
      <c r="B12" s="3">
        <v>280562</v>
      </c>
      <c r="C12" s="3">
        <v>265307</v>
      </c>
      <c r="D12" s="3">
        <v>342836</v>
      </c>
      <c r="E12" s="3">
        <v>504990</v>
      </c>
      <c r="F12" s="3">
        <v>365130</v>
      </c>
      <c r="G12" s="3">
        <v>458192</v>
      </c>
      <c r="H12" s="3">
        <v>418276</v>
      </c>
      <c r="I12" s="3">
        <v>365490</v>
      </c>
      <c r="J12" s="3">
        <v>368508</v>
      </c>
      <c r="K12" s="3">
        <v>332839</v>
      </c>
      <c r="L12" s="3">
        <v>322438</v>
      </c>
      <c r="M12" s="3">
        <v>310452</v>
      </c>
      <c r="N12" s="3">
        <v>4335020</v>
      </c>
    </row>
    <row r="13" spans="1:14" ht="15" x14ac:dyDescent="0.25">
      <c r="A13" t="s">
        <v>26</v>
      </c>
      <c r="B13" s="12">
        <v>3983150</v>
      </c>
      <c r="C13" s="12">
        <v>4369885</v>
      </c>
      <c r="D13" s="12">
        <v>5116765</v>
      </c>
      <c r="E13" s="12">
        <v>4797230</v>
      </c>
      <c r="F13" s="12">
        <v>6077860</v>
      </c>
      <c r="G13" s="12">
        <v>6494870</v>
      </c>
      <c r="H13" s="12">
        <v>7263870</v>
      </c>
      <c r="I13" s="12">
        <v>7147090</v>
      </c>
      <c r="J13" s="12">
        <v>6985100</v>
      </c>
      <c r="K13" s="12">
        <v>6293460</v>
      </c>
      <c r="L13" s="12">
        <v>5520840</v>
      </c>
      <c r="M13" s="12">
        <v>4973210</v>
      </c>
      <c r="N13" s="3">
        <v>69023330</v>
      </c>
    </row>
    <row r="14" spans="1:14" ht="15" x14ac:dyDescent="0.25">
      <c r="A14" t="s">
        <v>27</v>
      </c>
      <c r="B14" s="3">
        <v>3145252</v>
      </c>
      <c r="C14" s="3">
        <v>2530722</v>
      </c>
      <c r="D14" s="3">
        <v>3079098</v>
      </c>
      <c r="E14" s="3">
        <v>3193910</v>
      </c>
      <c r="F14" s="3">
        <v>3265428</v>
      </c>
      <c r="G14" s="3">
        <v>3102422</v>
      </c>
      <c r="H14" s="3">
        <v>3343062</v>
      </c>
      <c r="I14" s="3">
        <v>3386630</v>
      </c>
      <c r="J14" s="3">
        <v>3255734</v>
      </c>
      <c r="K14" s="3">
        <v>3350930</v>
      </c>
      <c r="L14" s="3">
        <v>2996564</v>
      </c>
      <c r="M14" s="3">
        <v>3022014</v>
      </c>
      <c r="N14" s="3">
        <v>37671766</v>
      </c>
    </row>
    <row r="15" spans="1:14" ht="15" x14ac:dyDescent="0.25">
      <c r="A15" t="s">
        <v>17</v>
      </c>
      <c r="B15" s="3">
        <v>4443249</v>
      </c>
      <c r="C15" s="3">
        <v>4182167</v>
      </c>
      <c r="D15" s="3">
        <v>4314186</v>
      </c>
      <c r="E15" s="3">
        <v>4447025</v>
      </c>
      <c r="F15" s="3">
        <v>4322230</v>
      </c>
      <c r="G15" s="3">
        <v>4316779</v>
      </c>
      <c r="H15" s="3">
        <v>4155012</v>
      </c>
      <c r="I15" s="3">
        <v>4273316</v>
      </c>
      <c r="J15" s="3">
        <v>4056001</v>
      </c>
      <c r="K15" s="3">
        <v>4071024</v>
      </c>
      <c r="L15" s="3">
        <v>3896567</v>
      </c>
      <c r="M15" s="3">
        <v>3987205</v>
      </c>
      <c r="N15" s="3">
        <v>50464761</v>
      </c>
    </row>
    <row r="16" spans="1:14" ht="15" x14ac:dyDescent="0.25">
      <c r="N16" s="3">
        <v>339541600</v>
      </c>
    </row>
    <row r="17" ht="15" x14ac:dyDescent="0.25"/>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Normal="100" workbookViewId="0">
      <selection activeCell="N18" sqref="N18"/>
    </sheetView>
  </sheetViews>
  <sheetFormatPr baseColWidth="10" defaultColWidth="8.88671875" defaultRowHeight="14.4" x14ac:dyDescent="0.3"/>
  <cols>
    <col min="1" max="1" width="16.33203125" customWidth="1"/>
    <col min="2" max="2" width="11.109375" bestFit="1" customWidth="1"/>
    <col min="14" max="14" width="12.109375" customWidth="1"/>
  </cols>
  <sheetData>
    <row r="1" spans="1:14" ht="15" x14ac:dyDescent="0.25">
      <c r="A1" t="s">
        <v>0</v>
      </c>
      <c r="B1" s="11" t="s">
        <v>1</v>
      </c>
      <c r="C1" s="11" t="s">
        <v>2</v>
      </c>
      <c r="D1" s="11" t="s">
        <v>3</v>
      </c>
      <c r="E1" s="11" t="s">
        <v>4</v>
      </c>
      <c r="F1" s="11" t="s">
        <v>5</v>
      </c>
      <c r="G1" s="11" t="s">
        <v>6</v>
      </c>
      <c r="H1" s="11" t="s">
        <v>7</v>
      </c>
      <c r="I1" s="11" t="s">
        <v>8</v>
      </c>
      <c r="J1" s="11" t="s">
        <v>9</v>
      </c>
      <c r="K1" s="11" t="s">
        <v>10</v>
      </c>
      <c r="L1" s="11" t="s">
        <v>11</v>
      </c>
      <c r="M1" s="11" t="s">
        <v>12</v>
      </c>
    </row>
    <row r="2" spans="1:14" ht="15" x14ac:dyDescent="0.25">
      <c r="A2" t="s">
        <v>15</v>
      </c>
      <c r="B2" s="3">
        <v>157977</v>
      </c>
      <c r="C2" s="3">
        <v>228260</v>
      </c>
      <c r="D2" s="3">
        <v>281613</v>
      </c>
      <c r="E2" s="3">
        <v>321919</v>
      </c>
      <c r="F2" s="3">
        <v>322644</v>
      </c>
      <c r="G2" s="3">
        <v>358723</v>
      </c>
      <c r="H2" s="3">
        <v>333711</v>
      </c>
      <c r="I2" s="3">
        <v>331343</v>
      </c>
      <c r="J2" s="3">
        <v>315682</v>
      </c>
      <c r="K2" s="3">
        <v>299494</v>
      </c>
      <c r="L2" s="3">
        <v>276420</v>
      </c>
      <c r="M2" s="3">
        <v>274674</v>
      </c>
      <c r="N2" s="3">
        <v>3502460</v>
      </c>
    </row>
    <row r="3" spans="1:14" ht="15" x14ac:dyDescent="0.25">
      <c r="A3" t="s">
        <v>19</v>
      </c>
      <c r="B3" s="3">
        <v>2763187</v>
      </c>
      <c r="C3" s="3">
        <v>2740002</v>
      </c>
      <c r="D3" s="3">
        <v>3064929</v>
      </c>
      <c r="E3" s="3">
        <v>2815959</v>
      </c>
      <c r="F3" s="3">
        <v>2822487</v>
      </c>
      <c r="G3" s="3">
        <v>2710729</v>
      </c>
      <c r="H3" s="3">
        <v>2721974</v>
      </c>
      <c r="I3" s="3">
        <v>2678727</v>
      </c>
      <c r="J3" s="3">
        <v>2554290</v>
      </c>
      <c r="K3" s="3">
        <v>2610409</v>
      </c>
      <c r="L3" s="3">
        <v>2125414</v>
      </c>
      <c r="M3" s="3">
        <v>2018465</v>
      </c>
      <c r="N3" s="3">
        <v>31626572</v>
      </c>
    </row>
    <row r="4" spans="1:14" ht="15" x14ac:dyDescent="0.25">
      <c r="A4" t="s">
        <v>24</v>
      </c>
      <c r="B4" s="3">
        <v>1055453</v>
      </c>
      <c r="C4" s="3">
        <v>947481</v>
      </c>
      <c r="D4" s="3">
        <v>1321895</v>
      </c>
      <c r="E4" s="3">
        <v>1147643</v>
      </c>
      <c r="F4" s="3">
        <v>1540648</v>
      </c>
      <c r="G4" s="3">
        <v>1611366</v>
      </c>
      <c r="H4" s="3">
        <v>1592993</v>
      </c>
      <c r="I4" s="3">
        <v>1630094</v>
      </c>
      <c r="J4" s="3">
        <v>1513881</v>
      </c>
      <c r="K4" s="3">
        <v>1407299</v>
      </c>
      <c r="L4" s="3">
        <v>1339079</v>
      </c>
      <c r="M4" s="3">
        <v>1182188</v>
      </c>
      <c r="N4" s="3">
        <v>16290020</v>
      </c>
    </row>
    <row r="5" spans="1:14" ht="15" x14ac:dyDescent="0.25">
      <c r="A5" t="s">
        <v>18</v>
      </c>
      <c r="B5" s="3">
        <v>1254377</v>
      </c>
      <c r="C5" s="3">
        <v>1197445</v>
      </c>
      <c r="D5" s="3">
        <v>1179302</v>
      </c>
      <c r="E5" s="3">
        <v>1245359</v>
      </c>
      <c r="F5" s="3">
        <v>1347043</v>
      </c>
      <c r="G5" s="3">
        <v>1427817</v>
      </c>
      <c r="H5" s="3">
        <v>1513105</v>
      </c>
      <c r="I5" s="3">
        <v>1519170</v>
      </c>
      <c r="J5" s="3">
        <v>1273918</v>
      </c>
      <c r="K5" s="3">
        <v>1303816</v>
      </c>
      <c r="L5" s="3">
        <v>1416818</v>
      </c>
      <c r="M5" s="3">
        <v>1437291</v>
      </c>
      <c r="N5" s="3">
        <v>16115461</v>
      </c>
    </row>
    <row r="6" spans="1:14" ht="15" x14ac:dyDescent="0.25">
      <c r="A6" t="s">
        <v>13</v>
      </c>
      <c r="B6" s="3">
        <v>3511547</v>
      </c>
      <c r="C6" s="3">
        <v>2710556</v>
      </c>
      <c r="D6" s="3">
        <v>3180526</v>
      </c>
      <c r="E6" s="3">
        <v>3272729.5</v>
      </c>
      <c r="F6" s="3">
        <v>3477331.5</v>
      </c>
      <c r="G6" s="3">
        <v>3330629</v>
      </c>
      <c r="H6" s="3">
        <v>3398434.5</v>
      </c>
      <c r="I6" s="3">
        <v>3349447.5</v>
      </c>
      <c r="J6" s="3">
        <v>3437123.5</v>
      </c>
      <c r="K6" s="3">
        <v>3370334</v>
      </c>
      <c r="L6" s="3">
        <v>3244170</v>
      </c>
      <c r="M6" s="3">
        <v>3070379.5</v>
      </c>
      <c r="N6" s="3">
        <v>39353208</v>
      </c>
    </row>
    <row r="7" spans="1:14" ht="15" x14ac:dyDescent="0.25">
      <c r="A7" t="s">
        <v>16</v>
      </c>
      <c r="B7" s="3">
        <v>315159</v>
      </c>
      <c r="C7" s="3">
        <v>318525</v>
      </c>
      <c r="D7" s="3">
        <v>394913</v>
      </c>
      <c r="E7" s="3">
        <v>425334</v>
      </c>
      <c r="F7" s="3">
        <v>430672</v>
      </c>
      <c r="G7" s="3">
        <v>361048</v>
      </c>
      <c r="H7" s="3">
        <v>361976</v>
      </c>
      <c r="I7" s="3">
        <v>429012</v>
      </c>
      <c r="J7" s="3">
        <v>388472</v>
      </c>
      <c r="K7" s="3">
        <v>384343</v>
      </c>
      <c r="L7" s="3">
        <v>400068</v>
      </c>
      <c r="M7" s="3">
        <v>317685</v>
      </c>
      <c r="N7" s="3">
        <v>4527207</v>
      </c>
    </row>
    <row r="8" spans="1:14" ht="15" x14ac:dyDescent="0.25">
      <c r="A8" t="s">
        <v>21</v>
      </c>
      <c r="B8" s="3">
        <v>1169965</v>
      </c>
      <c r="C8" s="3">
        <v>1026675</v>
      </c>
      <c r="D8" s="3">
        <v>1163740</v>
      </c>
      <c r="E8" s="3">
        <v>1265866</v>
      </c>
      <c r="F8" s="3">
        <v>1301117</v>
      </c>
      <c r="G8" s="3">
        <v>1272274</v>
      </c>
      <c r="H8" s="3">
        <v>1499518</v>
      </c>
      <c r="I8" s="3">
        <v>1298548</v>
      </c>
      <c r="J8" s="3">
        <v>1301203</v>
      </c>
      <c r="K8" s="3">
        <v>1242280</v>
      </c>
      <c r="L8" s="3">
        <v>1577444</v>
      </c>
      <c r="M8" s="3">
        <v>1481768</v>
      </c>
      <c r="N8" s="3">
        <v>15600398</v>
      </c>
    </row>
    <row r="9" spans="1:14" ht="15" x14ac:dyDescent="0.25">
      <c r="A9" t="s">
        <v>22</v>
      </c>
      <c r="B9" s="3">
        <v>753308</v>
      </c>
      <c r="C9" s="3">
        <v>757196</v>
      </c>
      <c r="D9" s="3">
        <v>850777</v>
      </c>
      <c r="E9" s="3">
        <v>928532</v>
      </c>
      <c r="F9" s="3">
        <v>955123</v>
      </c>
      <c r="G9" s="3">
        <v>1053057</v>
      </c>
      <c r="H9" s="3">
        <v>3866820</v>
      </c>
      <c r="I9" s="3">
        <v>5947062</v>
      </c>
      <c r="J9" s="3">
        <v>6066611</v>
      </c>
      <c r="K9" s="3">
        <v>5921222</v>
      </c>
      <c r="L9" s="3">
        <v>7450817</v>
      </c>
      <c r="M9" s="3">
        <v>7792578</v>
      </c>
      <c r="N9" s="3">
        <v>42343103</v>
      </c>
    </row>
    <row r="10" spans="1:14" ht="15" x14ac:dyDescent="0.25">
      <c r="A10" t="s">
        <v>20</v>
      </c>
      <c r="B10" s="3">
        <v>525734</v>
      </c>
      <c r="C10" s="3">
        <v>598951</v>
      </c>
      <c r="D10" s="3">
        <v>856795</v>
      </c>
      <c r="E10" s="3">
        <v>914440</v>
      </c>
      <c r="F10" s="3">
        <v>891540</v>
      </c>
      <c r="G10" s="3">
        <v>878233</v>
      </c>
      <c r="H10" s="3">
        <v>921622</v>
      </c>
      <c r="I10" s="3">
        <v>1020463</v>
      </c>
      <c r="J10" s="3">
        <v>1021811</v>
      </c>
      <c r="K10" s="3">
        <v>899460</v>
      </c>
      <c r="L10" s="3">
        <v>638690</v>
      </c>
      <c r="M10" s="3">
        <v>618470</v>
      </c>
      <c r="N10" s="3">
        <v>9786209</v>
      </c>
    </row>
    <row r="11" spans="1:14" ht="15" x14ac:dyDescent="0.25">
      <c r="A11" t="s">
        <v>14</v>
      </c>
      <c r="B11" s="3">
        <v>2029959</v>
      </c>
      <c r="C11" s="3">
        <v>1845274</v>
      </c>
      <c r="D11" s="3">
        <v>2028157</v>
      </c>
      <c r="E11" s="3">
        <v>2162121</v>
      </c>
      <c r="F11" s="3">
        <v>2260286</v>
      </c>
      <c r="G11" s="3">
        <v>2177940</v>
      </c>
      <c r="H11" s="3">
        <v>2417406</v>
      </c>
      <c r="I11" s="3">
        <v>2629703</v>
      </c>
      <c r="J11" s="3">
        <v>2297212</v>
      </c>
      <c r="K11" s="3">
        <v>2132884</v>
      </c>
      <c r="L11" s="3">
        <v>2160867</v>
      </c>
      <c r="M11" s="3">
        <v>1885944</v>
      </c>
      <c r="N11" s="3">
        <v>26027753</v>
      </c>
    </row>
    <row r="12" spans="1:14" ht="15" x14ac:dyDescent="0.25">
      <c r="A12" t="s">
        <v>23</v>
      </c>
      <c r="B12" s="3">
        <v>254921</v>
      </c>
      <c r="C12" s="3">
        <v>235887</v>
      </c>
      <c r="D12" s="3">
        <v>293121</v>
      </c>
      <c r="E12" s="3">
        <v>338779</v>
      </c>
      <c r="F12" s="3">
        <v>362617</v>
      </c>
      <c r="G12" s="3">
        <v>458192</v>
      </c>
      <c r="H12" s="3">
        <v>418276</v>
      </c>
      <c r="I12" s="3">
        <v>365490</v>
      </c>
      <c r="J12" s="3">
        <v>368508</v>
      </c>
      <c r="K12" s="3">
        <v>332839</v>
      </c>
      <c r="L12" s="3">
        <v>322438</v>
      </c>
      <c r="M12" s="3">
        <v>310452</v>
      </c>
      <c r="N12" s="3">
        <v>4061520</v>
      </c>
    </row>
    <row r="13" spans="1:14" ht="15" x14ac:dyDescent="0.25">
      <c r="A13" t="s">
        <v>26</v>
      </c>
      <c r="B13" s="12">
        <v>6027000</v>
      </c>
      <c r="C13" s="12">
        <v>5000625</v>
      </c>
      <c r="D13" s="12">
        <v>5727170</v>
      </c>
      <c r="E13" s="12">
        <v>6835580</v>
      </c>
      <c r="F13" s="12">
        <v>7445785</v>
      </c>
      <c r="G13" s="12">
        <v>7202657</v>
      </c>
      <c r="H13" s="12">
        <v>7489113</v>
      </c>
      <c r="I13" s="12">
        <v>7428860</v>
      </c>
      <c r="J13" s="12">
        <v>6828290</v>
      </c>
      <c r="K13" s="12">
        <v>6330190</v>
      </c>
      <c r="L13" s="12">
        <v>4570200</v>
      </c>
      <c r="M13" s="12">
        <v>4659170</v>
      </c>
      <c r="N13" s="3">
        <v>75544640</v>
      </c>
    </row>
    <row r="14" spans="1:14" ht="15" x14ac:dyDescent="0.25">
      <c r="A14" t="s">
        <v>27</v>
      </c>
      <c r="B14" s="3">
        <v>2091623</v>
      </c>
      <c r="C14" s="3">
        <v>2468860</v>
      </c>
      <c r="D14" s="3">
        <v>3241481</v>
      </c>
      <c r="E14" s="3">
        <v>3166166</v>
      </c>
      <c r="F14" s="3">
        <v>3443490</v>
      </c>
      <c r="G14" s="3">
        <v>3434556</v>
      </c>
      <c r="H14" s="3">
        <v>3699810</v>
      </c>
      <c r="I14" s="3">
        <v>3716410</v>
      </c>
      <c r="J14" s="3">
        <v>3605995</v>
      </c>
      <c r="K14" s="3">
        <v>2942310</v>
      </c>
      <c r="L14" s="3">
        <v>2424135</v>
      </c>
      <c r="M14" s="3">
        <v>2227960</v>
      </c>
      <c r="N14" s="3">
        <v>36462796</v>
      </c>
    </row>
    <row r="15" spans="1:14" ht="15" x14ac:dyDescent="0.25">
      <c r="A15" t="s">
        <v>17</v>
      </c>
      <c r="B15" s="3">
        <v>3858935</v>
      </c>
      <c r="C15" s="3">
        <v>3692397</v>
      </c>
      <c r="D15" s="3">
        <v>3923435</v>
      </c>
      <c r="E15" s="3">
        <v>3686784</v>
      </c>
      <c r="F15" s="3">
        <v>3832018</v>
      </c>
      <c r="G15" s="3">
        <v>3868559</v>
      </c>
      <c r="H15" s="3">
        <v>4047098</v>
      </c>
      <c r="I15" s="3">
        <v>3977772</v>
      </c>
      <c r="J15" s="3">
        <v>3804967</v>
      </c>
      <c r="K15" s="3">
        <v>3918368</v>
      </c>
      <c r="L15" s="3">
        <v>3656623</v>
      </c>
      <c r="M15" s="3">
        <v>3397652</v>
      </c>
      <c r="N15" s="3">
        <v>45664608</v>
      </c>
    </row>
    <row r="16" spans="1:14" ht="15" x14ac:dyDescent="0.25">
      <c r="N16" s="3">
        <v>366905955</v>
      </c>
    </row>
    <row r="18" spans="1:14" x14ac:dyDescent="0.3">
      <c r="A18" s="13" t="s">
        <v>47</v>
      </c>
      <c r="B18" s="3">
        <v>0</v>
      </c>
      <c r="C18" s="3">
        <v>0</v>
      </c>
      <c r="D18" s="3">
        <v>0</v>
      </c>
      <c r="E18" s="3">
        <v>0</v>
      </c>
      <c r="F18" s="3">
        <v>0</v>
      </c>
      <c r="G18" s="3">
        <v>0</v>
      </c>
      <c r="H18" s="3">
        <v>2822468</v>
      </c>
      <c r="I18" s="3">
        <v>4803427</v>
      </c>
      <c r="J18" s="3">
        <v>4924824</v>
      </c>
      <c r="K18" s="3">
        <v>4860977</v>
      </c>
      <c r="L18" s="3">
        <v>6533249</v>
      </c>
      <c r="M18" s="3">
        <v>6927344</v>
      </c>
      <c r="N18" s="3">
        <v>30872289</v>
      </c>
    </row>
    <row r="19" spans="1:14" x14ac:dyDescent="0.3">
      <c r="B19" s="3"/>
      <c r="C19" s="3"/>
      <c r="D19" s="3"/>
      <c r="E19" s="3"/>
      <c r="F19" s="3"/>
      <c r="G19" s="3"/>
      <c r="H19" s="3"/>
      <c r="I19" s="3"/>
      <c r="J19" s="3"/>
      <c r="K19" s="3"/>
      <c r="L19" s="3"/>
      <c r="M19" s="3"/>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Normal="100" workbookViewId="0">
      <selection activeCell="N18" sqref="N18"/>
    </sheetView>
  </sheetViews>
  <sheetFormatPr baseColWidth="10" defaultColWidth="8.88671875" defaultRowHeight="14.4" x14ac:dyDescent="0.3"/>
  <cols>
    <col min="9" max="10" width="10.5546875" customWidth="1"/>
    <col min="11" max="11" width="10.88671875" customWidth="1"/>
    <col min="12" max="12" width="11" customWidth="1"/>
    <col min="13" max="13" width="11.109375" customWidth="1"/>
    <col min="14" max="14" width="11.6640625" customWidth="1"/>
  </cols>
  <sheetData>
    <row r="1" spans="1:14" x14ac:dyDescent="0.3">
      <c r="A1" t="s">
        <v>0</v>
      </c>
      <c r="B1" s="11" t="s">
        <v>1</v>
      </c>
      <c r="C1" s="11" t="s">
        <v>2</v>
      </c>
      <c r="D1" s="11" t="s">
        <v>3</v>
      </c>
      <c r="E1" s="11" t="s">
        <v>4</v>
      </c>
      <c r="F1" s="11" t="s">
        <v>5</v>
      </c>
      <c r="G1" s="11" t="s">
        <v>6</v>
      </c>
      <c r="H1" s="11" t="s">
        <v>7</v>
      </c>
      <c r="I1" s="11" t="s">
        <v>8</v>
      </c>
      <c r="J1" s="11" t="s">
        <v>9</v>
      </c>
      <c r="K1" s="11" t="s">
        <v>10</v>
      </c>
      <c r="L1" s="11" t="s">
        <v>11</v>
      </c>
      <c r="M1" s="11" t="s">
        <v>12</v>
      </c>
    </row>
    <row r="2" spans="1:14" x14ac:dyDescent="0.3">
      <c r="A2" t="s">
        <v>15</v>
      </c>
      <c r="B2" s="3">
        <v>147144.32235742878</v>
      </c>
      <c r="C2" s="3">
        <v>212607.93040320234</v>
      </c>
      <c r="D2" s="3">
        <v>262302.44942012185</v>
      </c>
      <c r="E2" s="3">
        <v>299844.61731126125</v>
      </c>
      <c r="F2" s="3">
        <v>300519.903167488</v>
      </c>
      <c r="G2" s="3">
        <v>334124.92165963352</v>
      </c>
      <c r="H2" s="3">
        <v>310828.02533419372</v>
      </c>
      <c r="I2" s="3">
        <v>308622.40201344201</v>
      </c>
      <c r="J2" s="3">
        <v>294035.29609017662</v>
      </c>
      <c r="K2" s="3">
        <v>278957.32720659196</v>
      </c>
      <c r="L2" s="3">
        <v>257465.53983200376</v>
      </c>
      <c r="M2" s="3">
        <v>255839.26520445631</v>
      </c>
      <c r="N2" s="3">
        <v>3262292.0000000005</v>
      </c>
    </row>
    <row r="3" spans="1:14" x14ac:dyDescent="0.3">
      <c r="A3" t="s">
        <v>19</v>
      </c>
      <c r="B3" s="3">
        <v>2463087.9176498801</v>
      </c>
      <c r="C3" s="3">
        <v>2442420.9510744321</v>
      </c>
      <c r="D3" s="3">
        <v>2732058.8828605264</v>
      </c>
      <c r="E3" s="3">
        <v>2510128.5542735397</v>
      </c>
      <c r="F3" s="3">
        <v>2515947.5733722895</v>
      </c>
      <c r="G3" s="3">
        <v>2416327.1786973309</v>
      </c>
      <c r="H3" s="3">
        <v>2426350.9026197339</v>
      </c>
      <c r="I3" s="3">
        <v>2387800.7924843701</v>
      </c>
      <c r="J3" s="3">
        <v>2276878.4150960147</v>
      </c>
      <c r="K3" s="3">
        <v>2326902.5469591836</v>
      </c>
      <c r="L3" s="3">
        <v>1894580.9832645787</v>
      </c>
      <c r="M3" s="3">
        <v>1799247.3016481206</v>
      </c>
      <c r="N3" s="3">
        <v>28191732.000000004</v>
      </c>
    </row>
    <row r="4" spans="1:14" x14ac:dyDescent="0.3">
      <c r="A4" t="s">
        <v>24</v>
      </c>
      <c r="B4" s="3">
        <v>1033089.6046524192</v>
      </c>
      <c r="C4" s="3">
        <v>927405.36215793469</v>
      </c>
      <c r="D4" s="3">
        <v>1293886.1161435039</v>
      </c>
      <c r="E4" s="3">
        <v>1123326.2429990878</v>
      </c>
      <c r="F4" s="3">
        <v>1508004.0828237166</v>
      </c>
      <c r="G4" s="3">
        <v>1577223.6792072693</v>
      </c>
      <c r="H4" s="3">
        <v>1559239.9742897798</v>
      </c>
      <c r="I4" s="3">
        <v>1595554.8622309854</v>
      </c>
      <c r="J4" s="3">
        <v>1481804.2336142005</v>
      </c>
      <c r="K4" s="3">
        <v>1377480.5391976193</v>
      </c>
      <c r="L4" s="3">
        <v>1310706.0141080245</v>
      </c>
      <c r="M4" s="3">
        <v>1157139.288575459</v>
      </c>
      <c r="N4" s="3">
        <v>15944860.000000002</v>
      </c>
    </row>
    <row r="5" spans="1:14" x14ac:dyDescent="0.3">
      <c r="A5" t="s">
        <v>18</v>
      </c>
      <c r="B5" s="3">
        <v>1136393.1997108865</v>
      </c>
      <c r="C5" s="3">
        <v>1084816.0919945138</v>
      </c>
      <c r="D5" s="3">
        <v>1068379.5806248421</v>
      </c>
      <c r="E5" s="3">
        <v>1128223.4119397516</v>
      </c>
      <c r="F5" s="3">
        <v>1220343.2500102853</v>
      </c>
      <c r="G5" s="3">
        <v>1293519.8343333772</v>
      </c>
      <c r="H5" s="3">
        <v>1370785.8422535972</v>
      </c>
      <c r="I5" s="3">
        <v>1376280.3823768988</v>
      </c>
      <c r="J5" s="3">
        <v>1154096.2184329694</v>
      </c>
      <c r="K5" s="3">
        <v>1181182.0816821808</v>
      </c>
      <c r="L5" s="3">
        <v>1283555.3748418367</v>
      </c>
      <c r="M5" s="3">
        <v>1302102.7317988607</v>
      </c>
      <c r="N5" s="3">
        <v>14599678</v>
      </c>
    </row>
    <row r="6" spans="1:14" x14ac:dyDescent="0.3">
      <c r="A6" t="s">
        <v>13</v>
      </c>
      <c r="B6" s="3">
        <v>3653801.0221304828</v>
      </c>
      <c r="C6" s="3">
        <v>2820361.5908720326</v>
      </c>
      <c r="D6" s="3">
        <v>3309370.2432895177</v>
      </c>
      <c r="E6" s="3">
        <v>3405308.9399790419</v>
      </c>
      <c r="F6" s="3">
        <v>3618199.4400150492</v>
      </c>
      <c r="G6" s="3">
        <v>3465553.9693865487</v>
      </c>
      <c r="H6" s="3">
        <v>3536106.2943891957</v>
      </c>
      <c r="I6" s="3">
        <v>3485134.8135372787</v>
      </c>
      <c r="J6" s="3">
        <v>3576362.5995860808</v>
      </c>
      <c r="K6" s="3">
        <v>3506867.4331060126</v>
      </c>
      <c r="L6" s="3">
        <v>3375592.4844420562</v>
      </c>
      <c r="M6" s="3">
        <v>3194761.6692667026</v>
      </c>
      <c r="N6" s="3">
        <v>40947420.499999993</v>
      </c>
    </row>
    <row r="7" spans="1:14" x14ac:dyDescent="0.3">
      <c r="A7" t="s">
        <v>16</v>
      </c>
      <c r="B7" s="3">
        <v>345737.562390454</v>
      </c>
      <c r="C7" s="3">
        <v>349430.15132177522</v>
      </c>
      <c r="D7" s="3">
        <v>433229.76014107594</v>
      </c>
      <c r="E7" s="3">
        <v>466602.38280290691</v>
      </c>
      <c r="F7" s="3">
        <v>472458.30666368915</v>
      </c>
      <c r="G7" s="3">
        <v>396078.98053347244</v>
      </c>
      <c r="H7" s="3">
        <v>397097.02050027758</v>
      </c>
      <c r="I7" s="3">
        <v>470637.24379203341</v>
      </c>
      <c r="J7" s="3">
        <v>426163.81679388636</v>
      </c>
      <c r="K7" s="3">
        <v>421634.19715709932</v>
      </c>
      <c r="L7" s="3">
        <v>438884.92827564548</v>
      </c>
      <c r="M7" s="3">
        <v>348508.64962768438</v>
      </c>
      <c r="N7" s="3">
        <v>4966463</v>
      </c>
    </row>
    <row r="8" spans="1:14" x14ac:dyDescent="0.3">
      <c r="A8" t="s">
        <v>21</v>
      </c>
      <c r="B8" s="3">
        <v>1528982.6100098216</v>
      </c>
      <c r="C8" s="3">
        <v>1341722.3772778106</v>
      </c>
      <c r="D8" s="3">
        <v>1520847.3950697924</v>
      </c>
      <c r="E8" s="3">
        <v>1654311.9671124287</v>
      </c>
      <c r="F8" s="3">
        <v>1700380.1537551542</v>
      </c>
      <c r="G8" s="3">
        <v>1662686.3377687673</v>
      </c>
      <c r="H8" s="3">
        <v>1959662.8492277183</v>
      </c>
      <c r="I8" s="3">
        <v>1697022.8256939598</v>
      </c>
      <c r="J8" s="3">
        <v>1700492.5438732011</v>
      </c>
      <c r="K8" s="3">
        <v>1623488.3238071236</v>
      </c>
      <c r="L8" s="3">
        <v>2061501.3647966676</v>
      </c>
      <c r="M8" s="3">
        <v>1936466.0516075552</v>
      </c>
      <c r="N8" s="3">
        <v>20387564.800000004</v>
      </c>
    </row>
    <row r="9" spans="1:14" x14ac:dyDescent="0.3">
      <c r="A9" t="s">
        <v>22</v>
      </c>
      <c r="B9" s="3">
        <v>8564224.2908422705</v>
      </c>
      <c r="C9" s="3">
        <v>8565535.1029387768</v>
      </c>
      <c r="D9" s="3">
        <v>8597085.2847297061</v>
      </c>
      <c r="E9" s="3">
        <v>8623299.8409446813</v>
      </c>
      <c r="F9" s="3">
        <v>8632264.8112271372</v>
      </c>
      <c r="G9" s="3">
        <v>8665282.5766230281</v>
      </c>
      <c r="H9" s="3">
        <v>9613923.1571531314</v>
      </c>
      <c r="I9" s="3">
        <v>10315262.245954536</v>
      </c>
      <c r="J9" s="3">
        <v>10355567.357920893</v>
      </c>
      <c r="K9" s="3">
        <v>10306550.470086811</v>
      </c>
      <c r="L9" s="3">
        <v>10822242.76143329</v>
      </c>
      <c r="M9" s="3">
        <v>10937465.100145737</v>
      </c>
      <c r="N9" s="3">
        <v>113998703</v>
      </c>
    </row>
    <row r="10" spans="1:14" x14ac:dyDescent="0.3">
      <c r="A10" t="s">
        <v>20</v>
      </c>
      <c r="B10" s="3">
        <v>480663.88237140654</v>
      </c>
      <c r="C10" s="3">
        <v>547604.1363317502</v>
      </c>
      <c r="D10" s="3">
        <v>783343.68919721618</v>
      </c>
      <c r="E10" s="3">
        <v>836046.89937441563</v>
      </c>
      <c r="F10" s="3">
        <v>815110.07028155634</v>
      </c>
      <c r="G10" s="3">
        <v>802943.85260737839</v>
      </c>
      <c r="H10" s="3">
        <v>842613.20097026334</v>
      </c>
      <c r="I10" s="3">
        <v>932980.76098630228</v>
      </c>
      <c r="J10" s="3">
        <v>934213.19965954137</v>
      </c>
      <c r="K10" s="3">
        <v>822351.10462284216</v>
      </c>
      <c r="L10" s="3">
        <v>583936.39184795658</v>
      </c>
      <c r="M10" s="3">
        <v>565449.811749371</v>
      </c>
      <c r="N10" s="3">
        <v>8947257</v>
      </c>
    </row>
    <row r="11" spans="1:14" x14ac:dyDescent="0.3">
      <c r="A11" t="s">
        <v>14</v>
      </c>
      <c r="B11" s="3">
        <v>2529644.6074408344</v>
      </c>
      <c r="C11" s="3">
        <v>2299498.3757557557</v>
      </c>
      <c r="D11" s="3">
        <v>2527399.0351989279</v>
      </c>
      <c r="E11" s="3">
        <v>2694339.0128985778</v>
      </c>
      <c r="F11" s="3">
        <v>2816667.8692397303</v>
      </c>
      <c r="G11" s="3">
        <v>2714051.9470243934</v>
      </c>
      <c r="H11" s="3">
        <v>3012463.8240945349</v>
      </c>
      <c r="I11" s="3">
        <v>3277018.901919194</v>
      </c>
      <c r="J11" s="3">
        <v>2862683.4078660575</v>
      </c>
      <c r="K11" s="3">
        <v>2657905.1640436267</v>
      </c>
      <c r="L11" s="3">
        <v>2692776.3338800706</v>
      </c>
      <c r="M11" s="3">
        <v>2350179.5206382973</v>
      </c>
      <c r="N11" s="3">
        <v>32434628.000000004</v>
      </c>
    </row>
    <row r="12" spans="1:14" x14ac:dyDescent="0.3">
      <c r="A12" t="s">
        <v>23</v>
      </c>
      <c r="B12" s="3">
        <v>343605.70564862416</v>
      </c>
      <c r="C12" s="3">
        <v>317949.94954647525</v>
      </c>
      <c r="D12" s="3">
        <v>395095.13945665665</v>
      </c>
      <c r="E12" s="3">
        <v>456637.14387569187</v>
      </c>
      <c r="F12" s="3">
        <v>488768.16804102896</v>
      </c>
      <c r="G12" s="3">
        <v>617592.84438141389</v>
      </c>
      <c r="H12" s="3">
        <v>563790.42972483207</v>
      </c>
      <c r="I12" s="3">
        <v>492640.65870413044</v>
      </c>
      <c r="J12" s="3">
        <v>496708.59355315252</v>
      </c>
      <c r="K12" s="3">
        <v>448630.67170763656</v>
      </c>
      <c r="L12" s="3">
        <v>434611.25806791545</v>
      </c>
      <c r="M12" s="3">
        <v>418455.43729244225</v>
      </c>
      <c r="N12" s="3">
        <v>5474486</v>
      </c>
    </row>
    <row r="13" spans="1:14" x14ac:dyDescent="0.3">
      <c r="A13" t="s">
        <v>26</v>
      </c>
      <c r="B13">
        <v>4597800</v>
      </c>
      <c r="C13">
        <v>4281610</v>
      </c>
      <c r="D13">
        <v>4590420</v>
      </c>
      <c r="E13">
        <v>5059310</v>
      </c>
      <c r="F13">
        <v>5485820</v>
      </c>
      <c r="G13">
        <v>5422050</v>
      </c>
      <c r="H13">
        <v>7245800</v>
      </c>
      <c r="I13">
        <v>6779370</v>
      </c>
      <c r="J13">
        <v>6273910</v>
      </c>
      <c r="K13">
        <v>5777070</v>
      </c>
      <c r="L13">
        <v>5047100</v>
      </c>
      <c r="M13">
        <v>5260300</v>
      </c>
      <c r="N13" s="3">
        <v>65820560</v>
      </c>
    </row>
    <row r="14" spans="1:14" x14ac:dyDescent="0.3">
      <c r="A14" t="s">
        <v>27</v>
      </c>
      <c r="B14">
        <v>2600950</v>
      </c>
      <c r="C14">
        <v>2085320</v>
      </c>
      <c r="D14">
        <v>1446940</v>
      </c>
      <c r="E14">
        <v>2628991</v>
      </c>
      <c r="F14">
        <v>2623610</v>
      </c>
      <c r="G14">
        <v>2945930</v>
      </c>
      <c r="H14">
        <v>3010110</v>
      </c>
      <c r="I14">
        <v>3012760</v>
      </c>
      <c r="J14">
        <v>2962340</v>
      </c>
      <c r="K14">
        <v>2897730</v>
      </c>
      <c r="L14">
        <v>1818240</v>
      </c>
      <c r="M14">
        <v>2434710</v>
      </c>
      <c r="N14" s="3">
        <v>30467631</v>
      </c>
    </row>
    <row r="15" spans="1:14" x14ac:dyDescent="0.3">
      <c r="A15" t="s">
        <v>17</v>
      </c>
      <c r="B15" s="3">
        <v>3595622.3049202566</v>
      </c>
      <c r="C15" s="3">
        <v>3440447.9504890968</v>
      </c>
      <c r="D15" s="3">
        <v>3655721.1764139091</v>
      </c>
      <c r="E15" s="3">
        <v>3435217.9510209747</v>
      </c>
      <c r="F15" s="3">
        <v>3570541.9743156889</v>
      </c>
      <c r="G15" s="3">
        <v>3604589.6156063792</v>
      </c>
      <c r="H15" s="3">
        <v>3770946.0871971571</v>
      </c>
      <c r="I15" s="3">
        <v>3706350.5156441508</v>
      </c>
      <c r="J15" s="3">
        <v>3545336.7871408863</v>
      </c>
      <c r="K15" s="3">
        <v>3650999.9208812215</v>
      </c>
      <c r="L15" s="3">
        <v>3407114.9732981832</v>
      </c>
      <c r="M15" s="3">
        <v>3165814.7430720963</v>
      </c>
      <c r="N15" s="3">
        <v>42548704</v>
      </c>
    </row>
    <row r="16" spans="1:14" x14ac:dyDescent="0.3">
      <c r="N16" s="3">
        <v>427991979.30000001</v>
      </c>
    </row>
    <row r="18" spans="1:14" x14ac:dyDescent="0.3">
      <c r="A18" s="13" t="s">
        <v>47</v>
      </c>
      <c r="B18">
        <v>8187323</v>
      </c>
      <c r="C18">
        <v>7627565</v>
      </c>
      <c r="D18">
        <v>8994817</v>
      </c>
      <c r="E18">
        <v>8062454</v>
      </c>
      <c r="F18">
        <v>8456810</v>
      </c>
      <c r="G18">
        <v>8213398</v>
      </c>
      <c r="H18">
        <v>8560600</v>
      </c>
      <c r="I18">
        <v>8487412</v>
      </c>
      <c r="J18">
        <v>8397464</v>
      </c>
      <c r="K18">
        <v>8319428</v>
      </c>
      <c r="L18">
        <v>8228644</v>
      </c>
      <c r="M18">
        <v>8187106</v>
      </c>
      <c r="N18" s="3">
        <v>99723021</v>
      </c>
    </row>
    <row r="20" spans="1:14" x14ac:dyDescent="0.3">
      <c r="N20" s="3"/>
    </row>
    <row r="21" spans="1:14" x14ac:dyDescent="0.3">
      <c r="N21"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baseColWidth="10" defaultColWidth="8.88671875" defaultRowHeight="14.4" x14ac:dyDescent="0.3"/>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15</v>
      </c>
      <c r="B2">
        <v>0</v>
      </c>
      <c r="C2">
        <v>0</v>
      </c>
      <c r="D2">
        <v>0</v>
      </c>
      <c r="E2">
        <v>0</v>
      </c>
      <c r="F2">
        <v>0</v>
      </c>
      <c r="G2">
        <v>0</v>
      </c>
      <c r="H2">
        <v>0</v>
      </c>
      <c r="I2">
        <v>0</v>
      </c>
      <c r="J2">
        <v>0</v>
      </c>
      <c r="K2">
        <v>0</v>
      </c>
      <c r="L2">
        <v>0</v>
      </c>
      <c r="M2">
        <v>0</v>
      </c>
    </row>
    <row r="3" spans="1:13" x14ac:dyDescent="0.25">
      <c r="A3" t="s">
        <v>19</v>
      </c>
      <c r="B3">
        <v>0</v>
      </c>
      <c r="C3">
        <v>0</v>
      </c>
      <c r="D3">
        <v>0</v>
      </c>
      <c r="E3">
        <v>0</v>
      </c>
      <c r="F3">
        <v>0</v>
      </c>
      <c r="G3">
        <v>0</v>
      </c>
      <c r="H3">
        <v>0</v>
      </c>
      <c r="I3">
        <v>0</v>
      </c>
      <c r="J3">
        <v>0</v>
      </c>
      <c r="K3">
        <v>0</v>
      </c>
      <c r="L3">
        <v>0</v>
      </c>
      <c r="M3">
        <v>0</v>
      </c>
    </row>
    <row r="4" spans="1:13" x14ac:dyDescent="0.25">
      <c r="A4" t="s">
        <v>24</v>
      </c>
      <c r="B4">
        <v>0</v>
      </c>
      <c r="C4">
        <v>0</v>
      </c>
      <c r="D4">
        <v>0</v>
      </c>
      <c r="E4">
        <v>0</v>
      </c>
      <c r="F4">
        <v>0</v>
      </c>
      <c r="G4">
        <v>0</v>
      </c>
      <c r="H4">
        <v>0</v>
      </c>
      <c r="I4">
        <v>0</v>
      </c>
      <c r="J4">
        <v>0</v>
      </c>
      <c r="K4">
        <v>0</v>
      </c>
      <c r="L4">
        <v>0</v>
      </c>
      <c r="M4">
        <v>0</v>
      </c>
    </row>
    <row r="5" spans="1:13" x14ac:dyDescent="0.25">
      <c r="A5" t="s">
        <v>18</v>
      </c>
      <c r="B5">
        <v>0</v>
      </c>
      <c r="C5">
        <v>0</v>
      </c>
      <c r="D5">
        <v>0</v>
      </c>
      <c r="E5">
        <v>0</v>
      </c>
      <c r="F5">
        <v>0</v>
      </c>
      <c r="G5">
        <v>0</v>
      </c>
      <c r="H5">
        <v>0</v>
      </c>
      <c r="I5">
        <v>0</v>
      </c>
      <c r="J5">
        <v>0</v>
      </c>
      <c r="K5">
        <v>0</v>
      </c>
      <c r="L5">
        <v>0</v>
      </c>
      <c r="M5">
        <v>0</v>
      </c>
    </row>
    <row r="6" spans="1:13" x14ac:dyDescent="0.25">
      <c r="A6" t="s">
        <v>13</v>
      </c>
      <c r="B6">
        <v>0</v>
      </c>
      <c r="C6">
        <v>0</v>
      </c>
      <c r="D6">
        <v>0</v>
      </c>
      <c r="E6">
        <v>0</v>
      </c>
      <c r="F6">
        <v>0</v>
      </c>
      <c r="G6">
        <v>0</v>
      </c>
      <c r="H6">
        <v>0</v>
      </c>
      <c r="I6">
        <v>0</v>
      </c>
      <c r="J6">
        <v>0</v>
      </c>
      <c r="K6">
        <v>0</v>
      </c>
      <c r="L6">
        <v>0</v>
      </c>
      <c r="M6">
        <v>0</v>
      </c>
    </row>
    <row r="7" spans="1:13" x14ac:dyDescent="0.25">
      <c r="A7" t="s">
        <v>16</v>
      </c>
      <c r="B7">
        <v>0</v>
      </c>
      <c r="C7">
        <v>0</v>
      </c>
      <c r="D7">
        <v>0</v>
      </c>
      <c r="E7">
        <v>0</v>
      </c>
      <c r="F7">
        <v>0</v>
      </c>
      <c r="G7">
        <v>0</v>
      </c>
      <c r="H7">
        <v>0</v>
      </c>
      <c r="I7">
        <v>0</v>
      </c>
      <c r="J7">
        <v>0</v>
      </c>
      <c r="K7">
        <v>0</v>
      </c>
      <c r="L7">
        <v>0</v>
      </c>
      <c r="M7">
        <v>0</v>
      </c>
    </row>
    <row r="8" spans="1:13" x14ac:dyDescent="0.25">
      <c r="A8" t="s">
        <v>21</v>
      </c>
      <c r="B8">
        <v>0</v>
      </c>
      <c r="C8">
        <v>0</v>
      </c>
      <c r="D8">
        <v>0</v>
      </c>
      <c r="E8">
        <v>0</v>
      </c>
      <c r="F8">
        <v>0</v>
      </c>
      <c r="G8">
        <v>0</v>
      </c>
      <c r="H8">
        <v>0</v>
      </c>
      <c r="I8">
        <v>0</v>
      </c>
      <c r="J8">
        <v>0</v>
      </c>
      <c r="K8">
        <v>0</v>
      </c>
      <c r="L8">
        <v>0</v>
      </c>
      <c r="M8">
        <v>0</v>
      </c>
    </row>
    <row r="9" spans="1:13" x14ac:dyDescent="0.25">
      <c r="A9" t="s">
        <v>22</v>
      </c>
      <c r="B9">
        <v>0</v>
      </c>
      <c r="C9">
        <v>0</v>
      </c>
      <c r="D9">
        <v>0</v>
      </c>
      <c r="E9">
        <v>0</v>
      </c>
      <c r="F9">
        <v>0</v>
      </c>
      <c r="G9">
        <v>0</v>
      </c>
      <c r="H9">
        <v>0</v>
      </c>
      <c r="I9">
        <v>0</v>
      </c>
      <c r="J9">
        <v>0</v>
      </c>
      <c r="K9">
        <v>0</v>
      </c>
      <c r="L9">
        <v>0</v>
      </c>
      <c r="M9">
        <v>0</v>
      </c>
    </row>
    <row r="10" spans="1:13" x14ac:dyDescent="0.25">
      <c r="A10" t="s">
        <v>20</v>
      </c>
      <c r="B10">
        <v>0</v>
      </c>
      <c r="C10">
        <v>0</v>
      </c>
      <c r="D10">
        <v>0</v>
      </c>
      <c r="E10">
        <v>0</v>
      </c>
      <c r="F10">
        <v>0</v>
      </c>
      <c r="G10">
        <v>0</v>
      </c>
      <c r="H10">
        <v>0</v>
      </c>
      <c r="I10">
        <v>0</v>
      </c>
      <c r="J10">
        <v>0</v>
      </c>
      <c r="K10">
        <v>0</v>
      </c>
      <c r="L10">
        <v>0</v>
      </c>
      <c r="M10">
        <v>0</v>
      </c>
    </row>
    <row r="11" spans="1:13" x14ac:dyDescent="0.25">
      <c r="A11" t="s">
        <v>14</v>
      </c>
      <c r="B11">
        <v>0</v>
      </c>
      <c r="C11">
        <v>0</v>
      </c>
      <c r="D11">
        <v>0</v>
      </c>
      <c r="E11">
        <v>0</v>
      </c>
      <c r="F11">
        <v>0</v>
      </c>
      <c r="G11">
        <v>0</v>
      </c>
      <c r="H11">
        <v>0</v>
      </c>
      <c r="I11">
        <v>0</v>
      </c>
      <c r="J11">
        <v>0</v>
      </c>
      <c r="K11">
        <v>0</v>
      </c>
      <c r="L11">
        <v>0</v>
      </c>
      <c r="M11">
        <v>0</v>
      </c>
    </row>
    <row r="12" spans="1:13" x14ac:dyDescent="0.25">
      <c r="A12" t="s">
        <v>23</v>
      </c>
      <c r="B12">
        <v>0</v>
      </c>
      <c r="C12">
        <v>0</v>
      </c>
      <c r="D12">
        <v>0</v>
      </c>
      <c r="E12">
        <v>0</v>
      </c>
      <c r="F12">
        <v>0</v>
      </c>
      <c r="G12">
        <v>0</v>
      </c>
      <c r="H12">
        <v>0</v>
      </c>
      <c r="I12">
        <v>0</v>
      </c>
      <c r="J12">
        <v>0</v>
      </c>
      <c r="K12">
        <v>0</v>
      </c>
      <c r="L12">
        <v>0</v>
      </c>
      <c r="M12">
        <v>0</v>
      </c>
    </row>
    <row r="13" spans="1:13" x14ac:dyDescent="0.25">
      <c r="A13" t="s">
        <v>17</v>
      </c>
      <c r="B13">
        <v>0</v>
      </c>
      <c r="C13">
        <v>0</v>
      </c>
      <c r="D13">
        <v>0</v>
      </c>
      <c r="E13">
        <v>0</v>
      </c>
      <c r="F13">
        <v>0</v>
      </c>
      <c r="G13">
        <v>0</v>
      </c>
      <c r="H13">
        <v>0</v>
      </c>
      <c r="I13">
        <v>0</v>
      </c>
      <c r="J13">
        <v>0</v>
      </c>
      <c r="K13">
        <v>0</v>
      </c>
      <c r="L13">
        <v>0</v>
      </c>
      <c r="M1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77</vt:i4>
      </vt:variant>
    </vt:vector>
  </HeadingPairs>
  <TitlesOfParts>
    <vt:vector size="77" baseType="lpstr">
      <vt:lpstr>Intro</vt:lpstr>
      <vt:lpstr>targets_per_capita</vt:lpstr>
      <vt:lpstr>consumption_to_wastewater</vt:lpstr>
      <vt:lpstr>supply_project_wells</vt:lpstr>
      <vt:lpstr>delayed_sources</vt:lpstr>
      <vt:lpstr>delayed_sources_phase_in</vt:lpstr>
      <vt:lpstr>target_shift_hfwaj_zar</vt:lpstr>
      <vt:lpstr>target_shift_hfwaj_taf</vt:lpstr>
      <vt:lpstr>target_shift_hfwaj_maf</vt:lpstr>
      <vt:lpstr>target_shift_hfwaj_mad</vt:lpstr>
      <vt:lpstr>target_shift_hfwaj_maa</vt:lpstr>
      <vt:lpstr>target_shift_hfwaj_kar</vt:lpstr>
      <vt:lpstr>target_shift_hfwaj_jar</vt:lpstr>
      <vt:lpstr>target_shift_hfwaj_irb</vt:lpstr>
      <vt:lpstr>target_shift_hfwaj_bal</vt:lpstr>
      <vt:lpstr>target_shift_hfwaj_aqa</vt:lpstr>
      <vt:lpstr>target_shift_hfwaj_amm</vt:lpstr>
      <vt:lpstr>target_shift_RSDS_ph2</vt:lpstr>
      <vt:lpstr>target_shift_aqa_RSDS</vt:lpstr>
      <vt:lpstr>target_shift_aqa_desal</vt:lpstr>
      <vt:lpstr>target_shift_awajan</vt:lpstr>
      <vt:lpstr>target_shift_hasagw</vt:lpstr>
      <vt:lpstr>target_shift_disitaf</vt:lpstr>
      <vt:lpstr>target_shift_tafgw</vt:lpstr>
      <vt:lpstr>target_shift_khaw</vt:lpstr>
      <vt:lpstr>target_shift_zaatari</vt:lpstr>
      <vt:lpstr>target_shift_mafgw</vt:lpstr>
      <vt:lpstr>target_shift_maagw</vt:lpstr>
      <vt:lpstr>target_shift_kargw</vt:lpstr>
      <vt:lpstr>target_shift_samad</vt:lpstr>
      <vt:lpstr>target_shift_hamed</vt:lpstr>
      <vt:lpstr>target_shift_zaibal</vt:lpstr>
      <vt:lpstr>target_shift_aqagw</vt:lpstr>
      <vt:lpstr>target_shift_heedan</vt:lpstr>
      <vt:lpstr>target_shift_aqeb2</vt:lpstr>
      <vt:lpstr>target_shift_aqeb1</vt:lpstr>
      <vt:lpstr>target_shift_tannour_dam</vt:lpstr>
      <vt:lpstr>target_shift_tiberias_RSDS_2</vt:lpstr>
      <vt:lpstr>target_shift_tiberias_RSDS_1</vt:lpstr>
      <vt:lpstr>target_shift_disiamm</vt:lpstr>
      <vt:lpstr>target_shift_hisban</vt:lpstr>
      <vt:lpstr>target_shift_sheediya</vt:lpstr>
      <vt:lpstr>target_shift_subahy</vt:lpstr>
      <vt:lpstr>target_shift_mujib_wtp</vt:lpstr>
      <vt:lpstr>target_shift_tiberias_RSDS</vt:lpstr>
      <vt:lpstr>Extraction_cap</vt:lpstr>
      <vt:lpstr>NRW</vt:lpstr>
      <vt:lpstr>tot_extraction2006</vt:lpstr>
      <vt:lpstr>tot_extraction2007</vt:lpstr>
      <vt:lpstr>tot_extraction2008</vt:lpstr>
      <vt:lpstr>tot_extraction2009</vt:lpstr>
      <vt:lpstr>tot_extraction2010</vt:lpstr>
      <vt:lpstr>tot_extraction2011</vt:lpstr>
      <vt:lpstr>tot_extraction2012</vt:lpstr>
      <vt:lpstr>tot_extraction2013</vt:lpstr>
      <vt:lpstr>tot_extraction2014</vt:lpstr>
      <vt:lpstr>tot_extraction2015</vt:lpstr>
      <vt:lpstr>real_supply2006</vt:lpstr>
      <vt:lpstr>real_supply2007</vt:lpstr>
      <vt:lpstr>real_supply2008</vt:lpstr>
      <vt:lpstr>real_supply2009</vt:lpstr>
      <vt:lpstr>real_supply2010</vt:lpstr>
      <vt:lpstr>real_supply2011</vt:lpstr>
      <vt:lpstr>real_supply2012</vt:lpstr>
      <vt:lpstr>real_supply2013</vt:lpstr>
      <vt:lpstr>real_supply2014</vt:lpstr>
      <vt:lpstr>observed_supply2015</vt:lpstr>
      <vt:lpstr>observed_supply2016</vt:lpstr>
      <vt:lpstr>monthly_extraction2006</vt:lpstr>
      <vt:lpstr>monthly_extraction2007</vt:lpstr>
      <vt:lpstr>monthly_extraction2008</vt:lpstr>
      <vt:lpstr>monthly_extraction2009</vt:lpstr>
      <vt:lpstr>monthly_extraction2010</vt:lpstr>
      <vt:lpstr>monthly_extraction2011</vt:lpstr>
      <vt:lpstr>monthly_extraction2012</vt:lpstr>
      <vt:lpstr>monthly_extraction2013</vt:lpstr>
      <vt:lpstr>monthly_extraction2014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Thibaut</dc:creator>
  <cp:lastModifiedBy>Christian Klassert klassert</cp:lastModifiedBy>
  <dcterms:created xsi:type="dcterms:W3CDTF">2015-09-17T03:33:21Z</dcterms:created>
  <dcterms:modified xsi:type="dcterms:W3CDTF">2021-01-03T14:29:25Z</dcterms:modified>
</cp:coreProperties>
</file>