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asha2\Descargas\"/>
    </mc:Choice>
  </mc:AlternateContent>
  <xr:revisionPtr revIDLastSave="0" documentId="13_ncr:1_{3A25D173-0EB9-428A-9FD9-466C11059014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Schedule &amp; Cost Summary" sheetId="1" r:id="rId1"/>
    <sheet name="Integrantes" sheetId="2" r:id="rId2"/>
  </sheets>
  <definedNames>
    <definedName name="_xlnm.Print_Area" localSheetId="0">'Schedule &amp; Cost Summary'!$A$1:$H$44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E37" i="1"/>
  <c r="H12" i="1"/>
  <c r="D5" i="1"/>
  <c r="E5" i="1" s="1"/>
  <c r="D4" i="1"/>
  <c r="G4" i="1" s="1"/>
  <c r="D21" i="1"/>
  <c r="D22" i="1"/>
  <c r="D20" i="1"/>
  <c r="D18" i="1"/>
  <c r="E4" i="1"/>
  <c r="D6" i="1"/>
  <c r="E6" i="1" s="1"/>
  <c r="D7" i="1"/>
  <c r="E7" i="1" s="1"/>
  <c r="D8" i="1"/>
  <c r="E8" i="1" s="1"/>
  <c r="D9" i="1"/>
  <c r="E9" i="1" s="1"/>
  <c r="D10" i="1"/>
  <c r="E10" i="1"/>
  <c r="D11" i="1"/>
  <c r="E11" i="1" s="1"/>
  <c r="D30" i="1"/>
  <c r="E30" i="1" s="1"/>
  <c r="D29" i="1"/>
  <c r="E29" i="1"/>
  <c r="D13" i="1"/>
  <c r="E13" i="1" s="1"/>
  <c r="D15" i="1"/>
  <c r="E15" i="1"/>
  <c r="D16" i="1"/>
  <c r="E16" i="1" s="1"/>
  <c r="D17" i="1"/>
  <c r="E17" i="1"/>
  <c r="E18" i="1"/>
  <c r="E20" i="1"/>
  <c r="E21" i="1"/>
  <c r="E19" i="1"/>
  <c r="D24" i="1"/>
  <c r="E24" i="1"/>
  <c r="D25" i="1"/>
  <c r="E25" i="1" s="1"/>
  <c r="D26" i="1"/>
  <c r="E26" i="1" s="1"/>
  <c r="D27" i="1"/>
  <c r="E27" i="1"/>
  <c r="B3" i="1"/>
  <c r="C3" i="1"/>
  <c r="B12" i="1"/>
  <c r="C12" i="1"/>
  <c r="B14" i="1"/>
  <c r="C14" i="1"/>
  <c r="D14" i="1"/>
  <c r="G14" i="1" s="1"/>
  <c r="H14" i="1" s="1"/>
  <c r="B19" i="1"/>
  <c r="C19" i="1"/>
  <c r="D19" i="1" s="1"/>
  <c r="G19" i="1" s="1"/>
  <c r="H19" i="1" s="1"/>
  <c r="B23" i="1"/>
  <c r="C23" i="1"/>
  <c r="D23" i="1"/>
  <c r="B28" i="1"/>
  <c r="C28" i="1"/>
  <c r="D28" i="1" s="1"/>
  <c r="G28" i="1" s="1"/>
  <c r="C32" i="1" a="1"/>
  <c r="C32" i="1" s="1"/>
  <c r="B32" i="1" a="1"/>
  <c r="B32" i="1" s="1"/>
  <c r="G22" i="1"/>
  <c r="E22" i="1"/>
  <c r="G16" i="1"/>
  <c r="G23" i="1"/>
  <c r="G29" i="1"/>
  <c r="G30" i="1"/>
  <c r="G6" i="1"/>
  <c r="G7" i="1"/>
  <c r="G8" i="1"/>
  <c r="G9" i="1"/>
  <c r="G10" i="1"/>
  <c r="G11" i="1"/>
  <c r="G13" i="1"/>
  <c r="G15" i="1"/>
  <c r="G17" i="1"/>
  <c r="G18" i="1"/>
  <c r="G20" i="1"/>
  <c r="G21" i="1"/>
  <c r="G24" i="1"/>
  <c r="G26" i="1"/>
  <c r="G27" i="1"/>
  <c r="D12" i="1" l="1"/>
  <c r="G12" i="1" s="1"/>
  <c r="E23" i="1"/>
  <c r="E14" i="1"/>
  <c r="E28" i="1"/>
  <c r="D3" i="1"/>
  <c r="G3" i="1"/>
  <c r="D32" i="1"/>
  <c r="E32" i="1" s="1" a="1"/>
  <c r="E32" i="1" s="1"/>
  <c r="E3" i="1"/>
  <c r="G25" i="1"/>
  <c r="G5" i="1"/>
</calcChain>
</file>

<file path=xl/sharedStrings.xml><?xml version="1.0" encoding="utf-8"?>
<sst xmlns="http://schemas.openxmlformats.org/spreadsheetml/2006/main" count="47" uniqueCount="47">
  <si>
    <t>Prevención Amigable - Schedule and Cost Summary</t>
  </si>
  <si>
    <t>Phase</t>
  </si>
  <si>
    <t>Hours (lo)</t>
    <phoneticPr fontId="5" type="noConversion"/>
  </si>
  <si>
    <t>Hours (hi)</t>
    <phoneticPr fontId="5" type="noConversion"/>
  </si>
  <si>
    <t>Hours (mean)</t>
  </si>
  <si>
    <t>Cost</t>
  </si>
  <si>
    <t>Start date</t>
  </si>
  <si>
    <t>Days (6hr day)</t>
    <phoneticPr fontId="5" type="noConversion"/>
  </si>
  <si>
    <t>Due Date</t>
  </si>
  <si>
    <t>Discovery and Research</t>
    <phoneticPr fontId="5" type="noConversion"/>
  </si>
  <si>
    <t>User research</t>
  </si>
  <si>
    <t>Data gathering and research</t>
    <phoneticPr fontId="5" type="noConversion"/>
  </si>
  <si>
    <t>User interviews or surveys</t>
  </si>
  <si>
    <t>Personas</t>
    <phoneticPr fontId="5" type="noConversion"/>
  </si>
  <si>
    <t>Business research</t>
  </si>
  <si>
    <t>Competitive Study</t>
    <phoneticPr fontId="5" type="noConversion"/>
  </si>
  <si>
    <t>Business Needs Analysis</t>
    <phoneticPr fontId="5" type="noConversion"/>
  </si>
  <si>
    <t>Documentation</t>
    <phoneticPr fontId="5" type="noConversion"/>
  </si>
  <si>
    <t>Information Architecture</t>
    <phoneticPr fontId="5" type="noConversion"/>
  </si>
  <si>
    <t>Information organization</t>
    <phoneticPr fontId="5" type="noConversion"/>
  </si>
  <si>
    <t>Interaction Design</t>
    <phoneticPr fontId="5" type="noConversion"/>
  </si>
  <si>
    <t>Use Cases</t>
    <phoneticPr fontId="5" type="noConversion"/>
  </si>
  <si>
    <t>User flow diagrams</t>
    <phoneticPr fontId="5" type="noConversion"/>
  </si>
  <si>
    <t>UI Spec (Wireframes, Storyboards)</t>
    <phoneticPr fontId="5" type="noConversion"/>
  </si>
  <si>
    <t>Usability testing</t>
  </si>
  <si>
    <t>Visual design</t>
  </si>
  <si>
    <t>Design comps</t>
  </si>
  <si>
    <t>Design iterations</t>
  </si>
  <si>
    <t>Style Guide</t>
    <phoneticPr fontId="5" type="noConversion"/>
  </si>
  <si>
    <t>Site development</t>
  </si>
  <si>
    <t>Graphics production</t>
  </si>
  <si>
    <t>XHTML</t>
  </si>
  <si>
    <t>CSS</t>
  </si>
  <si>
    <t>Programming</t>
    <phoneticPr fontId="5" type="noConversion"/>
  </si>
  <si>
    <t>Quality Assurance</t>
  </si>
  <si>
    <t>Testing</t>
  </si>
  <si>
    <t>Bug fixes</t>
  </si>
  <si>
    <t>Hours</t>
  </si>
  <si>
    <t>Hourly rate (Type A)</t>
  </si>
  <si>
    <t>Hourly rate (Type B)</t>
  </si>
  <si>
    <t>Hourly rate (Type C)</t>
  </si>
  <si>
    <t>Hours/day</t>
  </si>
  <si>
    <t>Total cost</t>
  </si>
  <si>
    <t>Integrantes</t>
  </si>
  <si>
    <t>Eyli Burguete Pech</t>
  </si>
  <si>
    <t>Ashanty Francely González Concha</t>
  </si>
  <si>
    <t>Samuel David Rodríguez Coral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</si>
</sst>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$-409]#,##0.00"/>
  </numFmts>
  <fonts count="14" x14ac:knownFonts="1">
    <font>
      <sz val="10"/>
      <name val="Verdana"/>
    </font>
    <font>
      <sz val="10"/>
      <name val="Verdana"/>
    </font>
    <font>
      <b/>
      <sz val="10"/>
      <name val="Verdana"/>
    </font>
    <font>
      <b/>
      <sz val="14"/>
      <name val="Verdana"/>
    </font>
    <font>
      <sz val="14"/>
      <name val="Verdana"/>
    </font>
    <font>
      <sz val="8"/>
      <name val="Verdana"/>
    </font>
    <font>
      <b/>
      <sz val="12"/>
      <name val="Helv"/>
    </font>
    <font>
      <sz val="12"/>
      <name val="Helv"/>
    </font>
    <font>
      <b/>
      <sz val="24"/>
      <name val="Helv"/>
    </font>
    <font>
      <b/>
      <sz val="16"/>
      <name val="Helv"/>
    </font>
    <font>
      <b/>
      <sz val="16"/>
      <name val="Verdana"/>
    </font>
    <font>
      <sz val="16"/>
      <name val="Verdana"/>
    </font>
    <font>
      <sz val="10"/>
      <color indexed="63"/>
      <name val="Helv"/>
    </font>
    <font>
      <b/>
      <sz val="12"/>
      <color rgb="FF000000"/>
      <name val="Helv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medium">
        <color indexed="64"/>
      </bottom>
      <diagonal/>
    </border>
    <border>
      <left/>
      <right/>
      <top/>
      <bottom style="thin">
        <color indexed="2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23"/>
      </bottom>
      <diagonal/>
    </border>
    <border>
      <left/>
      <right/>
      <top style="thin">
        <color indexed="23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9" fontId="0" fillId="0" borderId="0" xfId="2" applyFont="1"/>
    <xf numFmtId="16" fontId="0" fillId="0" borderId="0" xfId="0" applyNumberFormat="1"/>
    <xf numFmtId="16" fontId="2" fillId="0" borderId="0" xfId="0" applyNumberFormat="1" applyFont="1"/>
    <xf numFmtId="16" fontId="0" fillId="0" borderId="0" xfId="0" applyNumberFormat="1" applyAlignment="1">
      <alignment wrapText="1"/>
    </xf>
    <xf numFmtId="0" fontId="4" fillId="0" borderId="0" xfId="0" applyFont="1"/>
    <xf numFmtId="16" fontId="4" fillId="0" borderId="0" xfId="0" applyNumberFormat="1" applyFont="1"/>
    <xf numFmtId="16" fontId="3" fillId="0" borderId="0" xfId="0" applyNumberFormat="1" applyFont="1"/>
    <xf numFmtId="16" fontId="7" fillId="0" borderId="0" xfId="0" applyNumberFormat="1" applyFont="1"/>
    <xf numFmtId="2" fontId="7" fillId="0" borderId="0" xfId="0" applyNumberFormat="1" applyFont="1"/>
    <xf numFmtId="16" fontId="6" fillId="0" borderId="0" xfId="0" applyNumberFormat="1" applyFont="1"/>
    <xf numFmtId="0" fontId="7" fillId="0" borderId="0" xfId="0" applyFont="1"/>
    <xf numFmtId="0" fontId="8" fillId="0" borderId="0" xfId="0" applyFont="1" applyAlignment="1">
      <alignment vertical="center"/>
    </xf>
    <xf numFmtId="16" fontId="7" fillId="0" borderId="1" xfId="0" applyNumberFormat="1" applyFont="1" applyBorder="1"/>
    <xf numFmtId="2" fontId="7" fillId="0" borderId="1" xfId="0" applyNumberFormat="1" applyFont="1" applyBorder="1"/>
    <xf numFmtId="16" fontId="6" fillId="0" borderId="1" xfId="0" applyNumberFormat="1" applyFont="1" applyBorder="1"/>
    <xf numFmtId="0" fontId="7" fillId="0" borderId="2" xfId="0" applyFont="1" applyBorder="1" applyAlignment="1">
      <alignment horizontal="left" wrapText="1" indent="1"/>
    </xf>
    <xf numFmtId="0" fontId="7" fillId="0" borderId="2" xfId="0" applyFont="1" applyBorder="1"/>
    <xf numFmtId="164" fontId="7" fillId="0" borderId="2" xfId="0" applyNumberFormat="1" applyFont="1" applyBorder="1"/>
    <xf numFmtId="16" fontId="7" fillId="0" borderId="2" xfId="0" applyNumberFormat="1" applyFont="1" applyBorder="1"/>
    <xf numFmtId="2" fontId="7" fillId="0" borderId="2" xfId="0" applyNumberFormat="1" applyFont="1" applyBorder="1"/>
    <xf numFmtId="16" fontId="6" fillId="0" borderId="2" xfId="0" applyNumberFormat="1" applyFont="1" applyBorder="1"/>
    <xf numFmtId="0" fontId="7" fillId="0" borderId="2" xfId="0" applyFont="1" applyBorder="1" applyAlignment="1">
      <alignment horizontal="left" wrapText="1" indent="2"/>
    </xf>
    <xf numFmtId="2" fontId="7" fillId="0" borderId="3" xfId="0" applyNumberFormat="1" applyFont="1" applyBorder="1"/>
    <xf numFmtId="16" fontId="6" fillId="0" borderId="3" xfId="0" applyNumberFormat="1" applyFont="1" applyBorder="1"/>
    <xf numFmtId="0" fontId="7" fillId="0" borderId="4" xfId="0" applyFont="1" applyBorder="1" applyAlignment="1">
      <alignment horizontal="left" wrapText="1" indent="1"/>
    </xf>
    <xf numFmtId="0" fontId="7" fillId="0" borderId="4" xfId="0" applyFont="1" applyBorder="1"/>
    <xf numFmtId="164" fontId="7" fillId="0" borderId="4" xfId="0" applyNumberFormat="1" applyFont="1" applyBorder="1"/>
    <xf numFmtId="16" fontId="7" fillId="0" borderId="4" xfId="0" applyNumberFormat="1" applyFont="1" applyBorder="1"/>
    <xf numFmtId="2" fontId="7" fillId="0" borderId="4" xfId="0" applyNumberFormat="1" applyFont="1" applyBorder="1"/>
    <xf numFmtId="16" fontId="6" fillId="0" borderId="4" xfId="0" applyNumberFormat="1" applyFont="1" applyBorder="1"/>
    <xf numFmtId="0" fontId="9" fillId="0" borderId="3" xfId="0" applyFont="1" applyBorder="1" applyAlignment="1">
      <alignment wrapText="1"/>
    </xf>
    <xf numFmtId="0" fontId="6" fillId="0" borderId="3" xfId="0" applyFont="1" applyBorder="1"/>
    <xf numFmtId="164" fontId="6" fillId="0" borderId="3" xfId="0" applyNumberFormat="1" applyFont="1" applyBorder="1"/>
    <xf numFmtId="0" fontId="9" fillId="0" borderId="1" xfId="0" applyFont="1" applyBorder="1" applyAlignment="1">
      <alignment wrapText="1"/>
    </xf>
    <xf numFmtId="0" fontId="6" fillId="0" borderId="1" xfId="0" applyFont="1" applyBorder="1"/>
    <xf numFmtId="164" fontId="6" fillId="0" borderId="1" xfId="0" applyNumberFormat="1" applyFont="1" applyBorder="1"/>
    <xf numFmtId="0" fontId="10" fillId="0" borderId="5" xfId="0" applyFont="1" applyBorder="1" applyAlignment="1">
      <alignment horizontal="right" wrapText="1"/>
    </xf>
    <xf numFmtId="0" fontId="11" fillId="0" borderId="6" xfId="0" applyFont="1" applyBorder="1"/>
    <xf numFmtId="0" fontId="6" fillId="0" borderId="7" xfId="0" applyFont="1" applyBorder="1" applyAlignment="1">
      <alignment horizontal="right" wrapText="1"/>
    </xf>
    <xf numFmtId="0" fontId="7" fillId="0" borderId="8" xfId="0" applyFont="1" applyBorder="1"/>
    <xf numFmtId="4" fontId="6" fillId="0" borderId="9" xfId="0" applyNumberFormat="1" applyFont="1" applyBorder="1"/>
    <xf numFmtId="0" fontId="6" fillId="0" borderId="10" xfId="0" applyFont="1" applyBorder="1" applyAlignment="1">
      <alignment horizontal="right" wrapText="1"/>
    </xf>
    <xf numFmtId="44" fontId="7" fillId="0" borderId="11" xfId="1" applyFont="1" applyBorder="1"/>
    <xf numFmtId="37" fontId="7" fillId="0" borderId="11" xfId="1" applyNumberFormat="1" applyFont="1" applyBorder="1"/>
    <xf numFmtId="16" fontId="7" fillId="0" borderId="2" xfId="0" applyNumberFormat="1" applyFont="1" applyBorder="1" applyAlignment="1">
      <alignment horizontal="right"/>
    </xf>
    <xf numFmtId="16" fontId="7" fillId="0" borderId="3" xfId="0" applyNumberFormat="1" applyFont="1" applyBorder="1" applyAlignment="1">
      <alignment horizontal="right"/>
    </xf>
    <xf numFmtId="16" fontId="7" fillId="0" borderId="4" xfId="0" applyNumberFormat="1" applyFont="1" applyBorder="1" applyAlignment="1">
      <alignment horizontal="right"/>
    </xf>
    <xf numFmtId="0" fontId="2" fillId="0" borderId="0" xfId="0" applyFont="1"/>
    <xf numFmtId="0" fontId="12" fillId="2" borderId="0" xfId="0" applyFont="1" applyFill="1" applyAlignment="1">
      <alignment wrapText="1"/>
    </xf>
    <xf numFmtId="0" fontId="12" fillId="2" borderId="0" xfId="0" applyFont="1" applyFill="1" applyAlignment="1">
      <alignment horizontal="right"/>
    </xf>
    <xf numFmtId="16" fontId="12" fillId="2" borderId="0" xfId="0" applyNumberFormat="1" applyFont="1" applyFill="1" applyAlignment="1">
      <alignment horizontal="right"/>
    </xf>
    <xf numFmtId="164" fontId="3" fillId="0" borderId="12" xfId="0" applyNumberFormat="1" applyFont="1" applyBorder="1"/>
    <xf numFmtId="0" fontId="7" fillId="0" borderId="13" xfId="0" applyFont="1" applyBorder="1" applyAlignment="1">
      <alignment horizontal="left" wrapText="1" indent="1"/>
    </xf>
    <xf numFmtId="0" fontId="7" fillId="0" borderId="13" xfId="0" applyFont="1" applyBorder="1"/>
    <xf numFmtId="164" fontId="7" fillId="0" borderId="13" xfId="0" applyNumberFormat="1" applyFont="1" applyBorder="1"/>
    <xf numFmtId="16" fontId="7" fillId="0" borderId="13" xfId="0" applyNumberFormat="1" applyFont="1" applyBorder="1" applyAlignment="1">
      <alignment horizontal="right"/>
    </xf>
    <xf numFmtId="2" fontId="7" fillId="0" borderId="13" xfId="0" applyNumberFormat="1" applyFont="1" applyBorder="1"/>
    <xf numFmtId="16" fontId="6" fillId="0" borderId="13" xfId="0" applyNumberFormat="1" applyFont="1" applyBorder="1"/>
    <xf numFmtId="0" fontId="7" fillId="0" borderId="14" xfId="0" applyFont="1" applyBorder="1" applyAlignment="1">
      <alignment horizontal="left" wrapText="1" indent="1"/>
    </xf>
    <xf numFmtId="0" fontId="7" fillId="0" borderId="14" xfId="0" applyFont="1" applyBorder="1"/>
    <xf numFmtId="164" fontId="7" fillId="0" borderId="14" xfId="0" applyNumberFormat="1" applyFont="1" applyBorder="1"/>
    <xf numFmtId="2" fontId="7" fillId="0" borderId="14" xfId="0" applyNumberFormat="1" applyFont="1" applyBorder="1"/>
    <xf numFmtId="16" fontId="6" fillId="0" borderId="14" xfId="0" applyNumberFormat="1" applyFont="1" applyBorder="1"/>
    <xf numFmtId="16" fontId="7" fillId="0" borderId="14" xfId="0" applyNumberFormat="1" applyFont="1" applyBorder="1"/>
    <xf numFmtId="0" fontId="13" fillId="0" borderId="4" xfId="0" applyFont="1" applyBorder="1" applyAlignment="1">
      <alignment horizontal="left" wrapText="1" indent="1"/>
    </xf>
    <xf numFmtId="0" fontId="13" fillId="0" borderId="2" xfId="0" applyFont="1" applyBorder="1" applyAlignment="1">
      <alignment horizontal="left" wrapText="1" indent="1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F8AE0D-7B12-433D-A94F-88B3E018D3B3}" name="Tabla1" displayName="Tabla1" ref="A1:A4" totalsRowShown="0">
  <autoFilter ref="A1:A4" xr:uid="{4AF8AE0D-7B12-433D-A94F-88B3E018D3B3}"/>
  <tableColumns count="1">
    <tableColumn id="1" xr3:uid="{4141B0F8-152E-421C-8577-7CDF6DD19CD2}" name="Integrante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3"/>
  <sheetViews>
    <sheetView zoomScale="76" zoomScaleNormal="104" workbookViewId="0">
      <selection activeCell="I1" sqref="I1"/>
    </sheetView>
  </sheetViews>
  <sheetFormatPr baseColWidth="10" defaultColWidth="11" defaultRowHeight="13.5" x14ac:dyDescent="0.3"/>
  <cols>
    <col min="1" max="1" width="28" style="1" customWidth="1"/>
    <col min="4" max="4" width="12.15234375" bestFit="1" customWidth="1"/>
    <col min="5" max="5" width="22.15234375" customWidth="1"/>
    <col min="6" max="6" width="11.4609375" style="5" bestFit="1" customWidth="1"/>
    <col min="7" max="7" width="13.15234375" bestFit="1" customWidth="1"/>
    <col min="8" max="8" width="10.765625" style="6" customWidth="1"/>
  </cols>
  <sheetData>
    <row r="1" spans="1:11" ht="74.150000000000006" customHeight="1" x14ac:dyDescent="0.3">
      <c r="A1" s="15" t="s">
        <v>0</v>
      </c>
    </row>
    <row r="2" spans="1:11" x14ac:dyDescent="0.3">
      <c r="A2" s="52" t="s">
        <v>1</v>
      </c>
      <c r="B2" s="53" t="s">
        <v>2</v>
      </c>
      <c r="C2" s="53" t="s">
        <v>3</v>
      </c>
      <c r="D2" s="53" t="s">
        <v>4</v>
      </c>
      <c r="E2" s="53" t="s">
        <v>5</v>
      </c>
      <c r="F2" s="54" t="s">
        <v>6</v>
      </c>
      <c r="G2" s="53" t="s">
        <v>7</v>
      </c>
      <c r="H2" s="54" t="s">
        <v>8</v>
      </c>
    </row>
    <row r="3" spans="1:11" ht="39" customHeight="1" thickBot="1" x14ac:dyDescent="0.5">
      <c r="A3" s="37" t="s">
        <v>9</v>
      </c>
      <c r="B3" s="38">
        <f>SUM(B4:B11)</f>
        <v>34</v>
      </c>
      <c r="C3" s="38">
        <f>SUM(C5:C11)</f>
        <v>48</v>
      </c>
      <c r="D3" s="38">
        <f>(B3+C3)/2</f>
        <v>41</v>
      </c>
      <c r="E3" s="39">
        <f>SUM(E4:E11)</f>
        <v>6675</v>
      </c>
      <c r="F3" s="16">
        <v>43635</v>
      </c>
      <c r="G3" s="17">
        <f t="shared" ref="G3:G30" si="0">D3/$E$36</f>
        <v>6.833333333333333</v>
      </c>
      <c r="H3" s="18">
        <v>43639</v>
      </c>
    </row>
    <row r="4" spans="1:11" ht="17.149999999999999" customHeight="1" x14ac:dyDescent="0.35">
      <c r="A4" s="68" t="s">
        <v>10</v>
      </c>
      <c r="B4" s="29">
        <v>5</v>
      </c>
      <c r="C4" s="29">
        <v>7</v>
      </c>
      <c r="D4" s="29">
        <f t="shared" ref="D4:D30" si="1">(B4+C4)/2</f>
        <v>6</v>
      </c>
      <c r="E4" s="30">
        <f t="shared" ref="E4:E11" si="2">$E$33*D4</f>
        <v>900</v>
      </c>
      <c r="F4" s="31">
        <v>43635</v>
      </c>
      <c r="G4" s="32">
        <f t="shared" si="0"/>
        <v>1</v>
      </c>
      <c r="H4" s="33">
        <v>43635</v>
      </c>
    </row>
    <row r="5" spans="1:11" ht="17.149999999999999" customHeight="1" x14ac:dyDescent="0.35">
      <c r="A5" s="25" t="s">
        <v>11</v>
      </c>
      <c r="B5" s="20">
        <v>3</v>
      </c>
      <c r="C5" s="20">
        <v>6</v>
      </c>
      <c r="D5" s="20">
        <f t="shared" si="1"/>
        <v>4.5</v>
      </c>
      <c r="E5" s="21">
        <f t="shared" si="2"/>
        <v>675</v>
      </c>
      <c r="F5" s="22">
        <v>43635</v>
      </c>
      <c r="G5" s="23">
        <f t="shared" si="0"/>
        <v>0.75</v>
      </c>
      <c r="H5" s="24">
        <v>43636</v>
      </c>
    </row>
    <row r="6" spans="1:11" ht="17.149999999999999" customHeight="1" x14ac:dyDescent="0.35">
      <c r="A6" s="25" t="s">
        <v>12</v>
      </c>
      <c r="B6" s="20">
        <v>4</v>
      </c>
      <c r="C6" s="20">
        <v>7</v>
      </c>
      <c r="D6" s="20">
        <f t="shared" si="1"/>
        <v>5.5</v>
      </c>
      <c r="E6" s="21">
        <f t="shared" si="2"/>
        <v>825</v>
      </c>
      <c r="F6" s="22">
        <v>43636</v>
      </c>
      <c r="G6" s="23">
        <f t="shared" si="0"/>
        <v>0.91666666666666663</v>
      </c>
      <c r="H6" s="24">
        <v>43638</v>
      </c>
    </row>
    <row r="7" spans="1:11" ht="17.149999999999999" customHeight="1" x14ac:dyDescent="0.35">
      <c r="A7" s="25" t="s">
        <v>13</v>
      </c>
      <c r="B7" s="20">
        <v>3</v>
      </c>
      <c r="C7" s="20">
        <v>6</v>
      </c>
      <c r="D7" s="20">
        <f t="shared" si="1"/>
        <v>4.5</v>
      </c>
      <c r="E7" s="21">
        <f t="shared" si="2"/>
        <v>675</v>
      </c>
      <c r="F7" s="22">
        <v>43638</v>
      </c>
      <c r="G7" s="23">
        <f t="shared" si="0"/>
        <v>0.75</v>
      </c>
      <c r="H7" s="24">
        <v>43638</v>
      </c>
    </row>
    <row r="8" spans="1:11" ht="17.149999999999999" customHeight="1" x14ac:dyDescent="0.35">
      <c r="A8" s="69" t="s">
        <v>14</v>
      </c>
      <c r="B8" s="20">
        <v>5</v>
      </c>
      <c r="C8" s="20">
        <v>7</v>
      </c>
      <c r="D8" s="20">
        <f t="shared" si="1"/>
        <v>6</v>
      </c>
      <c r="E8" s="21">
        <f t="shared" si="2"/>
        <v>900</v>
      </c>
      <c r="F8" s="22"/>
      <c r="G8" s="23">
        <f t="shared" si="0"/>
        <v>1</v>
      </c>
      <c r="H8" s="24"/>
    </row>
    <row r="9" spans="1:11" ht="17.149999999999999" customHeight="1" x14ac:dyDescent="0.35">
      <c r="A9" s="25" t="s">
        <v>15</v>
      </c>
      <c r="B9" s="20">
        <v>5</v>
      </c>
      <c r="C9" s="20">
        <v>7</v>
      </c>
      <c r="D9" s="20">
        <f t="shared" si="1"/>
        <v>6</v>
      </c>
      <c r="E9" s="21">
        <f t="shared" si="2"/>
        <v>900</v>
      </c>
      <c r="F9" s="48">
        <v>43639</v>
      </c>
      <c r="G9" s="23">
        <f t="shared" si="0"/>
        <v>1</v>
      </c>
      <c r="H9" s="24">
        <v>43639</v>
      </c>
    </row>
    <row r="10" spans="1:11" ht="17.149999999999999" customHeight="1" x14ac:dyDescent="0.35">
      <c r="A10" s="25" t="s">
        <v>16</v>
      </c>
      <c r="B10" s="20">
        <v>4</v>
      </c>
      <c r="C10" s="20">
        <v>8</v>
      </c>
      <c r="D10" s="20">
        <f t="shared" si="1"/>
        <v>6</v>
      </c>
      <c r="E10" s="21">
        <f t="shared" si="2"/>
        <v>900</v>
      </c>
      <c r="F10" s="48">
        <v>43639</v>
      </c>
      <c r="G10" s="23">
        <f t="shared" si="0"/>
        <v>1</v>
      </c>
      <c r="H10" s="24">
        <v>43640</v>
      </c>
    </row>
    <row r="11" spans="1:11" ht="17.149999999999999" customHeight="1" x14ac:dyDescent="0.35">
      <c r="A11" s="19" t="s">
        <v>17</v>
      </c>
      <c r="B11" s="20">
        <v>5</v>
      </c>
      <c r="C11" s="20">
        <v>7</v>
      </c>
      <c r="D11" s="20">
        <f t="shared" si="1"/>
        <v>6</v>
      </c>
      <c r="E11" s="21">
        <f t="shared" si="2"/>
        <v>900</v>
      </c>
      <c r="F11" s="48">
        <v>43640</v>
      </c>
      <c r="G11" s="23">
        <f t="shared" si="0"/>
        <v>1</v>
      </c>
      <c r="H11" s="24">
        <v>43641</v>
      </c>
    </row>
    <row r="12" spans="1:11" ht="39" customHeight="1" thickBot="1" x14ac:dyDescent="0.5">
      <c r="A12" s="34" t="s">
        <v>18</v>
      </c>
      <c r="B12" s="35">
        <f>SUM(B13:B13)</f>
        <v>3</v>
      </c>
      <c r="C12" s="35">
        <f>SUM(C13:C13)</f>
        <v>4</v>
      </c>
      <c r="D12" s="35">
        <f t="shared" si="1"/>
        <v>3.5</v>
      </c>
      <c r="E12" s="36">
        <f>SUM(E13:E13)</f>
        <v>525</v>
      </c>
      <c r="F12" s="49">
        <v>43641</v>
      </c>
      <c r="G12" s="26">
        <f t="shared" si="0"/>
        <v>0.58333333333333337</v>
      </c>
      <c r="H12" s="27">
        <f>WORKDAY(F12,G12,A40:A43)</f>
        <v>43641</v>
      </c>
    </row>
    <row r="13" spans="1:11" ht="17.149999999999999" customHeight="1" x14ac:dyDescent="0.35">
      <c r="A13" s="28" t="s">
        <v>19</v>
      </c>
      <c r="B13" s="29">
        <v>3</v>
      </c>
      <c r="C13" s="29">
        <v>4</v>
      </c>
      <c r="D13" s="29">
        <f t="shared" si="1"/>
        <v>3.5</v>
      </c>
      <c r="E13" s="30">
        <f>$E$33*D13</f>
        <v>525</v>
      </c>
      <c r="F13" s="50">
        <v>43641</v>
      </c>
      <c r="G13" s="32">
        <f t="shared" si="0"/>
        <v>0.58333333333333337</v>
      </c>
      <c r="H13" s="33">
        <v>43641</v>
      </c>
      <c r="K13" s="51"/>
    </row>
    <row r="14" spans="1:11" ht="39" customHeight="1" thickBot="1" x14ac:dyDescent="0.5">
      <c r="A14" s="34" t="s">
        <v>20</v>
      </c>
      <c r="B14" s="35">
        <f>SUM(B15:B18)</f>
        <v>23</v>
      </c>
      <c r="C14" s="35">
        <f>SUM(C15:C18)</f>
        <v>34</v>
      </c>
      <c r="D14" s="35">
        <f t="shared" si="1"/>
        <v>28.5</v>
      </c>
      <c r="E14" s="36">
        <f>SUM(E15:E18)</f>
        <v>4275</v>
      </c>
      <c r="F14" s="49">
        <v>43642</v>
      </c>
      <c r="G14" s="26">
        <f t="shared" si="0"/>
        <v>4.75</v>
      </c>
      <c r="H14" s="27">
        <f>WORKDAY(F14,G14,A40:A43)</f>
        <v>43648</v>
      </c>
    </row>
    <row r="15" spans="1:11" ht="17.149999999999999" customHeight="1" x14ac:dyDescent="0.35">
      <c r="A15" s="28" t="s">
        <v>21</v>
      </c>
      <c r="B15" s="29">
        <v>4</v>
      </c>
      <c r="C15" s="29">
        <v>6</v>
      </c>
      <c r="D15" s="29">
        <f t="shared" si="1"/>
        <v>5</v>
      </c>
      <c r="E15" s="30">
        <f>$E$33*D15</f>
        <v>750</v>
      </c>
      <c r="F15" s="50">
        <v>43642</v>
      </c>
      <c r="G15" s="32">
        <f t="shared" si="0"/>
        <v>0.83333333333333337</v>
      </c>
      <c r="H15" s="33">
        <v>43642</v>
      </c>
    </row>
    <row r="16" spans="1:11" ht="17.149999999999999" customHeight="1" x14ac:dyDescent="0.35">
      <c r="A16" s="19" t="s">
        <v>22</v>
      </c>
      <c r="B16" s="20">
        <v>10</v>
      </c>
      <c r="C16" s="20">
        <v>14</v>
      </c>
      <c r="D16" s="20">
        <f>(B16+C16)/2</f>
        <v>12</v>
      </c>
      <c r="E16" s="21">
        <f>$E$33*D16</f>
        <v>1800</v>
      </c>
      <c r="F16" s="48">
        <v>43643</v>
      </c>
      <c r="G16" s="23">
        <f t="shared" si="0"/>
        <v>2</v>
      </c>
      <c r="H16" s="24">
        <v>43643</v>
      </c>
    </row>
    <row r="17" spans="1:8" ht="33" customHeight="1" x14ac:dyDescent="0.35">
      <c r="A17" s="19" t="s">
        <v>23</v>
      </c>
      <c r="B17" s="20">
        <v>6</v>
      </c>
      <c r="C17" s="20">
        <v>8</v>
      </c>
      <c r="D17" s="20">
        <f t="shared" si="1"/>
        <v>7</v>
      </c>
      <c r="E17" s="21">
        <f>$E$33*D17</f>
        <v>1050</v>
      </c>
      <c r="F17" s="48">
        <v>43644</v>
      </c>
      <c r="G17" s="23">
        <f t="shared" si="0"/>
        <v>1.1666666666666667</v>
      </c>
      <c r="H17" s="24">
        <v>43644</v>
      </c>
    </row>
    <row r="18" spans="1:8" ht="17.149999999999999" customHeight="1" x14ac:dyDescent="0.35">
      <c r="A18" s="19" t="s">
        <v>24</v>
      </c>
      <c r="B18" s="20">
        <v>3</v>
      </c>
      <c r="C18" s="20">
        <v>6</v>
      </c>
      <c r="D18" s="20">
        <f>(B18+C18)/2</f>
        <v>4.5</v>
      </c>
      <c r="E18" s="21">
        <f>$E$33*D18</f>
        <v>675</v>
      </c>
      <c r="F18" s="48">
        <v>43645</v>
      </c>
      <c r="G18" s="23">
        <f t="shared" si="0"/>
        <v>0.75</v>
      </c>
      <c r="H18" s="24">
        <v>43645</v>
      </c>
    </row>
    <row r="19" spans="1:8" ht="39" customHeight="1" thickBot="1" x14ac:dyDescent="0.5">
      <c r="A19" s="34" t="s">
        <v>25</v>
      </c>
      <c r="B19" s="35">
        <f>SUM(B20:B22)</f>
        <v>25</v>
      </c>
      <c r="C19" s="35">
        <f>SUM(C20:C22)</f>
        <v>33</v>
      </c>
      <c r="D19" s="35">
        <f t="shared" si="1"/>
        <v>29</v>
      </c>
      <c r="E19" s="36">
        <f>SUM(E20:E21)</f>
        <v>3450</v>
      </c>
      <c r="F19" s="49">
        <v>43646</v>
      </c>
      <c r="G19" s="26">
        <f t="shared" si="0"/>
        <v>4.833333333333333</v>
      </c>
      <c r="H19" s="27">
        <f>WORKDAY(F19,G19,A42:A45)</f>
        <v>43651</v>
      </c>
    </row>
    <row r="20" spans="1:8" ht="17.149999999999999" customHeight="1" x14ac:dyDescent="0.35">
      <c r="A20" s="28" t="s">
        <v>26</v>
      </c>
      <c r="B20" s="29">
        <v>10</v>
      </c>
      <c r="C20" s="29">
        <v>13</v>
      </c>
      <c r="D20" s="29">
        <f>(B20+C20)/2</f>
        <v>11.5</v>
      </c>
      <c r="E20" s="30">
        <f>$E$33*D20</f>
        <v>1725</v>
      </c>
      <c r="F20" s="50">
        <v>43646</v>
      </c>
      <c r="G20" s="32">
        <f t="shared" si="0"/>
        <v>1.9166666666666667</v>
      </c>
      <c r="H20" s="33">
        <v>43648</v>
      </c>
    </row>
    <row r="21" spans="1:8" ht="17.149999999999999" customHeight="1" x14ac:dyDescent="0.35">
      <c r="A21" s="19" t="s">
        <v>27</v>
      </c>
      <c r="B21" s="20">
        <v>10</v>
      </c>
      <c r="C21" s="20">
        <v>13</v>
      </c>
      <c r="D21" s="29">
        <f>(B21+C21)/2</f>
        <v>11.5</v>
      </c>
      <c r="E21" s="21">
        <f>$E$33*D21</f>
        <v>1725</v>
      </c>
      <c r="F21" s="48">
        <v>43648</v>
      </c>
      <c r="G21" s="23">
        <f t="shared" si="0"/>
        <v>1.9166666666666667</v>
      </c>
      <c r="H21" s="24">
        <v>43649</v>
      </c>
    </row>
    <row r="22" spans="1:8" ht="17.149999999999999" customHeight="1" x14ac:dyDescent="0.35">
      <c r="A22" s="19" t="s">
        <v>28</v>
      </c>
      <c r="B22" s="20">
        <v>5</v>
      </c>
      <c r="C22" s="20">
        <v>7</v>
      </c>
      <c r="D22" s="29">
        <f>(B22+C22)/2</f>
        <v>6</v>
      </c>
      <c r="E22" s="21">
        <f>$E$33*D22</f>
        <v>900</v>
      </c>
      <c r="F22" s="48">
        <v>43649</v>
      </c>
      <c r="G22" s="23">
        <f t="shared" si="0"/>
        <v>1</v>
      </c>
      <c r="H22" s="24">
        <v>43651</v>
      </c>
    </row>
    <row r="23" spans="1:8" ht="39" customHeight="1" thickBot="1" x14ac:dyDescent="0.5">
      <c r="A23" s="34" t="s">
        <v>29</v>
      </c>
      <c r="B23" s="35">
        <f>SUM(B24:B27)</f>
        <v>75</v>
      </c>
      <c r="C23" s="35">
        <f>SUM(C24:C27)</f>
        <v>95</v>
      </c>
      <c r="D23" s="35">
        <f t="shared" si="1"/>
        <v>85</v>
      </c>
      <c r="E23" s="36">
        <f>SUM(E24:E27)</f>
        <v>11625</v>
      </c>
      <c r="F23" s="49">
        <v>43652</v>
      </c>
      <c r="G23" s="26">
        <f t="shared" si="0"/>
        <v>14.166666666666666</v>
      </c>
      <c r="H23" s="27">
        <v>43659</v>
      </c>
    </row>
    <row r="24" spans="1:8" ht="17.149999999999999" customHeight="1" x14ac:dyDescent="0.35">
      <c r="A24" s="28" t="s">
        <v>30</v>
      </c>
      <c r="B24" s="29">
        <v>20</v>
      </c>
      <c r="C24" s="29">
        <v>25</v>
      </c>
      <c r="D24" s="29">
        <f t="shared" si="1"/>
        <v>22.5</v>
      </c>
      <c r="E24" s="30">
        <f>$E$33*D24</f>
        <v>3375</v>
      </c>
      <c r="F24" s="50">
        <v>43652</v>
      </c>
      <c r="G24" s="32">
        <f t="shared" si="0"/>
        <v>3.75</v>
      </c>
      <c r="H24" s="33">
        <v>43654</v>
      </c>
    </row>
    <row r="25" spans="1:8" ht="17.149999999999999" customHeight="1" x14ac:dyDescent="0.35">
      <c r="A25" s="19" t="s">
        <v>31</v>
      </c>
      <c r="B25" s="20">
        <v>15</v>
      </c>
      <c r="C25" s="20">
        <v>20</v>
      </c>
      <c r="D25" s="20">
        <f t="shared" si="1"/>
        <v>17.5</v>
      </c>
      <c r="E25" s="21">
        <f>$E$33*D25</f>
        <v>2625</v>
      </c>
      <c r="F25" s="48">
        <v>43654</v>
      </c>
      <c r="G25" s="23">
        <f t="shared" si="0"/>
        <v>2.9166666666666665</v>
      </c>
      <c r="H25" s="24">
        <v>43655</v>
      </c>
    </row>
    <row r="26" spans="1:8" ht="17.149999999999999" customHeight="1" x14ac:dyDescent="0.35">
      <c r="A26" s="19" t="s">
        <v>32</v>
      </c>
      <c r="B26" s="20">
        <v>20</v>
      </c>
      <c r="C26" s="20">
        <v>25</v>
      </c>
      <c r="D26" s="20">
        <f t="shared" si="1"/>
        <v>22.5</v>
      </c>
      <c r="E26" s="21">
        <f>$E$33*D26</f>
        <v>3375</v>
      </c>
      <c r="F26" s="48">
        <v>43656</v>
      </c>
      <c r="G26" s="23">
        <f t="shared" si="0"/>
        <v>3.75</v>
      </c>
      <c r="H26" s="24">
        <v>43657</v>
      </c>
    </row>
    <row r="27" spans="1:8" ht="17.149999999999999" customHeight="1" x14ac:dyDescent="0.35">
      <c r="A27" s="19" t="s">
        <v>33</v>
      </c>
      <c r="B27" s="20">
        <v>20</v>
      </c>
      <c r="C27" s="20">
        <v>25</v>
      </c>
      <c r="D27" s="20">
        <f t="shared" si="1"/>
        <v>22.5</v>
      </c>
      <c r="E27" s="21">
        <f>$E$34*D27</f>
        <v>2250</v>
      </c>
      <c r="F27" s="48">
        <v>43658</v>
      </c>
      <c r="G27" s="23">
        <f t="shared" si="0"/>
        <v>3.75</v>
      </c>
      <c r="H27" s="24">
        <v>43659</v>
      </c>
    </row>
    <row r="28" spans="1:8" ht="39" customHeight="1" thickBot="1" x14ac:dyDescent="0.5">
      <c r="A28" s="34" t="s">
        <v>34</v>
      </c>
      <c r="B28" s="35">
        <f>SUM(B29:B30)</f>
        <v>30</v>
      </c>
      <c r="C28" s="35">
        <f>SUM(C29:C30)</f>
        <v>45</v>
      </c>
      <c r="D28" s="35">
        <f t="shared" si="1"/>
        <v>37.5</v>
      </c>
      <c r="E28" s="36">
        <f>SUM(E29:E30)</f>
        <v>2812.5</v>
      </c>
      <c r="F28" s="49">
        <v>43660</v>
      </c>
      <c r="G28" s="26">
        <f t="shared" si="0"/>
        <v>6.25</v>
      </c>
      <c r="H28" s="27">
        <v>43663</v>
      </c>
    </row>
    <row r="29" spans="1:8" ht="17.149999999999999" customHeight="1" x14ac:dyDescent="0.35">
      <c r="A29" s="56" t="s">
        <v>35</v>
      </c>
      <c r="B29" s="57">
        <v>10</v>
      </c>
      <c r="C29" s="57">
        <v>20</v>
      </c>
      <c r="D29" s="57">
        <f t="shared" si="1"/>
        <v>15</v>
      </c>
      <c r="E29" s="58">
        <f>$E$35*D29</f>
        <v>1125</v>
      </c>
      <c r="F29" s="59">
        <v>43660</v>
      </c>
      <c r="G29" s="60">
        <f t="shared" si="0"/>
        <v>2.5</v>
      </c>
      <c r="H29" s="61">
        <v>43661</v>
      </c>
    </row>
    <row r="30" spans="1:8" ht="17.149999999999999" customHeight="1" x14ac:dyDescent="0.35">
      <c r="A30" s="19" t="s">
        <v>36</v>
      </c>
      <c r="B30" s="20">
        <v>20</v>
      </c>
      <c r="C30" s="20">
        <v>25</v>
      </c>
      <c r="D30" s="20">
        <f t="shared" si="1"/>
        <v>22.5</v>
      </c>
      <c r="E30" s="21">
        <f>$E$35*D30</f>
        <v>1687.5</v>
      </c>
      <c r="F30" s="48">
        <v>43661</v>
      </c>
      <c r="G30" s="23">
        <f t="shared" si="0"/>
        <v>3.75</v>
      </c>
      <c r="H30" s="24">
        <v>43663</v>
      </c>
    </row>
    <row r="31" spans="1:8" ht="17.149999999999999" customHeight="1" thickBot="1" x14ac:dyDescent="0.4">
      <c r="A31" s="62"/>
      <c r="B31" s="63"/>
      <c r="C31" s="63"/>
      <c r="D31" s="63"/>
      <c r="E31" s="64"/>
      <c r="F31" s="67"/>
      <c r="G31" s="65"/>
      <c r="H31" s="66"/>
    </row>
    <row r="32" spans="1:8" ht="20.149999999999999" customHeight="1" x14ac:dyDescent="0.35">
      <c r="A32" s="42" t="s">
        <v>37</v>
      </c>
      <c r="B32" s="43">
        <f t="array" ref="B32">SUM(B3,B12,B14,B19,B23,B28)</f>
        <v>190</v>
      </c>
      <c r="C32" s="43">
        <f t="array" ref="C32">SUM(C3,C12,C14,C19,C23,C28)</f>
        <v>259</v>
      </c>
      <c r="D32" s="43">
        <f>SUM(D3,D12,D14,D19,D23,D28)</f>
        <v>224.5</v>
      </c>
      <c r="E32" s="44">
        <f t="array" ref="E32">D32</f>
        <v>224.5</v>
      </c>
      <c r="F32" s="11"/>
      <c r="G32" s="12"/>
      <c r="H32" s="13"/>
    </row>
    <row r="33" spans="1:8" ht="15.5" x14ac:dyDescent="0.35">
      <c r="A33" s="45" t="s">
        <v>38</v>
      </c>
      <c r="B33" s="14"/>
      <c r="C33" s="14"/>
      <c r="D33" s="14"/>
      <c r="E33" s="46">
        <v>150</v>
      </c>
      <c r="F33" s="11"/>
      <c r="G33" s="14"/>
      <c r="H33" s="13"/>
    </row>
    <row r="34" spans="1:8" ht="15.5" x14ac:dyDescent="0.35">
      <c r="A34" s="45" t="s">
        <v>39</v>
      </c>
      <c r="B34" s="14"/>
      <c r="C34" s="14"/>
      <c r="D34" s="14"/>
      <c r="E34" s="46">
        <v>100</v>
      </c>
      <c r="F34" s="11"/>
      <c r="G34" s="14"/>
      <c r="H34" s="13"/>
    </row>
    <row r="35" spans="1:8" ht="15.5" x14ac:dyDescent="0.35">
      <c r="A35" s="45" t="s">
        <v>40</v>
      </c>
      <c r="B35" s="14"/>
      <c r="C35" s="14"/>
      <c r="D35" s="14"/>
      <c r="E35" s="46">
        <v>75</v>
      </c>
      <c r="F35" s="11"/>
      <c r="G35" s="14"/>
      <c r="H35" s="13"/>
    </row>
    <row r="36" spans="1:8" ht="16" thickBot="1" x14ac:dyDescent="0.4">
      <c r="A36" s="45" t="s">
        <v>41</v>
      </c>
      <c r="B36" s="14"/>
      <c r="C36" s="14"/>
      <c r="D36" s="14"/>
      <c r="E36" s="47">
        <v>6</v>
      </c>
      <c r="F36" s="11"/>
      <c r="G36" s="14"/>
      <c r="H36" s="13"/>
    </row>
    <row r="37" spans="1:8" ht="28" customHeight="1" thickBot="1" x14ac:dyDescent="0.4">
      <c r="A37" s="40" t="s">
        <v>42</v>
      </c>
      <c r="B37" s="41"/>
      <c r="C37" s="41"/>
      <c r="D37" s="41"/>
      <c r="E37" s="55">
        <f>SUM(E3,E12,E14,E19,E23,E28)</f>
        <v>29362.5</v>
      </c>
      <c r="F37" s="9"/>
      <c r="G37" s="8"/>
      <c r="H37" s="10"/>
    </row>
    <row r="38" spans="1:8" x14ac:dyDescent="0.3">
      <c r="A38" s="3"/>
      <c r="E38" s="4"/>
    </row>
    <row r="39" spans="1:8" x14ac:dyDescent="0.3">
      <c r="A39" s="2"/>
      <c r="B39" s="5"/>
    </row>
    <row r="40" spans="1:8" x14ac:dyDescent="0.3">
      <c r="A40" s="7"/>
    </row>
    <row r="41" spans="1:8" x14ac:dyDescent="0.3">
      <c r="A41" s="7"/>
    </row>
    <row r="42" spans="1:8" x14ac:dyDescent="0.3">
      <c r="A42" s="7"/>
    </row>
    <row r="43" spans="1:8" x14ac:dyDescent="0.3">
      <c r="A43" s="7"/>
    </row>
  </sheetData>
  <phoneticPr fontId="5" type="noConversion"/>
  <pageMargins left="0.75" right="0.75" top="1" bottom="1" header="0.5" footer="0.5"/>
  <pageSetup scale="65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47838-FF05-474D-ADCE-4B4F237F21C8}">
  <dimension ref="A1:A4"/>
  <sheetViews>
    <sheetView tabSelected="1" workbookViewId="0">
      <selection activeCell="D15" sqref="D15"/>
    </sheetView>
  </sheetViews>
  <sheetFormatPr baseColWidth="10" defaultRowHeight="13.5" x14ac:dyDescent="0.3"/>
  <cols>
    <col min="1" max="1" width="35.4609375" customWidth="1"/>
  </cols>
  <sheetData>
    <row r="1" spans="1:1" ht="22.5" customHeight="1" x14ac:dyDescent="0.3">
      <c r="A1" t="s">
        <v>43</v>
      </c>
    </row>
    <row r="2" spans="1:1" x14ac:dyDescent="0.3">
      <c r="A2" t="s">
        <v>44</v>
      </c>
    </row>
    <row r="3" spans="1:1" x14ac:dyDescent="0.3">
      <c r="A3" t="s">
        <v>45</v>
      </c>
    </row>
    <row r="4" spans="1:1" x14ac:dyDescent="0.3">
      <c r="A4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Schedule &amp; Cost Summary</vt:lpstr>
      <vt:lpstr>Integrantes</vt:lpstr>
      <vt:lpstr>'Schedule &amp; Cost Summary'!Área_de_impresión</vt:lpstr>
    </vt:vector>
  </TitlesOfParts>
  <Manager/>
  <Company>Michael Angeles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Ashanty González  Concha</dc:creator>
  <cp:keywords/>
  <dc:description/>
  <cp:lastModifiedBy>Ashanty González  Concha</cp:lastModifiedBy>
  <cp:revision/>
  <dcterms:created xsi:type="dcterms:W3CDTF">2004-10-18T12:57:04Z</dcterms:created>
  <dcterms:modified xsi:type="dcterms:W3CDTF">2023-06-20T03:13:01Z</dcterms:modified>
  <cp:category/>
  <cp:contentStatus/>
</cp:coreProperties>
</file>