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1" sheetId="2" r:id="rId1"/>
  </sheets>
  <externalReferences>
    <externalReference r:id="rId2"/>
  </externalReferences>
  <definedNames>
    <definedName name="_xlnm.Print_Area" localSheetId="0">'Fig1'!$A$1:$P$83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7" i="2" l="1"/>
  <c r="B86" i="2"/>
  <c r="K64" i="2"/>
  <c r="J64" i="2"/>
  <c r="I64" i="2"/>
  <c r="H64" i="2"/>
  <c r="K63" i="2"/>
  <c r="J63" i="2"/>
  <c r="I63" i="2"/>
  <c r="H63" i="2"/>
  <c r="K62" i="2"/>
  <c r="J62" i="2"/>
  <c r="I62" i="2"/>
  <c r="H62" i="2"/>
  <c r="K61" i="2"/>
  <c r="J61" i="2"/>
  <c r="I61" i="2"/>
  <c r="H61" i="2"/>
  <c r="K60" i="2"/>
  <c r="J60" i="2"/>
  <c r="I60" i="2"/>
  <c r="H60" i="2"/>
  <c r="K59" i="2"/>
  <c r="J59" i="2"/>
  <c r="I59" i="2"/>
  <c r="H59" i="2"/>
  <c r="K58" i="2"/>
  <c r="J58" i="2"/>
  <c r="I58" i="2"/>
  <c r="H58" i="2"/>
  <c r="K57" i="2"/>
  <c r="J57" i="2"/>
  <c r="I57" i="2"/>
  <c r="H57" i="2"/>
  <c r="K56" i="2"/>
  <c r="J56" i="2"/>
  <c r="I56" i="2"/>
  <c r="H56" i="2"/>
  <c r="K55" i="2"/>
  <c r="J55" i="2"/>
  <c r="I55" i="2"/>
  <c r="H55" i="2"/>
  <c r="K54" i="2"/>
  <c r="J54" i="2"/>
  <c r="I54" i="2"/>
  <c r="H54" i="2"/>
  <c r="K53" i="2"/>
  <c r="J53" i="2"/>
  <c r="I53" i="2"/>
  <c r="H53" i="2"/>
  <c r="K52" i="2"/>
  <c r="J52" i="2"/>
  <c r="I52" i="2"/>
  <c r="H52" i="2"/>
  <c r="K51" i="2"/>
  <c r="J51" i="2"/>
  <c r="I51" i="2"/>
  <c r="H51" i="2"/>
  <c r="K50" i="2"/>
  <c r="J50" i="2"/>
  <c r="I50" i="2"/>
  <c r="H50" i="2"/>
  <c r="K49" i="2"/>
  <c r="J49" i="2"/>
  <c r="I49" i="2"/>
  <c r="H49" i="2"/>
  <c r="K48" i="2"/>
  <c r="J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K44" i="2"/>
  <c r="J44" i="2"/>
  <c r="I44" i="2"/>
  <c r="H44" i="2"/>
  <c r="K43" i="2"/>
  <c r="J43" i="2"/>
  <c r="I43" i="2"/>
  <c r="H43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31" i="2"/>
  <c r="J31" i="2"/>
  <c r="I31" i="2"/>
  <c r="H31" i="2"/>
  <c r="K30" i="2"/>
  <c r="J30" i="2"/>
  <c r="I30" i="2"/>
  <c r="H30" i="2"/>
  <c r="K29" i="2"/>
  <c r="J29" i="2"/>
  <c r="I29" i="2"/>
  <c r="H29" i="2"/>
</calcChain>
</file>

<file path=xl/sharedStrings.xml><?xml version="1.0" encoding="utf-8"?>
<sst xmlns="http://schemas.openxmlformats.org/spreadsheetml/2006/main" count="20" uniqueCount="19">
  <si>
    <t>Short-Term Energy Outlook, February 2017</t>
  </si>
  <si>
    <t>Change the confidence interval by entering a</t>
  </si>
  <si>
    <t>percentage between 0% and 100%</t>
  </si>
  <si>
    <t>Historical</t>
  </si>
  <si>
    <t>STEO</t>
  </si>
  <si>
    <t>Settle</t>
  </si>
  <si>
    <t>Implied</t>
  </si>
  <si>
    <t>Days to</t>
  </si>
  <si>
    <t>Confidence Interval</t>
  </si>
  <si>
    <t>Month</t>
  </si>
  <si>
    <t>Price</t>
  </si>
  <si>
    <t>Forecast</t>
  </si>
  <si>
    <t>Volatility</t>
  </si>
  <si>
    <t>Expiry</t>
  </si>
  <si>
    <t>Lower</t>
  </si>
  <si>
    <t>Upper</t>
  </si>
  <si>
    <t>Source: Short-Term Energy Outlook, February 2017.</t>
  </si>
  <si>
    <t>Note: Confidence interval derived from options market information for the 5 trading days ending Feb 2, 2017. Intervals not calculated for months with sparse trading in near-the-money options contracts.</t>
  </si>
  <si>
    <t>Where: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</si>
</sst>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mmm\ yyyy"/>
    <numFmt numFmtId="166" formatCode="0.0%"/>
    <numFmt numFmtId="167" formatCode="[$-409]d\-mmm\-yy;@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2" borderId="0" xfId="1" applyFont="1" applyFill="1"/>
    <xf numFmtId="0" fontId="1" fillId="2" borderId="0" xfId="1" applyFill="1"/>
    <xf numFmtId="9" fontId="5" fillId="2" borderId="0" xfId="3" applyFont="1" applyFill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0" fontId="4" fillId="0" borderId="1" xfId="1" applyFont="1" applyFill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2" fontId="1" fillId="0" borderId="2" xfId="1" applyNumberFormat="1" applyFont="1" applyBorder="1" applyAlignment="1">
      <alignment horizontal="center"/>
    </xf>
    <xf numFmtId="166" fontId="1" fillId="0" borderId="2" xfId="1" applyNumberFormat="1" applyFont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2" fontId="1" fillId="0" borderId="0" xfId="1" applyNumberFormat="1" applyFont="1" applyBorder="1" applyAlignment="1">
      <alignment horizontal="center"/>
    </xf>
    <xf numFmtId="166" fontId="1" fillId="0" borderId="0" xfId="1" applyNumberFormat="1" applyFont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165" fontId="1" fillId="0" borderId="1" xfId="1" applyNumberFormat="1" applyFont="1" applyBorder="1" applyAlignment="1">
      <alignment horizontal="right"/>
    </xf>
    <xf numFmtId="2" fontId="1" fillId="0" borderId="1" xfId="1" applyNumberFormat="1" applyFont="1" applyBorder="1" applyAlignment="1">
      <alignment horizontal="center"/>
    </xf>
    <xf numFmtId="166" fontId="1" fillId="0" borderId="1" xfId="1" applyNumberFormat="1" applyFont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0" borderId="0" xfId="1" applyAlignment="1">
      <alignment wrapText="1"/>
    </xf>
    <xf numFmtId="0" fontId="2" fillId="0" borderId="0" xfId="1" applyFont="1"/>
    <xf numFmtId="167" fontId="1" fillId="0" borderId="0" xfId="1" applyNumberFormat="1" applyAlignment="1">
      <alignment horizontal="left"/>
    </xf>
  </cellXfs>
  <cellStyles count="4">
    <cellStyle name="Hyperlink" xfId="2" builtinId="8"/>
    <cellStyle name="Normal" xfId="0" builtinId="0"/>
    <cellStyle name="Normal 2" xfId="1"/>
    <cellStyle name="Percent 2" xfId="3"/>
  </cellStyles>
  <dxfs count="2"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/>
            </a:pPr>
            <a:r>
              <a:rPr lang="en-US" sz="1400" b="0"/>
              <a:t>West Texas Intermediate (WTI) crude oil price</a:t>
            </a:r>
          </a:p>
          <a:p>
            <a:pPr algn="l">
              <a:defRPr sz="1200"/>
            </a:pPr>
            <a:r>
              <a:rPr lang="en-US" sz="1000" b="0"/>
              <a:t>dollars per barrel</a:t>
            </a:r>
          </a:p>
        </c:rich>
      </c:tx>
      <c:layout>
        <c:manualLayout>
          <c:xMode val="edge"/>
          <c:yMode val="edge"/>
          <c:x val="1.1471984805318141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285211299807021E-2"/>
          <c:y val="0.16722918510925791"/>
          <c:w val="0.89982221734478329"/>
          <c:h val="0.59773563807483165"/>
        </c:manualLayout>
      </c:layout>
      <c:lineChart>
        <c:grouping val="standard"/>
        <c:varyColors val="0"/>
        <c:ser>
          <c:idx val="0"/>
          <c:order val="0"/>
          <c:tx>
            <c:v>Historical spot price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'Fig1'!$B$29:$B$64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'Fig1'!$C$29:$C$64</c:f>
              <c:numCache>
                <c:formatCode>0.00</c:formatCode>
                <c:ptCount val="36"/>
                <c:pt idx="0">
                  <c:v>31.683</c:v>
                </c:pt>
                <c:pt idx="1">
                  <c:v>30.323</c:v>
                </c:pt>
                <c:pt idx="2">
                  <c:v>37.545000000000002</c:v>
                </c:pt>
                <c:pt idx="3">
                  <c:v>40.753999999999998</c:v>
                </c:pt>
                <c:pt idx="4">
                  <c:v>46.712000000000003</c:v>
                </c:pt>
                <c:pt idx="5">
                  <c:v>48.756999999999998</c:v>
                </c:pt>
                <c:pt idx="6">
                  <c:v>44.651000000000003</c:v>
                </c:pt>
                <c:pt idx="7">
                  <c:v>44.723999999999997</c:v>
                </c:pt>
                <c:pt idx="8">
                  <c:v>45.182000000000002</c:v>
                </c:pt>
                <c:pt idx="9">
                  <c:v>49.774999999999999</c:v>
                </c:pt>
                <c:pt idx="10">
                  <c:v>45.661000000000001</c:v>
                </c:pt>
                <c:pt idx="11">
                  <c:v>51.97</c:v>
                </c:pt>
                <c:pt idx="12">
                  <c:v>52.49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STEO price forecast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'Fig1'!$B$29:$B$64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'Fig1'!$D$29:$D$64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52.49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57</c:v>
                </c:pt>
                <c:pt idx="32">
                  <c:v>57</c:v>
                </c:pt>
                <c:pt idx="33">
                  <c:v>58</c:v>
                </c:pt>
                <c:pt idx="34">
                  <c:v>58</c:v>
                </c:pt>
                <c:pt idx="35">
                  <c:v>59</c:v>
                </c:pt>
              </c:numCache>
            </c:numRef>
          </c:val>
          <c:smooth val="0"/>
        </c:ser>
        <c:ser>
          <c:idx val="2"/>
          <c:order val="2"/>
          <c:tx>
            <c:v>NYMEX futures price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'Fig1'!$B$29:$B$64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'Fig1'!$E$29:$E$64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53.814000000000007</c:v>
                </c:pt>
                <c:pt idx="16">
                  <c:v>54.326000000000001</c:v>
                </c:pt>
                <c:pt idx="17">
                  <c:v>54.757999999999996</c:v>
                </c:pt>
                <c:pt idx="18">
                  <c:v>55.064</c:v>
                </c:pt>
                <c:pt idx="19">
                  <c:v>55.25</c:v>
                </c:pt>
                <c:pt idx="20">
                  <c:v>55.379999999999995</c:v>
                </c:pt>
                <c:pt idx="21">
                  <c:v>55.470000000000006</c:v>
                </c:pt>
                <c:pt idx="22">
                  <c:v>55.548000000000002</c:v>
                </c:pt>
                <c:pt idx="23">
                  <c:v>55.616</c:v>
                </c:pt>
                <c:pt idx="24">
                  <c:v>55.660000000000004</c:v>
                </c:pt>
                <c:pt idx="25">
                  <c:v>55.694000000000003</c:v>
                </c:pt>
                <c:pt idx="26">
                  <c:v>55.731999999999992</c:v>
                </c:pt>
                <c:pt idx="27">
                  <c:v>55.738</c:v>
                </c:pt>
                <c:pt idx="28">
                  <c:v>55.736000000000004</c:v>
                </c:pt>
                <c:pt idx="29">
                  <c:v>55.725999999999999</c:v>
                </c:pt>
                <c:pt idx="30">
                  <c:v>55.679999999999993</c:v>
                </c:pt>
                <c:pt idx="31">
                  <c:v>55.646000000000001</c:v>
                </c:pt>
                <c:pt idx="32">
                  <c:v>55.620000000000005</c:v>
                </c:pt>
                <c:pt idx="33">
                  <c:v>55.608000000000004</c:v>
                </c:pt>
                <c:pt idx="34">
                  <c:v>55.606000000000009</c:v>
                </c:pt>
                <c:pt idx="35">
                  <c:v>55.622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'Fig1'!$B$86</c:f>
              <c:strCache>
                <c:ptCount val="1"/>
                <c:pt idx="0">
                  <c:v>95% NYMEX futures upper confidence interval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circle"/>
            <c:size val="7"/>
            <c:spPr>
              <a:solidFill>
                <a:schemeClr val="accent3"/>
              </a:solidFill>
              <a:ln w="15875">
                <a:noFill/>
              </a:ln>
            </c:spPr>
          </c:marker>
          <c:cat>
            <c:numRef>
              <c:f>'Fig1'!$B$29:$B$64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'Fig1'!$H$29:$H$64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44.542492128643843</c:v>
                </c:pt>
                <c:pt idx="16">
                  <c:v>42.334181145273284</c:v>
                </c:pt>
                <c:pt idx="17">
                  <c:v>40.298775355191346</c:v>
                </c:pt>
                <c:pt idx="18">
                  <c:v>38.656357360969729</c:v>
                </c:pt>
                <c:pt idx="19">
                  <c:v>37.588664956469671</c:v>
                </c:pt>
                <c:pt idx="20">
                  <c:v>36.342571643368707</c:v>
                </c:pt>
                <c:pt idx="21">
                  <c:v>35.503151838856461</c:v>
                </c:pt>
                <c:pt idx="22">
                  <c:v>34.711726970930016</c:v>
                </c:pt>
                <c:pt idx="23">
                  <c:v>34.068320116932881</c:v>
                </c:pt>
                <c:pt idx="24">
                  <c:v>33.381601430531042</c:v>
                </c:pt>
                <c:pt idx="25">
                  <c:v>32.906422271354188</c:v>
                </c:pt>
                <c:pt idx="26">
                  <c:v>32.42676407210547</c:v>
                </c:pt>
                <c:pt idx="27">
                  <c:v>32.033729548552806</c:v>
                </c:pt>
                <c:pt idx="28">
                  <c:v>31.622050174373111</c:v>
                </c:pt>
                <c:pt idx="29">
                  <c:v>31.421745124934933</c:v>
                </c:pt>
                <c:pt idx="30">
                  <c:v>30.895951939699067</c:v>
                </c:pt>
                <c:pt idx="31">
                  <c:v>30.59698227934512</c:v>
                </c:pt>
                <c:pt idx="32">
                  <c:v>30.270109390498018</c:v>
                </c:pt>
                <c:pt idx="33">
                  <c:v>30.011037641066501</c:v>
                </c:pt>
                <c:pt idx="34">
                  <c:v>29.759663551158464</c:v>
                </c:pt>
                <c:pt idx="35">
                  <c:v>29.731159362954337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'Fig1'!$B$87</c:f>
              <c:strCache>
                <c:ptCount val="1"/>
                <c:pt idx="0">
                  <c:v>95% NYMEX futures lower confidence interval</c:v>
                </c:pt>
              </c:strCache>
            </c:strRef>
          </c:tx>
          <c:spPr>
            <a:ln w="28575">
              <a:solidFill>
                <a:srgbClr val="5D9732"/>
              </a:solidFill>
              <a:prstDash val="sysDash"/>
            </a:ln>
          </c:spPr>
          <c:marker>
            <c:symbol val="circle"/>
            <c:size val="7"/>
            <c:spPr>
              <a:solidFill>
                <a:srgbClr val="5D9732"/>
              </a:solidFill>
              <a:ln w="15875">
                <a:noFill/>
              </a:ln>
            </c:spPr>
          </c:marker>
          <c:cat>
            <c:numRef>
              <c:f>'Fig1'!$B$29:$B$64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'Fig1'!$I$29:$I$64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65.015369765036354</c:v>
                </c:pt>
                <c:pt idx="16">
                  <c:v>69.714689080020676</c:v>
                </c:pt>
                <c:pt idx="17">
                  <c:v>74.405203075575258</c:v>
                </c:pt>
                <c:pt idx="18">
                  <c:v>78.435846080556274</c:v>
                </c:pt>
                <c:pt idx="19">
                  <c:v>81.209654653472882</c:v>
                </c:pt>
                <c:pt idx="20">
                  <c:v>84.38985633972365</c:v>
                </c:pt>
                <c:pt idx="21">
                  <c:v>86.666133586271116</c:v>
                </c:pt>
                <c:pt idx="22">
                  <c:v>88.891581412358917</c:v>
                </c:pt>
                <c:pt idx="23">
                  <c:v>90.792250553693293</c:v>
                </c:pt>
                <c:pt idx="24">
                  <c:v>92.806679944555199</c:v>
                </c:pt>
                <c:pt idx="25">
                  <c:v>94.261892417888561</c:v>
                </c:pt>
                <c:pt idx="26">
                  <c:v>95.786795657230783</c:v>
                </c:pt>
                <c:pt idx="27">
                  <c:v>96.982920433638768</c:v>
                </c:pt>
                <c:pt idx="28">
                  <c:v>98.238465844872607</c:v>
                </c:pt>
                <c:pt idx="29">
                  <c:v>98.82923636649636</c:v>
                </c:pt>
                <c:pt idx="30">
                  <c:v>100.3452622547741</c:v>
                </c:pt>
                <c:pt idx="31">
                  <c:v>101.20204952663963</c:v>
                </c:pt>
                <c:pt idx="32">
                  <c:v>102.19931352382547</c:v>
                </c:pt>
                <c:pt idx="33">
                  <c:v>103.03707925675414</c:v>
                </c:pt>
                <c:pt idx="34">
                  <c:v>103.8999392813914</c:v>
                </c:pt>
                <c:pt idx="35">
                  <c:v>104.05940939709703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372000"/>
        <c:axId val="576372560"/>
      </c:lineChart>
      <c:dateAx>
        <c:axId val="576372000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576372560"/>
        <c:crosses val="autoZero"/>
        <c:auto val="1"/>
        <c:lblOffset val="100"/>
        <c:baseTimeUnit val="months"/>
        <c:majorUnit val="6"/>
        <c:majorTimeUnit val="months"/>
        <c:minorUnit val="1"/>
        <c:minorTimeUnit val="months"/>
      </c:dateAx>
      <c:valAx>
        <c:axId val="576372560"/>
        <c:scaling>
          <c:orientation val="minMax"/>
          <c:max val="14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576372000"/>
        <c:crosses val="autoZero"/>
        <c:crossBetween val="between"/>
        <c:majorUnit val="20"/>
      </c:valAx>
    </c:plotArea>
    <c:legend>
      <c:legendPos val="l"/>
      <c:layout>
        <c:manualLayout>
          <c:xMode val="edge"/>
          <c:yMode val="edge"/>
          <c:x val="0.10470831389978692"/>
          <c:y val="0.12078059589285008"/>
          <c:w val="0.62908648614045182"/>
          <c:h val="0.2224647115960899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25</xdr:row>
      <xdr:rowOff>66675</xdr:rowOff>
    </xdr:from>
    <xdr:to>
      <xdr:col>7</xdr:col>
      <xdr:colOff>9525</xdr:colOff>
      <xdr:row>25</xdr:row>
      <xdr:rowOff>76200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3676650" y="4079875"/>
          <a:ext cx="6000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</xdr:col>
      <xdr:colOff>9524</xdr:colOff>
      <xdr:row>3</xdr:row>
      <xdr:rowOff>9524</xdr:rowOff>
    </xdr:from>
    <xdr:to>
      <xdr:col>11</xdr:col>
      <xdr:colOff>600074</xdr:colOff>
      <xdr:row>22</xdr:row>
      <xdr:rowOff>152399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69</xdr:row>
          <xdr:rowOff>12700</xdr:rowOff>
        </xdr:from>
        <xdr:to>
          <xdr:col>6</xdr:col>
          <xdr:colOff>495300</xdr:colOff>
          <xdr:row>72</xdr:row>
          <xdr:rowOff>127000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12700</xdr:colOff>
          <xdr:row>74</xdr:row>
          <xdr:rowOff>12700</xdr:rowOff>
        </xdr:from>
        <xdr:to>
          <xdr:col>11</xdr:col>
          <xdr:colOff>431800</xdr:colOff>
          <xdr:row>82</xdr:row>
          <xdr:rowOff>127000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0.91464</cdr:x>
      <cdr:y>0.02367</cdr:y>
    </cdr:from>
    <cdr:ext cx="371397" cy="285726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53" y="76201"/>
          <a:ext cx="371397" cy="285726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0.00997</cdr:x>
      <cdr:y>0.92321</cdr:y>
    </cdr:from>
    <cdr:ext cx="4191000" cy="209135"/>
    <cdr:sp macro="" textlink="'Fig1'!$B$65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4509" y="2972215"/>
          <a:ext cx="4191000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53D2551-A50C-47B6-8645-978CE5E94D0A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0.01045</cdr:x>
      <cdr:y>0.83267</cdr:y>
    </cdr:from>
    <cdr:ext cx="5410199" cy="395837"/>
    <cdr:sp macro="" textlink="'Fig1'!$B$66">
      <cdr:nvSpPr>
        <cdr:cNvPr id="4" name="TextBox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7151" y="2680739"/>
          <a:ext cx="5410199" cy="3958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160427B-599B-4BA4-8C53-02A7D8E25CA3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Confidence interval derived from options market information for the 5 trading days ending Feb 2, 2017. Intervals not calculated for months with sparse trading in near-the-money options contracts.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>
        <row r="29">
          <cell r="B29">
            <v>42370</v>
          </cell>
          <cell r="C29">
            <v>31.683</v>
          </cell>
          <cell r="D29" t="e">
            <v>#N/A</v>
          </cell>
          <cell r="E29" t="e">
            <v>#N/A</v>
          </cell>
          <cell r="H29" t="e">
            <v>#N/A</v>
          </cell>
          <cell r="I29" t="e">
            <v>#N/A</v>
          </cell>
        </row>
        <row r="30">
          <cell r="B30">
            <v>42401</v>
          </cell>
          <cell r="C30">
            <v>30.323</v>
          </cell>
          <cell r="D30" t="e">
            <v>#N/A</v>
          </cell>
          <cell r="E30" t="e">
            <v>#N/A</v>
          </cell>
          <cell r="H30" t="e">
            <v>#N/A</v>
          </cell>
          <cell r="I30" t="e">
            <v>#N/A</v>
          </cell>
        </row>
        <row r="31">
          <cell r="B31">
            <v>42430</v>
          </cell>
          <cell r="C31">
            <v>37.545000000000002</v>
          </cell>
          <cell r="D31" t="e">
            <v>#N/A</v>
          </cell>
          <cell r="E31" t="e">
            <v>#N/A</v>
          </cell>
          <cell r="H31" t="e">
            <v>#N/A</v>
          </cell>
          <cell r="I31" t="e">
            <v>#N/A</v>
          </cell>
        </row>
        <row r="32">
          <cell r="B32">
            <v>42461</v>
          </cell>
          <cell r="C32">
            <v>40.753999999999998</v>
          </cell>
          <cell r="D32" t="e">
            <v>#N/A</v>
          </cell>
          <cell r="E32" t="e">
            <v>#N/A</v>
          </cell>
          <cell r="H32" t="e">
            <v>#N/A</v>
          </cell>
          <cell r="I32" t="e">
            <v>#N/A</v>
          </cell>
        </row>
        <row r="33">
          <cell r="B33">
            <v>42491</v>
          </cell>
          <cell r="C33">
            <v>46.712000000000003</v>
          </cell>
          <cell r="D33" t="e">
            <v>#N/A</v>
          </cell>
          <cell r="E33" t="e">
            <v>#N/A</v>
          </cell>
          <cell r="H33" t="e">
            <v>#N/A</v>
          </cell>
          <cell r="I33" t="e">
            <v>#N/A</v>
          </cell>
        </row>
        <row r="34">
          <cell r="B34">
            <v>42522</v>
          </cell>
          <cell r="C34">
            <v>48.756999999999998</v>
          </cell>
          <cell r="D34" t="e">
            <v>#N/A</v>
          </cell>
          <cell r="E34" t="e">
            <v>#N/A</v>
          </cell>
          <cell r="H34" t="e">
            <v>#N/A</v>
          </cell>
          <cell r="I34" t="e">
            <v>#N/A</v>
          </cell>
        </row>
        <row r="35">
          <cell r="B35">
            <v>42552</v>
          </cell>
          <cell r="C35">
            <v>44.651000000000003</v>
          </cell>
          <cell r="D35" t="e">
            <v>#N/A</v>
          </cell>
          <cell r="E35" t="e">
            <v>#N/A</v>
          </cell>
          <cell r="H35" t="e">
            <v>#N/A</v>
          </cell>
          <cell r="I35" t="e">
            <v>#N/A</v>
          </cell>
        </row>
        <row r="36">
          <cell r="B36">
            <v>42583</v>
          </cell>
          <cell r="C36">
            <v>44.723999999999997</v>
          </cell>
          <cell r="D36" t="e">
            <v>#N/A</v>
          </cell>
          <cell r="E36" t="e">
            <v>#N/A</v>
          </cell>
          <cell r="H36" t="e">
            <v>#N/A</v>
          </cell>
          <cell r="I36" t="e">
            <v>#N/A</v>
          </cell>
        </row>
        <row r="37">
          <cell r="B37">
            <v>42614</v>
          </cell>
          <cell r="C37">
            <v>45.182000000000002</v>
          </cell>
          <cell r="D37" t="e">
            <v>#N/A</v>
          </cell>
          <cell r="E37" t="e">
            <v>#N/A</v>
          </cell>
          <cell r="H37" t="e">
            <v>#N/A</v>
          </cell>
          <cell r="I37" t="e">
            <v>#N/A</v>
          </cell>
        </row>
        <row r="38">
          <cell r="B38">
            <v>42644</v>
          </cell>
          <cell r="C38">
            <v>49.774999999999999</v>
          </cell>
          <cell r="D38" t="e">
            <v>#N/A</v>
          </cell>
          <cell r="E38" t="e">
            <v>#N/A</v>
          </cell>
          <cell r="H38" t="e">
            <v>#N/A</v>
          </cell>
          <cell r="I38" t="e">
            <v>#N/A</v>
          </cell>
        </row>
        <row r="39">
          <cell r="B39">
            <v>42675</v>
          </cell>
          <cell r="C39">
            <v>45.661000000000001</v>
          </cell>
          <cell r="D39" t="e">
            <v>#N/A</v>
          </cell>
          <cell r="E39" t="e">
            <v>#N/A</v>
          </cell>
          <cell r="H39" t="e">
            <v>#N/A</v>
          </cell>
          <cell r="I39" t="e">
            <v>#N/A</v>
          </cell>
        </row>
        <row r="40">
          <cell r="B40">
            <v>42705</v>
          </cell>
          <cell r="C40">
            <v>51.97</v>
          </cell>
          <cell r="D40" t="e">
            <v>#N/A</v>
          </cell>
          <cell r="E40" t="e">
            <v>#N/A</v>
          </cell>
          <cell r="H40" t="e">
            <v>#N/A</v>
          </cell>
          <cell r="I40" t="e">
            <v>#N/A</v>
          </cell>
        </row>
        <row r="41">
          <cell r="B41">
            <v>42736</v>
          </cell>
          <cell r="C41">
            <v>52.49</v>
          </cell>
          <cell r="D41">
            <v>52.49</v>
          </cell>
          <cell r="E41" t="e">
            <v>#N/A</v>
          </cell>
          <cell r="H41" t="e">
            <v>#N/A</v>
          </cell>
          <cell r="I41" t="e">
            <v>#N/A</v>
          </cell>
        </row>
        <row r="42">
          <cell r="B42">
            <v>42767</v>
          </cell>
          <cell r="C42" t="e">
            <v>#N/A</v>
          </cell>
          <cell r="D42">
            <v>53</v>
          </cell>
          <cell r="E42" t="e">
            <v>#N/A</v>
          </cell>
          <cell r="H42" t="e">
            <v>#N/A</v>
          </cell>
          <cell r="I42" t="e">
            <v>#N/A</v>
          </cell>
        </row>
        <row r="43">
          <cell r="B43">
            <v>42795</v>
          </cell>
          <cell r="C43" t="e">
            <v>#N/A</v>
          </cell>
          <cell r="D43">
            <v>53</v>
          </cell>
          <cell r="E43" t="e">
            <v>#N/A</v>
          </cell>
          <cell r="H43" t="e">
            <v>#N/A</v>
          </cell>
          <cell r="I43" t="e">
            <v>#N/A</v>
          </cell>
        </row>
        <row r="44">
          <cell r="B44">
            <v>42826</v>
          </cell>
          <cell r="C44" t="e">
            <v>#N/A</v>
          </cell>
          <cell r="D44">
            <v>53</v>
          </cell>
          <cell r="E44">
            <v>53.814000000000007</v>
          </cell>
          <cell r="H44">
            <v>44.542492128643843</v>
          </cell>
          <cell r="I44">
            <v>65.015369765036354</v>
          </cell>
        </row>
        <row r="45">
          <cell r="B45">
            <v>42856</v>
          </cell>
          <cell r="C45" t="e">
            <v>#N/A</v>
          </cell>
          <cell r="D45">
            <v>53</v>
          </cell>
          <cell r="E45">
            <v>54.326000000000001</v>
          </cell>
          <cell r="H45">
            <v>42.334181145273284</v>
          </cell>
          <cell r="I45">
            <v>69.714689080020676</v>
          </cell>
        </row>
        <row r="46">
          <cell r="B46">
            <v>42887</v>
          </cell>
          <cell r="C46" t="e">
            <v>#N/A</v>
          </cell>
          <cell r="D46">
            <v>53</v>
          </cell>
          <cell r="E46">
            <v>54.757999999999996</v>
          </cell>
          <cell r="H46">
            <v>40.298775355191346</v>
          </cell>
          <cell r="I46">
            <v>74.405203075575258</v>
          </cell>
        </row>
        <row r="47">
          <cell r="B47">
            <v>42917</v>
          </cell>
          <cell r="C47" t="e">
            <v>#N/A</v>
          </cell>
          <cell r="D47">
            <v>54</v>
          </cell>
          <cell r="E47">
            <v>55.064</v>
          </cell>
          <cell r="H47">
            <v>38.656357360969729</v>
          </cell>
          <cell r="I47">
            <v>78.435846080556274</v>
          </cell>
        </row>
        <row r="48">
          <cell r="B48">
            <v>42948</v>
          </cell>
          <cell r="C48" t="e">
            <v>#N/A</v>
          </cell>
          <cell r="D48">
            <v>54</v>
          </cell>
          <cell r="E48">
            <v>55.25</v>
          </cell>
          <cell r="H48">
            <v>37.588664956469671</v>
          </cell>
          <cell r="I48">
            <v>81.209654653472882</v>
          </cell>
        </row>
        <row r="49">
          <cell r="B49">
            <v>42979</v>
          </cell>
          <cell r="C49" t="e">
            <v>#N/A</v>
          </cell>
          <cell r="D49">
            <v>54</v>
          </cell>
          <cell r="E49">
            <v>55.379999999999995</v>
          </cell>
          <cell r="H49">
            <v>36.342571643368707</v>
          </cell>
          <cell r="I49">
            <v>84.38985633972365</v>
          </cell>
        </row>
        <row r="50">
          <cell r="B50">
            <v>43009</v>
          </cell>
          <cell r="C50" t="e">
            <v>#N/A</v>
          </cell>
          <cell r="D50">
            <v>54</v>
          </cell>
          <cell r="E50">
            <v>55.470000000000006</v>
          </cell>
          <cell r="H50">
            <v>35.503151838856461</v>
          </cell>
          <cell r="I50">
            <v>86.666133586271116</v>
          </cell>
        </row>
        <row r="51">
          <cell r="B51">
            <v>43040</v>
          </cell>
          <cell r="C51" t="e">
            <v>#N/A</v>
          </cell>
          <cell r="D51">
            <v>54</v>
          </cell>
          <cell r="E51">
            <v>55.548000000000002</v>
          </cell>
          <cell r="H51">
            <v>34.711726970930016</v>
          </cell>
          <cell r="I51">
            <v>88.891581412358917</v>
          </cell>
        </row>
        <row r="52">
          <cell r="B52">
            <v>43070</v>
          </cell>
          <cell r="C52" t="e">
            <v>#N/A</v>
          </cell>
          <cell r="D52">
            <v>54</v>
          </cell>
          <cell r="E52">
            <v>55.616</v>
          </cell>
          <cell r="H52">
            <v>34.068320116932881</v>
          </cell>
          <cell r="I52">
            <v>90.792250553693293</v>
          </cell>
        </row>
        <row r="53">
          <cell r="B53">
            <v>43101</v>
          </cell>
          <cell r="C53" t="e">
            <v>#N/A</v>
          </cell>
          <cell r="D53">
            <v>54</v>
          </cell>
          <cell r="E53">
            <v>55.660000000000004</v>
          </cell>
          <cell r="H53">
            <v>33.381601430531042</v>
          </cell>
          <cell r="I53">
            <v>92.806679944555199</v>
          </cell>
        </row>
        <row r="54">
          <cell r="B54">
            <v>43132</v>
          </cell>
          <cell r="C54" t="e">
            <v>#N/A</v>
          </cell>
          <cell r="D54">
            <v>54</v>
          </cell>
          <cell r="E54">
            <v>55.694000000000003</v>
          </cell>
          <cell r="H54">
            <v>32.906422271354188</v>
          </cell>
          <cell r="I54">
            <v>94.261892417888561</v>
          </cell>
        </row>
        <row r="55">
          <cell r="B55">
            <v>43160</v>
          </cell>
          <cell r="C55" t="e">
            <v>#N/A</v>
          </cell>
          <cell r="D55">
            <v>54</v>
          </cell>
          <cell r="E55">
            <v>55.731999999999992</v>
          </cell>
          <cell r="H55">
            <v>32.42676407210547</v>
          </cell>
          <cell r="I55">
            <v>95.786795657230783</v>
          </cell>
        </row>
        <row r="56">
          <cell r="B56">
            <v>43191</v>
          </cell>
          <cell r="C56" t="e">
            <v>#N/A</v>
          </cell>
          <cell r="D56">
            <v>55</v>
          </cell>
          <cell r="E56">
            <v>55.738</v>
          </cell>
          <cell r="H56">
            <v>32.033729548552806</v>
          </cell>
          <cell r="I56">
            <v>96.982920433638768</v>
          </cell>
        </row>
        <row r="57">
          <cell r="B57">
            <v>43221</v>
          </cell>
          <cell r="C57" t="e">
            <v>#N/A</v>
          </cell>
          <cell r="D57">
            <v>56</v>
          </cell>
          <cell r="E57">
            <v>55.736000000000004</v>
          </cell>
          <cell r="H57">
            <v>31.622050174373111</v>
          </cell>
          <cell r="I57">
            <v>98.238465844872607</v>
          </cell>
        </row>
        <row r="58">
          <cell r="B58">
            <v>43252</v>
          </cell>
          <cell r="C58" t="e">
            <v>#N/A</v>
          </cell>
          <cell r="D58">
            <v>56</v>
          </cell>
          <cell r="E58">
            <v>55.725999999999999</v>
          </cell>
          <cell r="H58">
            <v>31.421745124934933</v>
          </cell>
          <cell r="I58">
            <v>98.82923636649636</v>
          </cell>
        </row>
        <row r="59">
          <cell r="B59">
            <v>43282</v>
          </cell>
          <cell r="C59" t="e">
            <v>#N/A</v>
          </cell>
          <cell r="D59">
            <v>56</v>
          </cell>
          <cell r="E59">
            <v>55.679999999999993</v>
          </cell>
          <cell r="H59">
            <v>30.895951939699067</v>
          </cell>
          <cell r="I59">
            <v>100.3452622547741</v>
          </cell>
        </row>
        <row r="60">
          <cell r="B60">
            <v>43313</v>
          </cell>
          <cell r="C60" t="e">
            <v>#N/A</v>
          </cell>
          <cell r="D60">
            <v>57</v>
          </cell>
          <cell r="E60">
            <v>55.646000000000001</v>
          </cell>
          <cell r="H60">
            <v>30.59698227934512</v>
          </cell>
          <cell r="I60">
            <v>101.20204952663963</v>
          </cell>
        </row>
        <row r="61">
          <cell r="B61">
            <v>43344</v>
          </cell>
          <cell r="C61" t="e">
            <v>#N/A</v>
          </cell>
          <cell r="D61">
            <v>57</v>
          </cell>
          <cell r="E61">
            <v>55.620000000000005</v>
          </cell>
          <cell r="H61">
            <v>30.270109390498018</v>
          </cell>
          <cell r="I61">
            <v>102.19931352382547</v>
          </cell>
        </row>
        <row r="62">
          <cell r="B62">
            <v>43374</v>
          </cell>
          <cell r="C62" t="e">
            <v>#N/A</v>
          </cell>
          <cell r="D62">
            <v>58</v>
          </cell>
          <cell r="E62">
            <v>55.608000000000004</v>
          </cell>
          <cell r="H62">
            <v>30.011037641066501</v>
          </cell>
          <cell r="I62">
            <v>103.03707925675414</v>
          </cell>
        </row>
        <row r="63">
          <cell r="B63">
            <v>43405</v>
          </cell>
          <cell r="C63" t="e">
            <v>#N/A</v>
          </cell>
          <cell r="D63">
            <v>58</v>
          </cell>
          <cell r="E63">
            <v>55.606000000000009</v>
          </cell>
          <cell r="H63">
            <v>29.759663551158464</v>
          </cell>
          <cell r="I63">
            <v>103.8999392813914</v>
          </cell>
        </row>
        <row r="64">
          <cell r="B64">
            <v>43435</v>
          </cell>
          <cell r="C64" t="e">
            <v>#N/A</v>
          </cell>
          <cell r="D64">
            <v>59</v>
          </cell>
          <cell r="E64">
            <v>55.622</v>
          </cell>
          <cell r="H64">
            <v>29.731159362954337</v>
          </cell>
          <cell r="I64">
            <v>104.05940939709703</v>
          </cell>
        </row>
        <row r="86">
          <cell r="B86" t="str">
            <v>95% NYMEX futures upper confidence interval</v>
          </cell>
        </row>
        <row r="87">
          <cell r="B87" t="str">
            <v>95% NYMEX futures lower confidence interval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M87"/>
  <sheetViews>
    <sheetView tabSelected="1" workbookViewId="0"/>
  </sheetViews>
  <sheetFormatPr defaultRowHeight="12.5" x14ac:dyDescent="0.25"/>
  <cols>
    <col min="1" max="9" width="8.7265625" style="2"/>
    <col min="10" max="11" width="9.1796875" style="2" hidden="1" customWidth="1"/>
    <col min="12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2:11" ht="13" x14ac:dyDescent="0.3">
      <c r="B25" s="4" t="s">
        <v>1</v>
      </c>
      <c r="C25" s="5"/>
      <c r="D25" s="5"/>
      <c r="E25" s="5"/>
      <c r="F25" s="5"/>
    </row>
    <row r="26" spans="2:11" ht="13" x14ac:dyDescent="0.3">
      <c r="B26" s="4" t="s">
        <v>2</v>
      </c>
      <c r="C26" s="5"/>
      <c r="D26" s="5"/>
      <c r="E26" s="5"/>
      <c r="F26" s="5"/>
      <c r="H26" s="6">
        <v>0.95</v>
      </c>
      <c r="I26" s="6"/>
    </row>
    <row r="27" spans="2:11" ht="13" x14ac:dyDescent="0.3">
      <c r="B27" s="7"/>
      <c r="C27" s="7" t="s">
        <v>3</v>
      </c>
      <c r="D27" s="7" t="s">
        <v>4</v>
      </c>
      <c r="E27" s="7" t="s">
        <v>5</v>
      </c>
      <c r="F27" s="7" t="s">
        <v>6</v>
      </c>
      <c r="G27" s="7" t="s">
        <v>7</v>
      </c>
      <c r="H27" s="8" t="s">
        <v>8</v>
      </c>
      <c r="I27" s="8"/>
    </row>
    <row r="28" spans="2:11" ht="13" x14ac:dyDescent="0.3">
      <c r="B28" s="9" t="s">
        <v>9</v>
      </c>
      <c r="C28" s="9" t="s">
        <v>10</v>
      </c>
      <c r="D28" s="9" t="s">
        <v>11</v>
      </c>
      <c r="E28" s="9" t="s">
        <v>10</v>
      </c>
      <c r="F28" s="10" t="s">
        <v>12</v>
      </c>
      <c r="G28" s="11" t="s">
        <v>13</v>
      </c>
      <c r="H28" s="11" t="s">
        <v>14</v>
      </c>
      <c r="I28" s="11" t="s">
        <v>15</v>
      </c>
    </row>
    <row r="29" spans="2:11" x14ac:dyDescent="0.25">
      <c r="B29" s="12">
        <v>42370</v>
      </c>
      <c r="C29" s="13">
        <v>31.683</v>
      </c>
      <c r="D29" s="13" t="e">
        <v>#N/A</v>
      </c>
      <c r="E29" s="13" t="e">
        <v>#N/A</v>
      </c>
      <c r="F29" s="14" t="e">
        <v>#N/A</v>
      </c>
      <c r="G29" s="15" t="e">
        <v>#N/A</v>
      </c>
      <c r="H29" s="13" t="e">
        <f>$E29*EXP((+NORMSINV((1-$H$26)/2)*$F29*SQRT($G29/252)))</f>
        <v>#N/A</v>
      </c>
      <c r="I29" s="13" t="e">
        <f>$E29*EXP(-NORMSINV((1-$H$26)/2)*$F29*SQRT($G29/252))</f>
        <v>#N/A</v>
      </c>
      <c r="J29" s="2" t="e">
        <f>$E29*EXP((-1.959963985*$F29*SQRT($G29/252)))</f>
        <v>#N/A</v>
      </c>
      <c r="K29" s="2" t="e">
        <f>$E29*EXP(1.959963985*$F29*SQRT($G29/252))</f>
        <v>#N/A</v>
      </c>
    </row>
    <row r="30" spans="2:11" x14ac:dyDescent="0.25">
      <c r="B30" s="12">
        <v>42401</v>
      </c>
      <c r="C30" s="16">
        <v>30.323</v>
      </c>
      <c r="D30" s="16" t="e">
        <v>#N/A</v>
      </c>
      <c r="E30" s="16" t="e">
        <v>#N/A</v>
      </c>
      <c r="F30" s="17" t="e">
        <v>#N/A</v>
      </c>
      <c r="G30" s="18" t="e">
        <v>#N/A</v>
      </c>
      <c r="H30" s="16" t="e">
        <f t="shared" ref="H30:H64" si="0">$E30*EXP((+NORMSINV((1-$H$26)/2)*$F30*SQRT($G30/252)))</f>
        <v>#N/A</v>
      </c>
      <c r="I30" s="16" t="e">
        <f t="shared" ref="I30:I64" si="1">$E30*EXP(-NORMSINV((1-$H$26)/2)*$F30*SQRT($G30/252))</f>
        <v>#N/A</v>
      </c>
      <c r="J30" s="2" t="e">
        <f t="shared" ref="J30:J64" si="2">$E30*EXP((-1.959963985*$F30*SQRT($G30/252)))</f>
        <v>#N/A</v>
      </c>
      <c r="K30" s="2" t="e">
        <f t="shared" ref="K30:K64" si="3">$E30*EXP(1.959963985*$F30*SQRT($G30/252))</f>
        <v>#N/A</v>
      </c>
    </row>
    <row r="31" spans="2:11" x14ac:dyDescent="0.25">
      <c r="B31" s="12">
        <v>42430</v>
      </c>
      <c r="C31" s="16">
        <v>37.545000000000002</v>
      </c>
      <c r="D31" s="16" t="e">
        <v>#N/A</v>
      </c>
      <c r="E31" s="16" t="e">
        <v>#N/A</v>
      </c>
      <c r="F31" s="17" t="e">
        <v>#N/A</v>
      </c>
      <c r="G31" s="18" t="e">
        <v>#N/A</v>
      </c>
      <c r="H31" s="16" t="e">
        <f t="shared" si="0"/>
        <v>#N/A</v>
      </c>
      <c r="I31" s="16" t="e">
        <f t="shared" si="1"/>
        <v>#N/A</v>
      </c>
      <c r="J31" s="2" t="e">
        <f t="shared" si="2"/>
        <v>#N/A</v>
      </c>
      <c r="K31" s="2" t="e">
        <f t="shared" si="3"/>
        <v>#N/A</v>
      </c>
    </row>
    <row r="32" spans="2:11" x14ac:dyDescent="0.25">
      <c r="B32" s="12">
        <v>42461</v>
      </c>
      <c r="C32" s="16">
        <v>40.753999999999998</v>
      </c>
      <c r="D32" s="16" t="e">
        <v>#N/A</v>
      </c>
      <c r="E32" s="16" t="e">
        <v>#N/A</v>
      </c>
      <c r="F32" s="17" t="e">
        <v>#N/A</v>
      </c>
      <c r="G32" s="18" t="e">
        <v>#N/A</v>
      </c>
      <c r="H32" s="16" t="e">
        <f t="shared" si="0"/>
        <v>#N/A</v>
      </c>
      <c r="I32" s="16" t="e">
        <f t="shared" si="1"/>
        <v>#N/A</v>
      </c>
      <c r="J32" s="2" t="e">
        <f t="shared" si="2"/>
        <v>#N/A</v>
      </c>
      <c r="K32" s="2" t="e">
        <f t="shared" si="3"/>
        <v>#N/A</v>
      </c>
    </row>
    <row r="33" spans="2:11" x14ac:dyDescent="0.25">
      <c r="B33" s="12">
        <v>42491</v>
      </c>
      <c r="C33" s="16">
        <v>46.712000000000003</v>
      </c>
      <c r="D33" s="16" t="e">
        <v>#N/A</v>
      </c>
      <c r="E33" s="16" t="e">
        <v>#N/A</v>
      </c>
      <c r="F33" s="17" t="e">
        <v>#N/A</v>
      </c>
      <c r="G33" s="18" t="e">
        <v>#N/A</v>
      </c>
      <c r="H33" s="16" t="e">
        <f t="shared" si="0"/>
        <v>#N/A</v>
      </c>
      <c r="I33" s="16" t="e">
        <f t="shared" si="1"/>
        <v>#N/A</v>
      </c>
      <c r="J33" s="2" t="e">
        <f t="shared" si="2"/>
        <v>#N/A</v>
      </c>
      <c r="K33" s="2" t="e">
        <f t="shared" si="3"/>
        <v>#N/A</v>
      </c>
    </row>
    <row r="34" spans="2:11" x14ac:dyDescent="0.25">
      <c r="B34" s="12">
        <v>42522</v>
      </c>
      <c r="C34" s="16">
        <v>48.756999999999998</v>
      </c>
      <c r="D34" s="16" t="e">
        <v>#N/A</v>
      </c>
      <c r="E34" s="16" t="e">
        <v>#N/A</v>
      </c>
      <c r="F34" s="17" t="e">
        <v>#N/A</v>
      </c>
      <c r="G34" s="18" t="e">
        <v>#N/A</v>
      </c>
      <c r="H34" s="16" t="e">
        <f t="shared" si="0"/>
        <v>#N/A</v>
      </c>
      <c r="I34" s="16" t="e">
        <f t="shared" si="1"/>
        <v>#N/A</v>
      </c>
      <c r="J34" s="2" t="e">
        <f t="shared" si="2"/>
        <v>#N/A</v>
      </c>
      <c r="K34" s="2" t="e">
        <f t="shared" si="3"/>
        <v>#N/A</v>
      </c>
    </row>
    <row r="35" spans="2:11" x14ac:dyDescent="0.25">
      <c r="B35" s="12">
        <v>42552</v>
      </c>
      <c r="C35" s="16">
        <v>44.651000000000003</v>
      </c>
      <c r="D35" s="16" t="e">
        <v>#N/A</v>
      </c>
      <c r="E35" s="16" t="e">
        <v>#N/A</v>
      </c>
      <c r="F35" s="17" t="e">
        <v>#N/A</v>
      </c>
      <c r="G35" s="18" t="e">
        <v>#N/A</v>
      </c>
      <c r="H35" s="16" t="e">
        <f t="shared" si="0"/>
        <v>#N/A</v>
      </c>
      <c r="I35" s="16" t="e">
        <f t="shared" si="1"/>
        <v>#N/A</v>
      </c>
      <c r="J35" s="2" t="e">
        <f t="shared" si="2"/>
        <v>#N/A</v>
      </c>
      <c r="K35" s="2" t="e">
        <f t="shared" si="3"/>
        <v>#N/A</v>
      </c>
    </row>
    <row r="36" spans="2:11" x14ac:dyDescent="0.25">
      <c r="B36" s="12">
        <v>42583</v>
      </c>
      <c r="C36" s="16">
        <v>44.723999999999997</v>
      </c>
      <c r="D36" s="16" t="e">
        <v>#N/A</v>
      </c>
      <c r="E36" s="16" t="e">
        <v>#N/A</v>
      </c>
      <c r="F36" s="17" t="e">
        <v>#N/A</v>
      </c>
      <c r="G36" s="18" t="e">
        <v>#N/A</v>
      </c>
      <c r="H36" s="16" t="e">
        <f t="shared" si="0"/>
        <v>#N/A</v>
      </c>
      <c r="I36" s="16" t="e">
        <f t="shared" si="1"/>
        <v>#N/A</v>
      </c>
      <c r="J36" s="2" t="e">
        <f t="shared" si="2"/>
        <v>#N/A</v>
      </c>
      <c r="K36" s="2" t="e">
        <f t="shared" si="3"/>
        <v>#N/A</v>
      </c>
    </row>
    <row r="37" spans="2:11" x14ac:dyDescent="0.25">
      <c r="B37" s="12">
        <v>42614</v>
      </c>
      <c r="C37" s="16">
        <v>45.182000000000002</v>
      </c>
      <c r="D37" s="16" t="e">
        <v>#N/A</v>
      </c>
      <c r="E37" s="16" t="e">
        <v>#N/A</v>
      </c>
      <c r="F37" s="17" t="e">
        <v>#N/A</v>
      </c>
      <c r="G37" s="18" t="e">
        <v>#N/A</v>
      </c>
      <c r="H37" s="16" t="e">
        <f t="shared" si="0"/>
        <v>#N/A</v>
      </c>
      <c r="I37" s="16" t="e">
        <f t="shared" si="1"/>
        <v>#N/A</v>
      </c>
      <c r="J37" s="2" t="e">
        <f t="shared" si="2"/>
        <v>#N/A</v>
      </c>
      <c r="K37" s="2" t="e">
        <f t="shared" si="3"/>
        <v>#N/A</v>
      </c>
    </row>
    <row r="38" spans="2:11" x14ac:dyDescent="0.25">
      <c r="B38" s="12">
        <v>42644</v>
      </c>
      <c r="C38" s="16">
        <v>49.774999999999999</v>
      </c>
      <c r="D38" s="16" t="e">
        <v>#N/A</v>
      </c>
      <c r="E38" s="16" t="e">
        <v>#N/A</v>
      </c>
      <c r="F38" s="17" t="e">
        <v>#N/A</v>
      </c>
      <c r="G38" s="18" t="e">
        <v>#N/A</v>
      </c>
      <c r="H38" s="16" t="e">
        <f t="shared" si="0"/>
        <v>#N/A</v>
      </c>
      <c r="I38" s="16" t="e">
        <f t="shared" si="1"/>
        <v>#N/A</v>
      </c>
      <c r="J38" s="2" t="e">
        <f t="shared" si="2"/>
        <v>#N/A</v>
      </c>
      <c r="K38" s="2" t="e">
        <f t="shared" si="3"/>
        <v>#N/A</v>
      </c>
    </row>
    <row r="39" spans="2:11" x14ac:dyDescent="0.25">
      <c r="B39" s="12">
        <v>42675</v>
      </c>
      <c r="C39" s="16">
        <v>45.661000000000001</v>
      </c>
      <c r="D39" s="16" t="e">
        <v>#N/A</v>
      </c>
      <c r="E39" s="16" t="e">
        <v>#N/A</v>
      </c>
      <c r="F39" s="17" t="e">
        <v>#N/A</v>
      </c>
      <c r="G39" s="18" t="e">
        <v>#N/A</v>
      </c>
      <c r="H39" s="16" t="e">
        <f t="shared" si="0"/>
        <v>#N/A</v>
      </c>
      <c r="I39" s="16" t="e">
        <f t="shared" si="1"/>
        <v>#N/A</v>
      </c>
      <c r="J39" s="2" t="e">
        <f t="shared" si="2"/>
        <v>#N/A</v>
      </c>
      <c r="K39" s="2" t="e">
        <f t="shared" si="3"/>
        <v>#N/A</v>
      </c>
    </row>
    <row r="40" spans="2:11" x14ac:dyDescent="0.25">
      <c r="B40" s="12">
        <v>42705</v>
      </c>
      <c r="C40" s="16">
        <v>51.97</v>
      </c>
      <c r="D40" s="16" t="e">
        <v>#N/A</v>
      </c>
      <c r="E40" s="16" t="e">
        <v>#N/A</v>
      </c>
      <c r="F40" s="17" t="e">
        <v>#N/A</v>
      </c>
      <c r="G40" s="18" t="e">
        <v>#N/A</v>
      </c>
      <c r="H40" s="16" t="e">
        <f t="shared" si="0"/>
        <v>#N/A</v>
      </c>
      <c r="I40" s="16" t="e">
        <f t="shared" si="1"/>
        <v>#N/A</v>
      </c>
      <c r="J40" s="2" t="e">
        <f t="shared" si="2"/>
        <v>#N/A</v>
      </c>
      <c r="K40" s="2" t="e">
        <f t="shared" si="3"/>
        <v>#N/A</v>
      </c>
    </row>
    <row r="41" spans="2:11" x14ac:dyDescent="0.25">
      <c r="B41" s="12">
        <v>42736</v>
      </c>
      <c r="C41" s="16">
        <v>52.49</v>
      </c>
      <c r="D41" s="16">
        <v>52.49</v>
      </c>
      <c r="E41" s="16" t="e">
        <v>#N/A</v>
      </c>
      <c r="F41" s="17" t="e">
        <v>#N/A</v>
      </c>
      <c r="G41" s="18" t="e">
        <v>#N/A</v>
      </c>
      <c r="H41" s="16" t="e">
        <f t="shared" si="0"/>
        <v>#N/A</v>
      </c>
      <c r="I41" s="16" t="e">
        <f t="shared" si="1"/>
        <v>#N/A</v>
      </c>
      <c r="J41" s="2" t="e">
        <f t="shared" si="2"/>
        <v>#N/A</v>
      </c>
      <c r="K41" s="2" t="e">
        <f t="shared" si="3"/>
        <v>#N/A</v>
      </c>
    </row>
    <row r="42" spans="2:11" x14ac:dyDescent="0.25">
      <c r="B42" s="12">
        <v>42767</v>
      </c>
      <c r="C42" s="16" t="e">
        <v>#N/A</v>
      </c>
      <c r="D42" s="16">
        <v>53</v>
      </c>
      <c r="E42" s="16" t="e">
        <v>#N/A</v>
      </c>
      <c r="F42" s="17" t="e">
        <v>#N/A</v>
      </c>
      <c r="G42" s="18" t="e">
        <v>#N/A</v>
      </c>
      <c r="H42" s="16" t="e">
        <f t="shared" si="0"/>
        <v>#N/A</v>
      </c>
      <c r="I42" s="16" t="e">
        <f t="shared" si="1"/>
        <v>#N/A</v>
      </c>
      <c r="J42" s="2" t="e">
        <f t="shared" si="2"/>
        <v>#N/A</v>
      </c>
      <c r="K42" s="2" t="e">
        <f t="shared" si="3"/>
        <v>#N/A</v>
      </c>
    </row>
    <row r="43" spans="2:11" x14ac:dyDescent="0.25">
      <c r="B43" s="12">
        <v>42795</v>
      </c>
      <c r="C43" s="16" t="e">
        <v>#N/A</v>
      </c>
      <c r="D43" s="16">
        <v>53</v>
      </c>
      <c r="E43" s="16" t="e">
        <v>#N/A</v>
      </c>
      <c r="F43" s="17" t="e">
        <v>#N/A</v>
      </c>
      <c r="G43" s="18" t="e">
        <v>#N/A</v>
      </c>
      <c r="H43" s="16" t="e">
        <f t="shared" si="0"/>
        <v>#N/A</v>
      </c>
      <c r="I43" s="16" t="e">
        <f t="shared" si="1"/>
        <v>#N/A</v>
      </c>
      <c r="J43" s="2" t="e">
        <f t="shared" si="2"/>
        <v>#N/A</v>
      </c>
      <c r="K43" s="2" t="e">
        <f t="shared" si="3"/>
        <v>#N/A</v>
      </c>
    </row>
    <row r="44" spans="2:11" x14ac:dyDescent="0.25">
      <c r="B44" s="12">
        <v>42826</v>
      </c>
      <c r="C44" s="16" t="e">
        <v>#N/A</v>
      </c>
      <c r="D44" s="16">
        <v>53</v>
      </c>
      <c r="E44" s="16">
        <v>53.814000000000007</v>
      </c>
      <c r="F44" s="17">
        <v>0.28439492500000002</v>
      </c>
      <c r="G44" s="18">
        <v>29</v>
      </c>
      <c r="H44" s="16">
        <f t="shared" si="0"/>
        <v>44.542492128643843</v>
      </c>
      <c r="I44" s="16">
        <f t="shared" si="1"/>
        <v>65.015369765036354</v>
      </c>
      <c r="J44" s="2">
        <f t="shared" si="2"/>
        <v>44.542492126667327</v>
      </c>
      <c r="K44" s="2">
        <f t="shared" si="3"/>
        <v>65.015369767921342</v>
      </c>
    </row>
    <row r="45" spans="2:11" x14ac:dyDescent="0.25">
      <c r="B45" s="12">
        <v>42856</v>
      </c>
      <c r="C45" s="16" t="e">
        <v>#N/A</v>
      </c>
      <c r="D45" s="16">
        <v>53</v>
      </c>
      <c r="E45" s="16">
        <v>54.326000000000001</v>
      </c>
      <c r="F45" s="17">
        <v>0.28567862499999996</v>
      </c>
      <c r="G45" s="18">
        <v>50</v>
      </c>
      <c r="H45" s="16">
        <f t="shared" si="0"/>
        <v>42.334181145273284</v>
      </c>
      <c r="I45" s="16">
        <f t="shared" si="1"/>
        <v>69.714689080020676</v>
      </c>
      <c r="J45" s="2">
        <f t="shared" si="2"/>
        <v>42.334181142795515</v>
      </c>
      <c r="K45" s="2">
        <f t="shared" si="3"/>
        <v>69.714689084100982</v>
      </c>
    </row>
    <row r="46" spans="2:11" x14ac:dyDescent="0.25">
      <c r="B46" s="12">
        <v>42887</v>
      </c>
      <c r="C46" s="16" t="e">
        <v>#N/A</v>
      </c>
      <c r="D46" s="16">
        <v>53</v>
      </c>
      <c r="E46" s="16">
        <v>54.757999999999996</v>
      </c>
      <c r="F46" s="17">
        <v>0.29265872500000001</v>
      </c>
      <c r="G46" s="18">
        <v>72</v>
      </c>
      <c r="H46" s="16">
        <f t="shared" si="0"/>
        <v>40.298775355191346</v>
      </c>
      <c r="I46" s="16">
        <f t="shared" si="1"/>
        <v>74.405203075575258</v>
      </c>
      <c r="J46" s="2">
        <f t="shared" si="2"/>
        <v>40.29877535229182</v>
      </c>
      <c r="K46" s="2">
        <f t="shared" si="3"/>
        <v>74.405203080928757</v>
      </c>
    </row>
    <row r="47" spans="2:11" x14ac:dyDescent="0.25">
      <c r="B47" s="12">
        <v>42917</v>
      </c>
      <c r="C47" s="16" t="e">
        <v>#N/A</v>
      </c>
      <c r="D47" s="16">
        <v>54</v>
      </c>
      <c r="E47" s="16">
        <v>55.064</v>
      </c>
      <c r="F47" s="17">
        <v>0.29874287500000002</v>
      </c>
      <c r="G47" s="18">
        <v>92</v>
      </c>
      <c r="H47" s="16">
        <f t="shared" si="0"/>
        <v>38.656357360969729</v>
      </c>
      <c r="I47" s="16">
        <f t="shared" si="1"/>
        <v>78.435846080556274</v>
      </c>
      <c r="J47" s="2">
        <f t="shared" si="2"/>
        <v>38.656357357760363</v>
      </c>
      <c r="K47" s="2">
        <f t="shared" si="3"/>
        <v>78.435846087068242</v>
      </c>
    </row>
    <row r="48" spans="2:11" x14ac:dyDescent="0.25">
      <c r="B48" s="12">
        <v>42948</v>
      </c>
      <c r="C48" s="16" t="e">
        <v>#N/A</v>
      </c>
      <c r="D48" s="16">
        <v>54</v>
      </c>
      <c r="E48" s="16">
        <v>55.25</v>
      </c>
      <c r="F48" s="17">
        <v>0.29346794761904765</v>
      </c>
      <c r="G48" s="18">
        <v>113</v>
      </c>
      <c r="H48" s="16">
        <f t="shared" si="0"/>
        <v>37.588664956469671</v>
      </c>
      <c r="I48" s="16">
        <f t="shared" si="1"/>
        <v>81.209654653472882</v>
      </c>
      <c r="J48" s="2">
        <f t="shared" si="2"/>
        <v>37.58866495307214</v>
      </c>
      <c r="K48" s="2">
        <f t="shared" si="3"/>
        <v>81.209654660813186</v>
      </c>
    </row>
    <row r="49" spans="2:11" x14ac:dyDescent="0.25">
      <c r="B49" s="12">
        <v>42979</v>
      </c>
      <c r="C49" s="16" t="e">
        <v>#N/A</v>
      </c>
      <c r="D49" s="16">
        <v>54</v>
      </c>
      <c r="E49" s="16">
        <v>55.379999999999995</v>
      </c>
      <c r="F49" s="17">
        <v>0.29255038214285711</v>
      </c>
      <c r="G49" s="18">
        <v>136</v>
      </c>
      <c r="H49" s="16">
        <f t="shared" si="0"/>
        <v>36.342571643368707</v>
      </c>
      <c r="I49" s="16">
        <f t="shared" si="1"/>
        <v>84.38985633972365</v>
      </c>
      <c r="J49" s="2">
        <f t="shared" si="2"/>
        <v>36.342571639776246</v>
      </c>
      <c r="K49" s="2">
        <f t="shared" si="3"/>
        <v>84.389856348065592</v>
      </c>
    </row>
    <row r="50" spans="2:11" x14ac:dyDescent="0.25">
      <c r="B50" s="12">
        <v>43009</v>
      </c>
      <c r="C50" s="16" t="e">
        <v>#N/A</v>
      </c>
      <c r="D50" s="16">
        <v>54</v>
      </c>
      <c r="E50" s="16">
        <v>55.470000000000006</v>
      </c>
      <c r="F50" s="17">
        <v>0.28936083333333334</v>
      </c>
      <c r="G50" s="18">
        <v>156</v>
      </c>
      <c r="H50" s="16">
        <f t="shared" si="0"/>
        <v>35.503151838856461</v>
      </c>
      <c r="I50" s="16">
        <f t="shared" si="1"/>
        <v>86.666133586271116</v>
      </c>
      <c r="J50" s="2">
        <f t="shared" si="2"/>
        <v>35.503151835138745</v>
      </c>
      <c r="K50" s="2">
        <f t="shared" si="3"/>
        <v>86.666133595346366</v>
      </c>
    </row>
    <row r="51" spans="2:11" x14ac:dyDescent="0.25">
      <c r="B51" s="12">
        <v>43040</v>
      </c>
      <c r="C51" s="16" t="e">
        <v>#N/A</v>
      </c>
      <c r="D51" s="16">
        <v>54</v>
      </c>
      <c r="E51" s="16">
        <v>55.548000000000002</v>
      </c>
      <c r="F51" s="17">
        <v>0.28623345666666672</v>
      </c>
      <c r="G51" s="18">
        <v>177</v>
      </c>
      <c r="H51" s="16">
        <f t="shared" si="0"/>
        <v>34.711726970930016</v>
      </c>
      <c r="I51" s="16">
        <f t="shared" si="1"/>
        <v>88.891581412358917</v>
      </c>
      <c r="J51" s="2">
        <f t="shared" si="2"/>
        <v>34.711726967100098</v>
      </c>
      <c r="K51" s="2">
        <f t="shared" si="3"/>
        <v>88.89158142216678</v>
      </c>
    </row>
    <row r="52" spans="2:11" x14ac:dyDescent="0.25">
      <c r="B52" s="12">
        <v>43070</v>
      </c>
      <c r="C52" s="16" t="e">
        <v>#N/A</v>
      </c>
      <c r="D52" s="16">
        <v>54</v>
      </c>
      <c r="E52" s="16">
        <v>55.616</v>
      </c>
      <c r="F52" s="17">
        <v>0.28281760000000006</v>
      </c>
      <c r="G52" s="18">
        <v>197</v>
      </c>
      <c r="H52" s="16">
        <f t="shared" si="0"/>
        <v>34.068320116932881</v>
      </c>
      <c r="I52" s="16">
        <f t="shared" si="1"/>
        <v>90.792250553693293</v>
      </c>
      <c r="J52" s="2">
        <f t="shared" si="2"/>
        <v>34.068320113014586</v>
      </c>
      <c r="K52" s="2">
        <f t="shared" si="3"/>
        <v>90.792250564135585</v>
      </c>
    </row>
    <row r="53" spans="2:11" x14ac:dyDescent="0.25">
      <c r="B53" s="12">
        <v>43101</v>
      </c>
      <c r="C53" s="16" t="e">
        <v>#N/A</v>
      </c>
      <c r="D53" s="16">
        <v>54</v>
      </c>
      <c r="E53" s="16">
        <v>55.660000000000004</v>
      </c>
      <c r="F53" s="17">
        <v>0.28110040000000003</v>
      </c>
      <c r="G53" s="18">
        <v>217</v>
      </c>
      <c r="H53" s="16">
        <f t="shared" si="0"/>
        <v>33.381601430531042</v>
      </c>
      <c r="I53" s="16">
        <f t="shared" si="1"/>
        <v>92.806679944555199</v>
      </c>
      <c r="J53" s="2">
        <f t="shared" si="2"/>
        <v>33.381601426526018</v>
      </c>
      <c r="K53" s="2">
        <f t="shared" si="3"/>
        <v>92.806679955689859</v>
      </c>
    </row>
    <row r="54" spans="2:11" x14ac:dyDescent="0.25">
      <c r="B54" s="12">
        <v>43132</v>
      </c>
      <c r="C54" s="16" t="e">
        <v>#N/A</v>
      </c>
      <c r="D54" s="16">
        <v>54</v>
      </c>
      <c r="E54" s="16">
        <v>55.694000000000003</v>
      </c>
      <c r="F54" s="17">
        <v>0.27626020000000001</v>
      </c>
      <c r="G54" s="18">
        <v>238</v>
      </c>
      <c r="H54" s="16">
        <f t="shared" si="0"/>
        <v>32.906422271354188</v>
      </c>
      <c r="I54" s="16">
        <f t="shared" si="1"/>
        <v>94.261892417888561</v>
      </c>
      <c r="J54" s="2">
        <f t="shared" si="2"/>
        <v>32.906422267290743</v>
      </c>
      <c r="K54" s="2">
        <f t="shared" si="3"/>
        <v>94.261892429528487</v>
      </c>
    </row>
    <row r="55" spans="2:11" x14ac:dyDescent="0.25">
      <c r="B55" s="12">
        <v>43160</v>
      </c>
      <c r="C55" s="16" t="e">
        <v>#N/A</v>
      </c>
      <c r="D55" s="16">
        <v>54</v>
      </c>
      <c r="E55" s="16">
        <v>55.731999999999992</v>
      </c>
      <c r="F55" s="17">
        <v>0.27308459999999996</v>
      </c>
      <c r="G55" s="18">
        <v>258</v>
      </c>
      <c r="H55" s="16">
        <f t="shared" si="0"/>
        <v>32.42676407210547</v>
      </c>
      <c r="I55" s="16">
        <f t="shared" si="1"/>
        <v>95.786795657230783</v>
      </c>
      <c r="J55" s="2">
        <f t="shared" si="2"/>
        <v>32.426764067984337</v>
      </c>
      <c r="K55" s="2">
        <f t="shared" si="3"/>
        <v>95.78679566940437</v>
      </c>
    </row>
    <row r="56" spans="2:11" x14ac:dyDescent="0.25">
      <c r="B56" s="12">
        <v>43191</v>
      </c>
      <c r="C56" s="16" t="e">
        <v>#N/A</v>
      </c>
      <c r="D56" s="16">
        <v>55</v>
      </c>
      <c r="E56" s="16">
        <v>55.738</v>
      </c>
      <c r="F56" s="17">
        <v>0.26905420000000002</v>
      </c>
      <c r="G56" s="18">
        <v>278</v>
      </c>
      <c r="H56" s="16">
        <f t="shared" si="0"/>
        <v>32.033729548552806</v>
      </c>
      <c r="I56" s="16">
        <f t="shared" si="1"/>
        <v>96.982920433638768</v>
      </c>
      <c r="J56" s="2">
        <f t="shared" si="2"/>
        <v>32.033729544389139</v>
      </c>
      <c r="K56" s="2">
        <f t="shared" si="3"/>
        <v>96.982920446244378</v>
      </c>
    </row>
    <row r="57" spans="2:11" x14ac:dyDescent="0.25">
      <c r="B57" s="12">
        <v>43221</v>
      </c>
      <c r="C57" s="16" t="e">
        <v>#N/A</v>
      </c>
      <c r="D57" s="16">
        <v>56</v>
      </c>
      <c r="E57" s="16">
        <v>55.736000000000004</v>
      </c>
      <c r="F57" s="17">
        <v>0.26503280000000001</v>
      </c>
      <c r="G57" s="18">
        <v>300</v>
      </c>
      <c r="H57" s="16">
        <f t="shared" si="0"/>
        <v>31.622050174373111</v>
      </c>
      <c r="I57" s="16">
        <f t="shared" si="1"/>
        <v>98.238465844872607</v>
      </c>
      <c r="J57" s="2">
        <f t="shared" si="2"/>
        <v>31.622050170167231</v>
      </c>
      <c r="K57" s="2">
        <f t="shared" si="3"/>
        <v>98.238465857938778</v>
      </c>
    </row>
    <row r="58" spans="2:11" x14ac:dyDescent="0.25">
      <c r="B58" s="12">
        <v>43252</v>
      </c>
      <c r="C58" s="16" t="e">
        <v>#N/A</v>
      </c>
      <c r="D58" s="16">
        <v>56</v>
      </c>
      <c r="E58" s="16">
        <v>55.725999999999999</v>
      </c>
      <c r="F58" s="17">
        <v>0.2586059</v>
      </c>
      <c r="G58" s="18">
        <v>322</v>
      </c>
      <c r="H58" s="16">
        <f t="shared" si="0"/>
        <v>31.421745124934933</v>
      </c>
      <c r="I58" s="16">
        <f t="shared" si="1"/>
        <v>98.82923636649636</v>
      </c>
      <c r="J58" s="2">
        <f t="shared" si="2"/>
        <v>31.421745120710167</v>
      </c>
      <c r="K58" s="2">
        <f t="shared" si="3"/>
        <v>98.829236379784334</v>
      </c>
    </row>
    <row r="59" spans="2:11" x14ac:dyDescent="0.25">
      <c r="B59" s="12">
        <v>43282</v>
      </c>
      <c r="C59" s="16" t="e">
        <v>#N/A</v>
      </c>
      <c r="D59" s="16">
        <v>56</v>
      </c>
      <c r="E59" s="16">
        <v>55.679999999999993</v>
      </c>
      <c r="F59" s="17">
        <v>0.25795940000000001</v>
      </c>
      <c r="G59" s="18">
        <v>342</v>
      </c>
      <c r="H59" s="16">
        <f t="shared" si="0"/>
        <v>30.895951939699067</v>
      </c>
      <c r="I59" s="16">
        <f t="shared" si="1"/>
        <v>100.3452622547741</v>
      </c>
      <c r="J59" s="2">
        <f t="shared" si="2"/>
        <v>30.895951935428624</v>
      </c>
      <c r="K59" s="2">
        <f t="shared" si="3"/>
        <v>100.34526226864382</v>
      </c>
    </row>
    <row r="60" spans="2:11" x14ac:dyDescent="0.25">
      <c r="B60" s="12">
        <v>43313</v>
      </c>
      <c r="C60" s="16" t="e">
        <v>#N/A</v>
      </c>
      <c r="D60" s="16">
        <v>57</v>
      </c>
      <c r="E60" s="16">
        <v>55.646000000000001</v>
      </c>
      <c r="F60" s="17">
        <v>0.2542606</v>
      </c>
      <c r="G60" s="18">
        <v>363</v>
      </c>
      <c r="H60" s="16">
        <f t="shared" si="0"/>
        <v>30.59698227934512</v>
      </c>
      <c r="I60" s="16">
        <f t="shared" si="1"/>
        <v>101.20204952663963</v>
      </c>
      <c r="J60" s="2">
        <f t="shared" si="2"/>
        <v>30.596982275050568</v>
      </c>
      <c r="K60" s="2">
        <f t="shared" si="3"/>
        <v>101.2020495408442</v>
      </c>
    </row>
    <row r="61" spans="2:11" x14ac:dyDescent="0.25">
      <c r="B61" s="12">
        <v>43344</v>
      </c>
      <c r="C61" s="16" t="e">
        <v>#N/A</v>
      </c>
      <c r="D61" s="16">
        <v>57</v>
      </c>
      <c r="E61" s="16">
        <v>55.620000000000005</v>
      </c>
      <c r="F61" s="17">
        <v>0.25112980000000001</v>
      </c>
      <c r="G61" s="18">
        <v>385</v>
      </c>
      <c r="H61" s="16">
        <f t="shared" si="0"/>
        <v>30.270109390498018</v>
      </c>
      <c r="I61" s="16">
        <f t="shared" si="1"/>
        <v>102.19931352382547</v>
      </c>
      <c r="J61" s="2">
        <f t="shared" si="2"/>
        <v>30.270109386176372</v>
      </c>
      <c r="K61" s="2">
        <f t="shared" si="3"/>
        <v>102.19931353841642</v>
      </c>
    </row>
    <row r="62" spans="2:11" x14ac:dyDescent="0.25">
      <c r="B62" s="12">
        <v>43374</v>
      </c>
      <c r="C62" s="16" t="e">
        <v>#N/A</v>
      </c>
      <c r="D62" s="16">
        <v>58</v>
      </c>
      <c r="E62" s="16">
        <v>55.608000000000004</v>
      </c>
      <c r="F62" s="17">
        <v>0.24791719999999998</v>
      </c>
      <c r="G62" s="18">
        <v>406</v>
      </c>
      <c r="H62" s="16">
        <f t="shared" si="0"/>
        <v>30.011037641066501</v>
      </c>
      <c r="I62" s="16">
        <f t="shared" si="1"/>
        <v>103.03707925675414</v>
      </c>
      <c r="J62" s="2">
        <f t="shared" si="2"/>
        <v>30.011037636722818</v>
      </c>
      <c r="K62" s="2">
        <f t="shared" si="3"/>
        <v>103.03707927166731</v>
      </c>
    </row>
    <row r="63" spans="2:11" x14ac:dyDescent="0.25">
      <c r="B63" s="12">
        <v>43405</v>
      </c>
      <c r="C63" s="16" t="e">
        <v>#N/A</v>
      </c>
      <c r="D63" s="16">
        <v>58</v>
      </c>
      <c r="E63" s="16">
        <v>55.606000000000009</v>
      </c>
      <c r="F63" s="17">
        <v>0.24502679999999999</v>
      </c>
      <c r="G63" s="18">
        <v>427</v>
      </c>
      <c r="H63" s="16">
        <f t="shared" si="0"/>
        <v>29.759663551158464</v>
      </c>
      <c r="I63" s="16">
        <f t="shared" si="1"/>
        <v>103.8999392813914</v>
      </c>
      <c r="J63" s="2">
        <f t="shared" si="2"/>
        <v>29.75966354679268</v>
      </c>
      <c r="K63" s="2">
        <f t="shared" si="3"/>
        <v>103.89993929663366</v>
      </c>
    </row>
    <row r="64" spans="2:11" x14ac:dyDescent="0.25">
      <c r="B64" s="19">
        <v>43435</v>
      </c>
      <c r="C64" s="20" t="e">
        <v>#N/A</v>
      </c>
      <c r="D64" s="20">
        <v>59</v>
      </c>
      <c r="E64" s="20">
        <v>55.622</v>
      </c>
      <c r="F64" s="21">
        <v>0.24022866785714286</v>
      </c>
      <c r="G64" s="22">
        <v>446</v>
      </c>
      <c r="H64" s="20">
        <f t="shared" si="0"/>
        <v>29.731159362954337</v>
      </c>
      <c r="I64" s="20">
        <f t="shared" si="1"/>
        <v>104.05940939709703</v>
      </c>
      <c r="J64" s="2">
        <f t="shared" si="2"/>
        <v>29.731159358584041</v>
      </c>
      <c r="K64" s="2">
        <f t="shared" si="3"/>
        <v>104.05940941239312</v>
      </c>
    </row>
    <row r="65" spans="2:13" x14ac:dyDescent="0.25">
      <c r="B65" s="2" t="s">
        <v>16</v>
      </c>
    </row>
    <row r="66" spans="2:13" ht="12.75" customHeight="1" x14ac:dyDescent="0.25">
      <c r="B66" s="23" t="s">
        <v>17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</row>
    <row r="67" spans="2:13" x14ac:dyDescent="0.2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</row>
    <row r="74" spans="2:13" ht="15.5" x14ac:dyDescent="0.35">
      <c r="B74" s="24" t="s">
        <v>18</v>
      </c>
    </row>
    <row r="85" spans="2:2" x14ac:dyDescent="0.25">
      <c r="B85" s="25"/>
    </row>
    <row r="86" spans="2:2" x14ac:dyDescent="0.25">
      <c r="B86" s="2" t="str">
        <f>(100*$H$26)&amp;"% NYMEX futures upper confidence interval"</f>
        <v>95% NYMEX futures upper confidence interval</v>
      </c>
    </row>
    <row r="87" spans="2:2" x14ac:dyDescent="0.25">
      <c r="B87" s="2" t="str">
        <f>(100*$H$26)&amp;"% NYMEX futures lower confidence interval"</f>
        <v>95% NYMEX futures lower confidence interval</v>
      </c>
    </row>
  </sheetData>
  <mergeCells count="3">
    <mergeCell ref="H26:I26"/>
    <mergeCell ref="H27:I27"/>
    <mergeCell ref="B66:M67"/>
  </mergeCells>
  <conditionalFormatting sqref="C29:I64">
    <cfRule type="expression" dxfId="1" priority="2" stopIfTrue="1">
      <formula>ISNA(C29)</formula>
    </cfRule>
  </conditionalFormatting>
  <conditionalFormatting sqref="C29">
    <cfRule type="expression" dxfId="0" priority="1" stopIfTrue="1">
      <formula>ISNA(C29)</formula>
    </cfRule>
  </conditionalFormatting>
  <dataValidations count="1">
    <dataValidation type="decimal" errorStyle="information" operator="lessThan" allowBlank="1" showInputMessage="1" showErrorMessage="1" errorTitle="Invalid entry" error="Value must be less than 100%" sqref="H26:I26">
      <formula1>1</formula1>
    </dataValidation>
  </dataValidations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</xdr:col>
                <xdr:colOff>0</xdr:colOff>
                <xdr:row>69</xdr:row>
                <xdr:rowOff>12700</xdr:rowOff>
              </from>
              <to>
                <xdr:col>6</xdr:col>
                <xdr:colOff>495300</xdr:colOff>
                <xdr:row>72</xdr:row>
                <xdr:rowOff>127000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1</xdr:col>
                <xdr:colOff>12700</xdr:colOff>
                <xdr:row>74</xdr:row>
                <xdr:rowOff>12700</xdr:rowOff>
              </from>
              <to>
                <xdr:col>11</xdr:col>
                <xdr:colOff>431800</xdr:colOff>
                <xdr:row>82</xdr:row>
                <xdr:rowOff>127000</xdr:rowOff>
              </to>
            </anchor>
          </objectPr>
        </oleObject>
      </mc:Choice>
      <mc:Fallback>
        <oleObject progId="Equation.3" shapeId="205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Fig1</vt:lpstr>
      <vt:lpstr>'Fig1'!Print_Area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2017-02-06T22:22:20Z</dcterms:created>
  <dcterms:modified xsi:type="dcterms:W3CDTF">2017-02-06T22:22:21Z</dcterms:modified>
</cp:coreProperties>
</file>