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4" sheetId="2" r:id="rId1"/>
  </sheets>
  <externalReferences>
    <externalReference r:id="rId2"/>
  </externalReferences>
  <definedNames>
    <definedName name="_xlnm.Print_Area" localSheetId="0">'Fig4'!$A$1:$O$82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" i="2" l="1"/>
  <c r="B85" i="2"/>
  <c r="K64" i="2"/>
  <c r="J64" i="2"/>
  <c r="I64" i="2"/>
  <c r="H64" i="2"/>
  <c r="K63" i="2"/>
  <c r="J63" i="2"/>
  <c r="I63" i="2"/>
  <c r="H63" i="2"/>
  <c r="K62" i="2"/>
  <c r="J62" i="2"/>
  <c r="I62" i="2"/>
  <c r="H62" i="2"/>
  <c r="K61" i="2"/>
  <c r="J61" i="2"/>
  <c r="I61" i="2"/>
  <c r="H61" i="2"/>
  <c r="K60" i="2"/>
  <c r="J60" i="2"/>
  <c r="I60" i="2"/>
  <c r="H60" i="2"/>
  <c r="K59" i="2"/>
  <c r="J59" i="2"/>
  <c r="I59" i="2"/>
  <c r="H59" i="2"/>
  <c r="K58" i="2"/>
  <c r="J58" i="2"/>
  <c r="I58" i="2"/>
  <c r="H58" i="2"/>
  <c r="K57" i="2"/>
  <c r="J57" i="2"/>
  <c r="I57" i="2"/>
  <c r="H57" i="2"/>
  <c r="K56" i="2"/>
  <c r="J56" i="2"/>
  <c r="I56" i="2"/>
  <c r="H56" i="2"/>
  <c r="K55" i="2"/>
  <c r="J55" i="2"/>
  <c r="I55" i="2"/>
  <c r="H55" i="2"/>
  <c r="K54" i="2"/>
  <c r="J54" i="2"/>
  <c r="I54" i="2"/>
  <c r="H54" i="2"/>
  <c r="K53" i="2"/>
  <c r="J53" i="2"/>
  <c r="I53" i="2"/>
  <c r="H53" i="2"/>
  <c r="K52" i="2"/>
  <c r="J52" i="2"/>
  <c r="I52" i="2"/>
  <c r="H52" i="2"/>
  <c r="K51" i="2"/>
  <c r="J51" i="2"/>
  <c r="I51" i="2"/>
  <c r="H51" i="2"/>
  <c r="K50" i="2"/>
  <c r="J50" i="2"/>
  <c r="I50" i="2"/>
  <c r="H50" i="2"/>
  <c r="K49" i="2"/>
  <c r="J49" i="2"/>
  <c r="I49" i="2"/>
  <c r="H49" i="2"/>
  <c r="K48" i="2"/>
  <c r="J48" i="2"/>
  <c r="I48" i="2"/>
  <c r="H48" i="2"/>
  <c r="K47" i="2"/>
  <c r="J47" i="2"/>
  <c r="I47" i="2"/>
  <c r="H47" i="2"/>
  <c r="K46" i="2"/>
  <c r="J46" i="2"/>
  <c r="I46" i="2"/>
  <c r="H46" i="2"/>
  <c r="K45" i="2"/>
  <c r="J45" i="2"/>
  <c r="I45" i="2"/>
  <c r="H45" i="2"/>
  <c r="K44" i="2"/>
  <c r="J44" i="2"/>
  <c r="I44" i="2"/>
  <c r="H44" i="2"/>
  <c r="K43" i="2"/>
  <c r="J43" i="2"/>
  <c r="I43" i="2"/>
  <c r="H43" i="2"/>
  <c r="K42" i="2"/>
  <c r="J42" i="2"/>
  <c r="I42" i="2"/>
  <c r="H42" i="2"/>
  <c r="K41" i="2"/>
  <c r="J41" i="2"/>
  <c r="I41" i="2"/>
  <c r="H41" i="2"/>
  <c r="K40" i="2"/>
  <c r="J40" i="2"/>
  <c r="I40" i="2"/>
  <c r="H40" i="2"/>
  <c r="K39" i="2"/>
  <c r="J39" i="2"/>
  <c r="I39" i="2"/>
  <c r="H39" i="2"/>
  <c r="K38" i="2"/>
  <c r="J38" i="2"/>
  <c r="I38" i="2"/>
  <c r="H38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J34" i="2"/>
  <c r="I34" i="2"/>
  <c r="H34" i="2"/>
  <c r="K33" i="2"/>
  <c r="J33" i="2"/>
  <c r="I33" i="2"/>
  <c r="H33" i="2"/>
  <c r="K32" i="2"/>
  <c r="J32" i="2"/>
  <c r="I32" i="2"/>
  <c r="H32" i="2"/>
  <c r="K31" i="2"/>
  <c r="J31" i="2"/>
  <c r="I31" i="2"/>
  <c r="H31" i="2"/>
  <c r="K30" i="2"/>
  <c r="J30" i="2"/>
  <c r="I30" i="2"/>
  <c r="H30" i="2"/>
  <c r="K29" i="2"/>
  <c r="J29" i="2"/>
  <c r="I29" i="2"/>
  <c r="H29" i="2"/>
</calcChain>
</file>

<file path=xl/sharedStrings.xml><?xml version="1.0" encoding="utf-8"?>
<sst xmlns="http://schemas.openxmlformats.org/spreadsheetml/2006/main" count="20" uniqueCount="19">
  <si>
    <t>Short-Term Energy Outlook, January 2017</t>
  </si>
  <si>
    <t>Change the confidence interval by entering a</t>
  </si>
  <si>
    <t>percentage between 0% and 100%</t>
  </si>
  <si>
    <t>Historical</t>
  </si>
  <si>
    <t>STEO</t>
  </si>
  <si>
    <t>Settle</t>
  </si>
  <si>
    <t>Implied</t>
  </si>
  <si>
    <t>Days to</t>
  </si>
  <si>
    <t>Confidence Interval</t>
  </si>
  <si>
    <t>Month</t>
  </si>
  <si>
    <t>Price</t>
  </si>
  <si>
    <t>Forecast</t>
  </si>
  <si>
    <t>Volatility</t>
  </si>
  <si>
    <t>Expiry</t>
  </si>
  <si>
    <t>Lower</t>
  </si>
  <si>
    <t>Upper</t>
  </si>
  <si>
    <t>Source: Short-Term Energy Outlook, January 2017.</t>
  </si>
  <si>
    <t>Note: Confidence interval derived from options market information for the 5 trading days ending Jan 5, 2017. Intervals not calculated for months with sparse trading in near-the-money options contracts.</t>
  </si>
  <si>
    <t>Where: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</si>
</sst>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mmm\ yyyy"/>
    <numFmt numFmtId="166" formatCode="0.0%"/>
    <numFmt numFmtId="167" formatCode="[$-409]d\-mmm\-yy;@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9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4" fillId="2" borderId="0" xfId="1" applyFont="1" applyFill="1"/>
    <xf numFmtId="0" fontId="1" fillId="2" borderId="0" xfId="1" applyFill="1"/>
    <xf numFmtId="9" fontId="5" fillId="2" borderId="0" xfId="3" applyFont="1" applyFill="1" applyAlignment="1">
      <alignment horizontal="center"/>
    </xf>
    <xf numFmtId="9" fontId="4" fillId="0" borderId="0" xfId="3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/>
    <xf numFmtId="0" fontId="4" fillId="0" borderId="1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2" fontId="1" fillId="0" borderId="2" xfId="1" applyNumberFormat="1" applyFont="1" applyBorder="1" applyAlignment="1">
      <alignment horizontal="center"/>
    </xf>
    <xf numFmtId="166" fontId="1" fillId="0" borderId="2" xfId="1" applyNumberFormat="1" applyFont="1" applyBorder="1" applyAlignment="1">
      <alignment horizontal="center"/>
    </xf>
    <xf numFmtId="0" fontId="1" fillId="0" borderId="2" xfId="1" applyFont="1" applyFill="1" applyBorder="1" applyAlignment="1">
      <alignment horizontal="center"/>
    </xf>
    <xf numFmtId="2" fontId="1" fillId="0" borderId="0" xfId="1" applyNumberFormat="1" applyFont="1" applyBorder="1" applyAlignment="1">
      <alignment horizontal="center"/>
    </xf>
    <xf numFmtId="166" fontId="1" fillId="0" borderId="0" xfId="1" applyNumberFormat="1" applyFont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165" fontId="1" fillId="0" borderId="1" xfId="1" applyNumberFormat="1" applyFont="1" applyBorder="1" applyAlignment="1">
      <alignment horizontal="right"/>
    </xf>
    <xf numFmtId="2" fontId="1" fillId="0" borderId="1" xfId="1" applyNumberFormat="1" applyFont="1" applyBorder="1" applyAlignment="1">
      <alignment horizontal="center"/>
    </xf>
    <xf numFmtId="166" fontId="1" fillId="0" borderId="1" xfId="1" applyNumberFormat="1" applyFont="1" applyBorder="1" applyAlignment="1">
      <alignment horizontal="center"/>
    </xf>
    <xf numFmtId="0" fontId="1" fillId="0" borderId="1" xfId="1" applyFont="1" applyFill="1" applyBorder="1" applyAlignment="1">
      <alignment horizontal="center"/>
    </xf>
    <xf numFmtId="0" fontId="1" fillId="0" borderId="0" xfId="1" applyAlignment="1">
      <alignment wrapText="1"/>
    </xf>
    <xf numFmtId="0" fontId="2" fillId="0" borderId="0" xfId="1" applyFont="1"/>
    <xf numFmtId="167" fontId="1" fillId="0" borderId="0" xfId="1" applyNumberFormat="1" applyAlignment="1">
      <alignment horizontal="left"/>
    </xf>
  </cellXfs>
  <cellStyles count="4">
    <cellStyle name="Hyperlink" xfId="2" builtinId="8"/>
    <cellStyle name="Normal" xfId="0" builtinId="0"/>
    <cellStyle name="Normal 2" xfId="1"/>
    <cellStyle name="Percent 2" xfId="3"/>
  </cellStyles>
  <dxfs count="3"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Henry Hub natural gas price</a:t>
            </a:r>
          </a:p>
          <a:p>
            <a:pPr algn="l">
              <a:defRPr/>
            </a:pPr>
            <a:r>
              <a:rPr lang="en-US" sz="1000" b="0"/>
              <a:t>dollars per million Btu</a:t>
            </a:r>
          </a:p>
        </c:rich>
      </c:tx>
      <c:layout>
        <c:manualLayout>
          <c:xMode val="edge"/>
          <c:yMode val="edge"/>
          <c:x val="8.7984123935727545E-3"/>
          <c:y val="1.57480314960629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3242338610112761E-2"/>
          <c:y val="0.17117395828480017"/>
          <c:w val="0.92047006319332036"/>
          <c:h val="0.57274689776204013"/>
        </c:manualLayout>
      </c:layout>
      <c:lineChart>
        <c:grouping val="standard"/>
        <c:varyColors val="0"/>
        <c:ser>
          <c:idx val="0"/>
          <c:order val="0"/>
          <c:tx>
            <c:v>Historical spot price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'Fig4'!$B$29:$B$64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'Fig4'!$C$29:$C$64</c:f>
              <c:numCache>
                <c:formatCode>0.00</c:formatCode>
                <c:ptCount val="36"/>
                <c:pt idx="0">
                  <c:v>2.2829999999999999</c:v>
                </c:pt>
                <c:pt idx="1">
                  <c:v>1.9890000000000001</c:v>
                </c:pt>
                <c:pt idx="2">
                  <c:v>1.7290000000000001</c:v>
                </c:pt>
                <c:pt idx="3">
                  <c:v>1.917</c:v>
                </c:pt>
                <c:pt idx="4">
                  <c:v>1.9219999999999999</c:v>
                </c:pt>
                <c:pt idx="5">
                  <c:v>2.5870000000000002</c:v>
                </c:pt>
                <c:pt idx="6">
                  <c:v>2.8220000000000001</c:v>
                </c:pt>
                <c:pt idx="7">
                  <c:v>2.8220000000000001</c:v>
                </c:pt>
                <c:pt idx="8">
                  <c:v>2.992</c:v>
                </c:pt>
                <c:pt idx="9">
                  <c:v>2.9769999999999999</c:v>
                </c:pt>
                <c:pt idx="10">
                  <c:v>2.548</c:v>
                </c:pt>
                <c:pt idx="11">
                  <c:v>3.5910000000000002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STEO forecast price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cat>
            <c:numRef>
              <c:f>'Fig4'!$B$29:$B$64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'Fig4'!$D$29:$D$64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3.5910000000000002</c:v>
                </c:pt>
                <c:pt idx="12">
                  <c:v>3.6</c:v>
                </c:pt>
                <c:pt idx="13">
                  <c:v>3.6965870000000001</c:v>
                </c:pt>
                <c:pt idx="14">
                  <c:v>3.6457199999999998</c:v>
                </c:pt>
                <c:pt idx="15">
                  <c:v>3.5478930000000002</c:v>
                </c:pt>
                <c:pt idx="16">
                  <c:v>3.4823580000000001</c:v>
                </c:pt>
                <c:pt idx="17">
                  <c:v>3.4858319999999998</c:v>
                </c:pt>
                <c:pt idx="18">
                  <c:v>3.4910640000000002</c:v>
                </c:pt>
                <c:pt idx="19">
                  <c:v>3.4659439999999999</c:v>
                </c:pt>
                <c:pt idx="20">
                  <c:v>3.4491589999999999</c:v>
                </c:pt>
                <c:pt idx="21">
                  <c:v>3.4728509999999999</c:v>
                </c:pt>
                <c:pt idx="22">
                  <c:v>3.5769839999999999</c:v>
                </c:pt>
                <c:pt idx="23">
                  <c:v>3.7328420000000002</c:v>
                </c:pt>
                <c:pt idx="24">
                  <c:v>3.7943210000000001</c:v>
                </c:pt>
                <c:pt idx="25">
                  <c:v>3.8092220000000001</c:v>
                </c:pt>
                <c:pt idx="26">
                  <c:v>3.7772779999999999</c:v>
                </c:pt>
                <c:pt idx="27">
                  <c:v>3.744936</c:v>
                </c:pt>
                <c:pt idx="28">
                  <c:v>3.685594</c:v>
                </c:pt>
                <c:pt idx="29">
                  <c:v>3.687252</c:v>
                </c:pt>
                <c:pt idx="30">
                  <c:v>3.6848269999999999</c:v>
                </c:pt>
                <c:pt idx="31">
                  <c:v>3.6501950000000001</c:v>
                </c:pt>
                <c:pt idx="32">
                  <c:v>3.6255799999999998</c:v>
                </c:pt>
                <c:pt idx="33">
                  <c:v>3.641235</c:v>
                </c:pt>
                <c:pt idx="34">
                  <c:v>3.7387739999999998</c:v>
                </c:pt>
                <c:pt idx="35">
                  <c:v>3.8897529999999998</c:v>
                </c:pt>
              </c:numCache>
            </c:numRef>
          </c:val>
          <c:smooth val="0"/>
        </c:ser>
        <c:ser>
          <c:idx val="2"/>
          <c:order val="2"/>
          <c:tx>
            <c:v>NYMEX futures price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'Fig4'!$B$29:$B$64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'Fig4'!$E$29:$E$64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3.4786000000000001</c:v>
                </c:pt>
                <c:pt idx="14">
                  <c:v>3.4544000000000006</c:v>
                </c:pt>
                <c:pt idx="15">
                  <c:v>3.3777999999999997</c:v>
                </c:pt>
                <c:pt idx="16">
                  <c:v>3.3649999999999998</c:v>
                </c:pt>
                <c:pt idx="17">
                  <c:v>3.3883999999999999</c:v>
                </c:pt>
                <c:pt idx="18">
                  <c:v>3.4164000000000003</c:v>
                </c:pt>
                <c:pt idx="19">
                  <c:v>3.4094000000000002</c:v>
                </c:pt>
                <c:pt idx="20">
                  <c:v>3.3881999999999999</c:v>
                </c:pt>
                <c:pt idx="21">
                  <c:v>3.407</c:v>
                </c:pt>
                <c:pt idx="22">
                  <c:v>3.4468000000000005</c:v>
                </c:pt>
                <c:pt idx="23">
                  <c:v>3.5528</c:v>
                </c:pt>
                <c:pt idx="24">
                  <c:v>3.6347999999999998</c:v>
                </c:pt>
                <c:pt idx="25">
                  <c:v>3.5902000000000003</c:v>
                </c:pt>
                <c:pt idx="26">
                  <c:v>3.4912000000000001</c:v>
                </c:pt>
                <c:pt idx="27">
                  <c:v>2.9327999999999999</c:v>
                </c:pt>
                <c:pt idx="28">
                  <c:v>2.8723999999999998</c:v>
                </c:pt>
                <c:pt idx="29">
                  <c:v>2.8902000000000001</c:v>
                </c:pt>
                <c:pt idx="30">
                  <c:v>2.9095999999999997</c:v>
                </c:pt>
                <c:pt idx="31">
                  <c:v>2.9020000000000001</c:v>
                </c:pt>
                <c:pt idx="32">
                  <c:v>2.8795999999999999</c:v>
                </c:pt>
                <c:pt idx="33">
                  <c:v>2.8972000000000002</c:v>
                </c:pt>
                <c:pt idx="34">
                  <c:v>2.9421999999999997</c:v>
                </c:pt>
                <c:pt idx="35">
                  <c:v>3.0684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'Fig4'!$B$85</c:f>
              <c:strCache>
                <c:ptCount val="1"/>
                <c:pt idx="0">
                  <c:v>95% NYMEX futures upper confidence interval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circle"/>
            <c:size val="7"/>
            <c:spPr>
              <a:solidFill>
                <a:schemeClr val="accent3"/>
              </a:solidFill>
              <a:ln w="15875">
                <a:noFill/>
              </a:ln>
            </c:spPr>
          </c:marker>
          <c:cat>
            <c:numRef>
              <c:f>'Fig4'!$B$29:$B$64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'Fig4'!$H$29:$H$64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2.7722178214455853</c:v>
                </c:pt>
                <c:pt idx="14">
                  <c:v>2.4846151161581025</c:v>
                </c:pt>
                <c:pt idx="15">
                  <c:v>2.3900205333838089</c:v>
                </c:pt>
                <c:pt idx="16">
                  <c:v>2.3245041725905304</c:v>
                </c:pt>
                <c:pt idx="17">
                  <c:v>2.2582096620265211</c:v>
                </c:pt>
                <c:pt idx="18">
                  <c:v>2.2156439627764515</c:v>
                </c:pt>
                <c:pt idx="19">
                  <c:v>2.1527250236739723</c:v>
                </c:pt>
                <c:pt idx="20">
                  <c:v>2.0634886953055758</c:v>
                </c:pt>
                <c:pt idx="21">
                  <c:v>2.0235690432291458</c:v>
                </c:pt>
                <c:pt idx="22">
                  <c:v>1.9767646237439922</c:v>
                </c:pt>
                <c:pt idx="23">
                  <c:v>1.9664734616097805</c:v>
                </c:pt>
                <c:pt idx="24">
                  <c:v>1.9175227418083234</c:v>
                </c:pt>
                <c:pt idx="25">
                  <c:v>1.7848346024218833</c:v>
                </c:pt>
                <c:pt idx="26">
                  <c:v>1.6647938205738579</c:v>
                </c:pt>
                <c:pt idx="27">
                  <c:v>1.6838287406862913</c:v>
                </c:pt>
                <c:pt idx="28">
                  <c:v>1.6745804092042156</c:v>
                </c:pt>
                <c:pt idx="29">
                  <c:v>1.6679241272904681</c:v>
                </c:pt>
                <c:pt idx="30">
                  <c:v>1.661698412810682</c:v>
                </c:pt>
                <c:pt idx="31">
                  <c:v>1.6356675360442887</c:v>
                </c:pt>
                <c:pt idx="32">
                  <c:v>1.595442218381236</c:v>
                </c:pt>
                <c:pt idx="33">
                  <c:v>1.5822474681502556</c:v>
                </c:pt>
                <c:pt idx="34">
                  <c:v>1.5964963764580855</c:v>
                </c:pt>
                <c:pt idx="35">
                  <c:v>1.6581785048867819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'Fig4'!$B$86</c:f>
              <c:strCache>
                <c:ptCount val="1"/>
                <c:pt idx="0">
                  <c:v>95% NYMEX futures lower confidence interval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circle"/>
            <c:size val="7"/>
            <c:spPr>
              <a:solidFill>
                <a:schemeClr val="accent3"/>
              </a:solidFill>
              <a:ln w="15875">
                <a:noFill/>
              </a:ln>
            </c:spPr>
          </c:marker>
          <c:cat>
            <c:numRef>
              <c:f>'Fig4'!$B$29:$B$64</c:f>
              <c:numCache>
                <c:formatCode>mmm\ yyyy</c:formatCode>
                <c:ptCount val="3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</c:numCache>
            </c:numRef>
          </c:cat>
          <c:val>
            <c:numRef>
              <c:f>'Fig4'!$I$29:$I$64</c:f>
              <c:numCache>
                <c:formatCode>0.00</c:formatCode>
                <c:ptCount val="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4.3649737283955776</c:v>
                </c:pt>
                <c:pt idx="14">
                  <c:v>4.8027073820799711</c:v>
                </c:pt>
                <c:pt idx="15">
                  <c:v>4.7738220992797489</c:v>
                </c:pt>
                <c:pt idx="16">
                  <c:v>4.8712431380068866</c:v>
                </c:pt>
                <c:pt idx="17">
                  <c:v>5.0842287822365897</c:v>
                </c:pt>
                <c:pt idx="18">
                  <c:v>5.2678991553200349</c:v>
                </c:pt>
                <c:pt idx="19">
                  <c:v>5.399671686893738</c:v>
                </c:pt>
                <c:pt idx="20">
                  <c:v>5.5633448664471485</c:v>
                </c:pt>
                <c:pt idx="21">
                  <c:v>5.7362258228050829</c:v>
                </c:pt>
                <c:pt idx="22">
                  <c:v>6.0100378655595668</c:v>
                </c:pt>
                <c:pt idx="23">
                  <c:v>6.4187938898840526</c:v>
                </c:pt>
                <c:pt idx="24">
                  <c:v>6.8900205207165435</c:v>
                </c:pt>
                <c:pt idx="25">
                  <c:v>7.2216977542400258</c:v>
                </c:pt>
                <c:pt idx="26">
                  <c:v>7.3213134800071558</c:v>
                </c:pt>
                <c:pt idx="27">
                  <c:v>5.1081892309869303</c:v>
                </c:pt>
                <c:pt idx="28">
                  <c:v>4.9270143820211301</c:v>
                </c:pt>
                <c:pt idx="29">
                  <c:v>5.0081750742282329</c:v>
                </c:pt>
                <c:pt idx="30">
                  <c:v>5.0946502053164728</c:v>
                </c:pt>
                <c:pt idx="31">
                  <c:v>5.1487260182267072</c:v>
                </c:pt>
                <c:pt idx="32">
                  <c:v>5.1973653852618416</c:v>
                </c:pt>
                <c:pt idx="33">
                  <c:v>5.3049652528835018</c:v>
                </c:pt>
                <c:pt idx="34">
                  <c:v>5.4222113921767914</c:v>
                </c:pt>
                <c:pt idx="35">
                  <c:v>5.6779644243686835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159312"/>
        <c:axId val="673156512"/>
      </c:lineChart>
      <c:dateAx>
        <c:axId val="673159312"/>
        <c:scaling>
          <c:orientation val="minMax"/>
        </c:scaling>
        <c:delete val="0"/>
        <c:axPos val="b"/>
        <c:numFmt formatCode="mmm\ yyyy" sourceLinked="0"/>
        <c:majorTickMark val="cross"/>
        <c:minorTickMark val="out"/>
        <c:tickLblPos val="nextTo"/>
        <c:spPr>
          <a:ln>
            <a:solidFill>
              <a:schemeClr val="tx1"/>
            </a:solidFill>
          </a:ln>
        </c:spPr>
        <c:crossAx val="673156512"/>
        <c:crosses val="autoZero"/>
        <c:auto val="1"/>
        <c:lblOffset val="100"/>
        <c:baseTimeUnit val="months"/>
        <c:majorUnit val="6"/>
        <c:majorTimeUnit val="months"/>
        <c:minorUnit val="1"/>
        <c:minorTimeUnit val="months"/>
      </c:dateAx>
      <c:valAx>
        <c:axId val="673156512"/>
        <c:scaling>
          <c:orientation val="minMax"/>
          <c:max val="9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67315931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4.1818614136647558E-2"/>
          <c:y val="0.14885894037114708"/>
          <c:w val="0.57776985193923935"/>
          <c:h val="0.20286851580738338"/>
        </c:manualLayout>
      </c:layout>
      <c:overlay val="1"/>
      <c:txPr>
        <a:bodyPr/>
        <a:lstStyle/>
        <a:p>
          <a:pPr>
            <a:defRPr sz="900" kern="0" spc="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25</xdr:row>
      <xdr:rowOff>66675</xdr:rowOff>
    </xdr:from>
    <xdr:to>
      <xdr:col>7</xdr:col>
      <xdr:colOff>9525</xdr:colOff>
      <xdr:row>25</xdr:row>
      <xdr:rowOff>76200</xdr:rowOff>
    </xdr:to>
    <xdr:sp macro="" textlink="">
      <xdr:nvSpPr>
        <xdr:cNvPr id="2" name="Line 2"/>
        <xdr:cNvSpPr>
          <a:spLocks noChangeShapeType="1"/>
        </xdr:cNvSpPr>
      </xdr:nvSpPr>
      <xdr:spPr bwMode="auto">
        <a:xfrm flipH="1">
          <a:off x="3676650" y="4079875"/>
          <a:ext cx="600075" cy="952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/>
        </a:ln>
      </xdr:spPr>
    </xdr:sp>
    <xdr:clientData/>
  </xdr:twoCellAnchor>
  <xdr:twoCellAnchor>
    <xdr:from>
      <xdr:col>1</xdr:col>
      <xdr:colOff>9524</xdr:colOff>
      <xdr:row>3</xdr:row>
      <xdr:rowOff>9525</xdr:rowOff>
    </xdr:from>
    <xdr:to>
      <xdr:col>11</xdr:col>
      <xdr:colOff>600074</xdr:colOff>
      <xdr:row>22</xdr:row>
      <xdr:rowOff>152400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68</xdr:row>
          <xdr:rowOff>12700</xdr:rowOff>
        </xdr:from>
        <xdr:to>
          <xdr:col>6</xdr:col>
          <xdr:colOff>495300</xdr:colOff>
          <xdr:row>71</xdr:row>
          <xdr:rowOff>127000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12700</xdr:colOff>
          <xdr:row>73</xdr:row>
          <xdr:rowOff>12700</xdr:rowOff>
        </xdr:from>
        <xdr:to>
          <xdr:col>9</xdr:col>
          <xdr:colOff>0</xdr:colOff>
          <xdr:row>81</xdr:row>
          <xdr:rowOff>127000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</xdr:spPr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absSizeAnchor xmlns:cdr="http://schemas.openxmlformats.org/drawingml/2006/chartDrawing">
    <cdr:from>
      <cdr:x>0.91289</cdr:x>
      <cdr:y>0.02663</cdr:y>
    </cdr:from>
    <cdr:ext cx="371397" cy="285726"/>
    <cdr:pic>
      <cdr:nvPicPr>
        <cdr:cNvPr id="6" name="Picture 5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91116" y="85726"/>
          <a:ext cx="371397" cy="285726"/>
        </a:xfrm>
        <a:prstGeom xmlns:a="http://schemas.openxmlformats.org/drawingml/2006/main" prst="rect">
          <a:avLst/>
        </a:prstGeom>
      </cdr:spPr>
    </cdr:pic>
  </cdr:absSizeAnchor>
  <cdr:absSizeAnchor xmlns:cdr="http://schemas.openxmlformats.org/drawingml/2006/chartDrawing">
    <cdr:from>
      <cdr:x>0.00856</cdr:x>
      <cdr:y>0.91124</cdr:y>
    </cdr:from>
    <cdr:ext cx="3437870" cy="203308"/>
    <cdr:sp macro="" textlink="'Fig4'!$B$65">
      <cdr:nvSpPr>
        <cdr:cNvPr id="2" name="TextBox 1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46801" y="2933700"/>
          <a:ext cx="3437869" cy="2032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BA8A61B4-6495-49F1-9E64-A795F7416099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Source: Short-Term Energy Outlook, January 2017.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  <cdr:absSizeAnchor xmlns:cdr="http://schemas.openxmlformats.org/drawingml/2006/chartDrawing">
    <cdr:from>
      <cdr:x>0.00381</cdr:x>
      <cdr:y>0.81953</cdr:y>
    </cdr:from>
    <cdr:ext cx="5436995" cy="380990"/>
    <cdr:sp macro="" textlink="'Fig4'!$B$66">
      <cdr:nvSpPr>
        <cdr:cNvPr id="3" name="TextBox 2"/>
        <cdr:cNvSpPr txBox="1">
          <a:spLocks xmlns:a="http://schemas.openxmlformats.org/drawingml/2006/main" noChangeAspect="1"/>
        </cdr:cNvSpPr>
      </cdr:nvSpPr>
      <cdr:spPr>
        <a:xfrm xmlns:a="http://schemas.openxmlformats.org/drawingml/2006/main">
          <a:off x="20830" y="2638436"/>
          <a:ext cx="5436995" cy="3809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fld id="{FB1A4CB7-367C-4E94-B949-B692590B7DF8}" type="TxLink">
            <a:rPr lang="en-US" sz="900" b="0" i="0" u="none" strike="noStrike">
              <a:solidFill>
                <a:srgbClr val="000000"/>
              </a:solidFill>
              <a:latin typeface="Arialri"/>
              <a:cs typeface="Arial" pitchFamily="34" charset="0"/>
            </a:rPr>
            <a:pPr algn="l"/>
            <a:t>Note: Confidence interval derived from options market information for the 5 trading days ending Jan 5, 2017. Intervals not calculated for months with sparse trading in near-the-money options contracts.</a:t>
          </a:fld>
          <a:endParaRPr lang="en-US" sz="900">
            <a:latin typeface="Arial" pitchFamily="34" charset="0"/>
            <a:cs typeface="Arial" pitchFamily="34" charset="0"/>
          </a:endParaRPr>
        </a:p>
      </cdr:txBody>
    </cdr:sp>
  </cdr:abs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>
        <row r="29">
          <cell r="B29">
            <v>42370</v>
          </cell>
          <cell r="C29">
            <v>2.2829999999999999</v>
          </cell>
          <cell r="D29" t="e">
            <v>#N/A</v>
          </cell>
          <cell r="E29" t="e">
            <v>#N/A</v>
          </cell>
          <cell r="H29" t="e">
            <v>#N/A</v>
          </cell>
          <cell r="I29" t="e">
            <v>#N/A</v>
          </cell>
        </row>
        <row r="30">
          <cell r="B30">
            <v>42401</v>
          </cell>
          <cell r="C30">
            <v>1.9890000000000001</v>
          </cell>
          <cell r="D30" t="e">
            <v>#N/A</v>
          </cell>
          <cell r="E30" t="e">
            <v>#N/A</v>
          </cell>
          <cell r="H30" t="e">
            <v>#N/A</v>
          </cell>
          <cell r="I30" t="e">
            <v>#N/A</v>
          </cell>
        </row>
        <row r="31">
          <cell r="B31">
            <v>42430</v>
          </cell>
          <cell r="C31">
            <v>1.7290000000000001</v>
          </cell>
          <cell r="D31" t="e">
            <v>#N/A</v>
          </cell>
          <cell r="E31" t="e">
            <v>#N/A</v>
          </cell>
          <cell r="H31" t="e">
            <v>#N/A</v>
          </cell>
          <cell r="I31" t="e">
            <v>#N/A</v>
          </cell>
        </row>
        <row r="32">
          <cell r="B32">
            <v>42461</v>
          </cell>
          <cell r="C32">
            <v>1.917</v>
          </cell>
          <cell r="D32" t="e">
            <v>#N/A</v>
          </cell>
          <cell r="E32" t="e">
            <v>#N/A</v>
          </cell>
          <cell r="H32" t="e">
            <v>#N/A</v>
          </cell>
          <cell r="I32" t="e">
            <v>#N/A</v>
          </cell>
        </row>
        <row r="33">
          <cell r="B33">
            <v>42491</v>
          </cell>
          <cell r="C33">
            <v>1.9219999999999999</v>
          </cell>
          <cell r="D33" t="e">
            <v>#N/A</v>
          </cell>
          <cell r="E33" t="e">
            <v>#N/A</v>
          </cell>
          <cell r="H33" t="e">
            <v>#N/A</v>
          </cell>
          <cell r="I33" t="e">
            <v>#N/A</v>
          </cell>
        </row>
        <row r="34">
          <cell r="B34">
            <v>42522</v>
          </cell>
          <cell r="C34">
            <v>2.5870000000000002</v>
          </cell>
          <cell r="D34" t="e">
            <v>#N/A</v>
          </cell>
          <cell r="E34" t="e">
            <v>#N/A</v>
          </cell>
          <cell r="H34" t="e">
            <v>#N/A</v>
          </cell>
          <cell r="I34" t="e">
            <v>#N/A</v>
          </cell>
        </row>
        <row r="35">
          <cell r="B35">
            <v>42552</v>
          </cell>
          <cell r="C35">
            <v>2.8220000000000001</v>
          </cell>
          <cell r="D35" t="e">
            <v>#N/A</v>
          </cell>
          <cell r="E35" t="e">
            <v>#N/A</v>
          </cell>
          <cell r="H35" t="e">
            <v>#N/A</v>
          </cell>
          <cell r="I35" t="e">
            <v>#N/A</v>
          </cell>
        </row>
        <row r="36">
          <cell r="B36">
            <v>42583</v>
          </cell>
          <cell r="C36">
            <v>2.8220000000000001</v>
          </cell>
          <cell r="D36" t="e">
            <v>#N/A</v>
          </cell>
          <cell r="E36" t="e">
            <v>#N/A</v>
          </cell>
          <cell r="H36" t="e">
            <v>#N/A</v>
          </cell>
          <cell r="I36" t="e">
            <v>#N/A</v>
          </cell>
        </row>
        <row r="37">
          <cell r="B37">
            <v>42614</v>
          </cell>
          <cell r="C37">
            <v>2.992</v>
          </cell>
          <cell r="D37" t="e">
            <v>#N/A</v>
          </cell>
          <cell r="E37" t="e">
            <v>#N/A</v>
          </cell>
          <cell r="H37" t="e">
            <v>#N/A</v>
          </cell>
          <cell r="I37" t="e">
            <v>#N/A</v>
          </cell>
        </row>
        <row r="38">
          <cell r="B38">
            <v>42644</v>
          </cell>
          <cell r="C38">
            <v>2.9769999999999999</v>
          </cell>
          <cell r="D38" t="e">
            <v>#N/A</v>
          </cell>
          <cell r="E38" t="e">
            <v>#N/A</v>
          </cell>
          <cell r="H38" t="e">
            <v>#N/A</v>
          </cell>
          <cell r="I38" t="e">
            <v>#N/A</v>
          </cell>
        </row>
        <row r="39">
          <cell r="B39">
            <v>42675</v>
          </cell>
          <cell r="C39">
            <v>2.548</v>
          </cell>
          <cell r="D39" t="e">
            <v>#N/A</v>
          </cell>
          <cell r="E39" t="e">
            <v>#N/A</v>
          </cell>
          <cell r="H39" t="e">
            <v>#N/A</v>
          </cell>
          <cell r="I39" t="e">
            <v>#N/A</v>
          </cell>
        </row>
        <row r="40">
          <cell r="B40">
            <v>42705</v>
          </cell>
          <cell r="C40">
            <v>3.5910000000000002</v>
          </cell>
          <cell r="D40">
            <v>3.5910000000000002</v>
          </cell>
          <cell r="E40" t="e">
            <v>#N/A</v>
          </cell>
          <cell r="H40" t="e">
            <v>#N/A</v>
          </cell>
          <cell r="I40" t="e">
            <v>#N/A</v>
          </cell>
        </row>
        <row r="41">
          <cell r="B41">
            <v>42736</v>
          </cell>
          <cell r="C41" t="e">
            <v>#N/A</v>
          </cell>
          <cell r="D41">
            <v>3.6</v>
          </cell>
          <cell r="E41" t="e">
            <v>#N/A</v>
          </cell>
          <cell r="H41" t="e">
            <v>#N/A</v>
          </cell>
          <cell r="I41" t="e">
            <v>#N/A</v>
          </cell>
        </row>
        <row r="42">
          <cell r="B42">
            <v>42767</v>
          </cell>
          <cell r="C42" t="e">
            <v>#N/A</v>
          </cell>
          <cell r="D42">
            <v>3.6965870000000001</v>
          </cell>
          <cell r="E42">
            <v>3.4786000000000001</v>
          </cell>
          <cell r="H42">
            <v>2.7722178214455853</v>
          </cell>
          <cell r="I42">
            <v>4.3649737283955776</v>
          </cell>
        </row>
        <row r="43">
          <cell r="B43">
            <v>42795</v>
          </cell>
          <cell r="C43" t="e">
            <v>#N/A</v>
          </cell>
          <cell r="D43">
            <v>3.6457199999999998</v>
          </cell>
          <cell r="E43">
            <v>3.4544000000000006</v>
          </cell>
          <cell r="H43">
            <v>2.4846151161581025</v>
          </cell>
          <cell r="I43">
            <v>4.8027073820799711</v>
          </cell>
        </row>
        <row r="44">
          <cell r="B44">
            <v>42826</v>
          </cell>
          <cell r="C44" t="e">
            <v>#N/A</v>
          </cell>
          <cell r="D44">
            <v>3.5478930000000002</v>
          </cell>
          <cell r="E44">
            <v>3.3777999999999997</v>
          </cell>
          <cell r="H44">
            <v>2.3900205333838089</v>
          </cell>
          <cell r="I44">
            <v>4.7738220992797489</v>
          </cell>
        </row>
        <row r="45">
          <cell r="B45">
            <v>42856</v>
          </cell>
          <cell r="C45" t="e">
            <v>#N/A</v>
          </cell>
          <cell r="D45">
            <v>3.4823580000000001</v>
          </cell>
          <cell r="E45">
            <v>3.3649999999999998</v>
          </cell>
          <cell r="H45">
            <v>2.3245041725905304</v>
          </cell>
          <cell r="I45">
            <v>4.8712431380068866</v>
          </cell>
        </row>
        <row r="46">
          <cell r="B46">
            <v>42887</v>
          </cell>
          <cell r="C46" t="e">
            <v>#N/A</v>
          </cell>
          <cell r="D46">
            <v>3.4858319999999998</v>
          </cell>
          <cell r="E46">
            <v>3.3883999999999999</v>
          </cell>
          <cell r="H46">
            <v>2.2582096620265211</v>
          </cell>
          <cell r="I46">
            <v>5.0842287822365897</v>
          </cell>
        </row>
        <row r="47">
          <cell r="B47">
            <v>42917</v>
          </cell>
          <cell r="C47" t="e">
            <v>#N/A</v>
          </cell>
          <cell r="D47">
            <v>3.4910640000000002</v>
          </cell>
          <cell r="E47">
            <v>3.4164000000000003</v>
          </cell>
          <cell r="H47">
            <v>2.2156439627764515</v>
          </cell>
          <cell r="I47">
            <v>5.2678991553200349</v>
          </cell>
        </row>
        <row r="48">
          <cell r="B48">
            <v>42948</v>
          </cell>
          <cell r="C48" t="e">
            <v>#N/A</v>
          </cell>
          <cell r="D48">
            <v>3.4659439999999999</v>
          </cell>
          <cell r="E48">
            <v>3.4094000000000002</v>
          </cell>
          <cell r="H48">
            <v>2.1527250236739723</v>
          </cell>
          <cell r="I48">
            <v>5.399671686893738</v>
          </cell>
        </row>
        <row r="49">
          <cell r="B49">
            <v>42979</v>
          </cell>
          <cell r="C49" t="e">
            <v>#N/A</v>
          </cell>
          <cell r="D49">
            <v>3.4491589999999999</v>
          </cell>
          <cell r="E49">
            <v>3.3881999999999999</v>
          </cell>
          <cell r="H49">
            <v>2.0634886953055758</v>
          </cell>
          <cell r="I49">
            <v>5.5633448664471485</v>
          </cell>
        </row>
        <row r="50">
          <cell r="B50">
            <v>43009</v>
          </cell>
          <cell r="C50" t="e">
            <v>#N/A</v>
          </cell>
          <cell r="D50">
            <v>3.4728509999999999</v>
          </cell>
          <cell r="E50">
            <v>3.407</v>
          </cell>
          <cell r="H50">
            <v>2.0235690432291458</v>
          </cell>
          <cell r="I50">
            <v>5.7362258228050829</v>
          </cell>
        </row>
        <row r="51">
          <cell r="B51">
            <v>43040</v>
          </cell>
          <cell r="C51" t="e">
            <v>#N/A</v>
          </cell>
          <cell r="D51">
            <v>3.5769839999999999</v>
          </cell>
          <cell r="E51">
            <v>3.4468000000000005</v>
          </cell>
          <cell r="H51">
            <v>1.9767646237439922</v>
          </cell>
          <cell r="I51">
            <v>6.0100378655595668</v>
          </cell>
        </row>
        <row r="52">
          <cell r="B52">
            <v>43070</v>
          </cell>
          <cell r="C52" t="e">
            <v>#N/A</v>
          </cell>
          <cell r="D52">
            <v>3.7328420000000002</v>
          </cell>
          <cell r="E52">
            <v>3.5528</v>
          </cell>
          <cell r="H52">
            <v>1.9664734616097805</v>
          </cell>
          <cell r="I52">
            <v>6.4187938898840526</v>
          </cell>
        </row>
        <row r="53">
          <cell r="B53">
            <v>43101</v>
          </cell>
          <cell r="C53" t="e">
            <v>#N/A</v>
          </cell>
          <cell r="D53">
            <v>3.7943210000000001</v>
          </cell>
          <cell r="E53">
            <v>3.6347999999999998</v>
          </cell>
          <cell r="H53">
            <v>1.9175227418083234</v>
          </cell>
          <cell r="I53">
            <v>6.8900205207165435</v>
          </cell>
        </row>
        <row r="54">
          <cell r="B54">
            <v>43132</v>
          </cell>
          <cell r="C54" t="e">
            <v>#N/A</v>
          </cell>
          <cell r="D54">
            <v>3.8092220000000001</v>
          </cell>
          <cell r="E54">
            <v>3.5902000000000003</v>
          </cell>
          <cell r="H54">
            <v>1.7848346024218833</v>
          </cell>
          <cell r="I54">
            <v>7.2216977542400258</v>
          </cell>
        </row>
        <row r="55">
          <cell r="B55">
            <v>43160</v>
          </cell>
          <cell r="C55" t="e">
            <v>#N/A</v>
          </cell>
          <cell r="D55">
            <v>3.7772779999999999</v>
          </cell>
          <cell r="E55">
            <v>3.4912000000000001</v>
          </cell>
          <cell r="H55">
            <v>1.6647938205738579</v>
          </cell>
          <cell r="I55">
            <v>7.3213134800071558</v>
          </cell>
        </row>
        <row r="56">
          <cell r="B56">
            <v>43191</v>
          </cell>
          <cell r="C56" t="e">
            <v>#N/A</v>
          </cell>
          <cell r="D56">
            <v>3.744936</v>
          </cell>
          <cell r="E56">
            <v>2.9327999999999999</v>
          </cell>
          <cell r="H56">
            <v>1.6838287406862913</v>
          </cell>
          <cell r="I56">
            <v>5.1081892309869303</v>
          </cell>
        </row>
        <row r="57">
          <cell r="B57">
            <v>43221</v>
          </cell>
          <cell r="C57" t="e">
            <v>#N/A</v>
          </cell>
          <cell r="D57">
            <v>3.685594</v>
          </cell>
          <cell r="E57">
            <v>2.8723999999999998</v>
          </cell>
          <cell r="H57">
            <v>1.6745804092042156</v>
          </cell>
          <cell r="I57">
            <v>4.9270143820211301</v>
          </cell>
        </row>
        <row r="58">
          <cell r="B58">
            <v>43252</v>
          </cell>
          <cell r="C58" t="e">
            <v>#N/A</v>
          </cell>
          <cell r="D58">
            <v>3.687252</v>
          </cell>
          <cell r="E58">
            <v>2.8902000000000001</v>
          </cell>
          <cell r="H58">
            <v>1.6679241272904681</v>
          </cell>
          <cell r="I58">
            <v>5.0081750742282329</v>
          </cell>
        </row>
        <row r="59">
          <cell r="B59">
            <v>43282</v>
          </cell>
          <cell r="C59" t="e">
            <v>#N/A</v>
          </cell>
          <cell r="D59">
            <v>3.6848269999999999</v>
          </cell>
          <cell r="E59">
            <v>2.9095999999999997</v>
          </cell>
          <cell r="H59">
            <v>1.661698412810682</v>
          </cell>
          <cell r="I59">
            <v>5.0946502053164728</v>
          </cell>
        </row>
        <row r="60">
          <cell r="B60">
            <v>43313</v>
          </cell>
          <cell r="C60" t="e">
            <v>#N/A</v>
          </cell>
          <cell r="D60">
            <v>3.6501950000000001</v>
          </cell>
          <cell r="E60">
            <v>2.9020000000000001</v>
          </cell>
          <cell r="H60">
            <v>1.6356675360442887</v>
          </cell>
          <cell r="I60">
            <v>5.1487260182267072</v>
          </cell>
        </row>
        <row r="61">
          <cell r="B61">
            <v>43344</v>
          </cell>
          <cell r="C61" t="e">
            <v>#N/A</v>
          </cell>
          <cell r="D61">
            <v>3.6255799999999998</v>
          </cell>
          <cell r="E61">
            <v>2.8795999999999999</v>
          </cell>
          <cell r="H61">
            <v>1.595442218381236</v>
          </cell>
          <cell r="I61">
            <v>5.1973653852618416</v>
          </cell>
        </row>
        <row r="62">
          <cell r="B62">
            <v>43374</v>
          </cell>
          <cell r="C62" t="e">
            <v>#N/A</v>
          </cell>
          <cell r="D62">
            <v>3.641235</v>
          </cell>
          <cell r="E62">
            <v>2.8972000000000002</v>
          </cell>
          <cell r="H62">
            <v>1.5822474681502556</v>
          </cell>
          <cell r="I62">
            <v>5.3049652528835018</v>
          </cell>
        </row>
        <row r="63">
          <cell r="B63">
            <v>43405</v>
          </cell>
          <cell r="C63" t="e">
            <v>#N/A</v>
          </cell>
          <cell r="D63">
            <v>3.7387739999999998</v>
          </cell>
          <cell r="E63">
            <v>2.9421999999999997</v>
          </cell>
          <cell r="H63">
            <v>1.5964963764580855</v>
          </cell>
          <cell r="I63">
            <v>5.4222113921767914</v>
          </cell>
        </row>
        <row r="64">
          <cell r="B64">
            <v>43435</v>
          </cell>
          <cell r="C64" t="e">
            <v>#N/A</v>
          </cell>
          <cell r="D64">
            <v>3.8897529999999998</v>
          </cell>
          <cell r="E64">
            <v>3.0684</v>
          </cell>
          <cell r="H64">
            <v>1.6581785048867819</v>
          </cell>
          <cell r="I64">
            <v>5.6779644243686835</v>
          </cell>
        </row>
        <row r="85">
          <cell r="B85" t="str">
            <v>95% NYMEX futures upper confidence interval</v>
          </cell>
        </row>
        <row r="86">
          <cell r="B86" t="str">
            <v>95% NYMEX futures lower confidence interval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M86"/>
  <sheetViews>
    <sheetView tabSelected="1" workbookViewId="0"/>
  </sheetViews>
  <sheetFormatPr defaultRowHeight="12.5" x14ac:dyDescent="0.25"/>
  <cols>
    <col min="1" max="9" width="8.7265625" style="2"/>
    <col min="10" max="11" width="9.1796875" style="2" hidden="1" customWidth="1"/>
    <col min="12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2:11" ht="13" x14ac:dyDescent="0.3">
      <c r="B25" s="4" t="s">
        <v>1</v>
      </c>
      <c r="C25" s="5"/>
      <c r="D25" s="5"/>
      <c r="E25" s="5"/>
      <c r="F25" s="5"/>
    </row>
    <row r="26" spans="2:11" ht="13" x14ac:dyDescent="0.3">
      <c r="B26" s="4" t="s">
        <v>2</v>
      </c>
      <c r="C26" s="5"/>
      <c r="D26" s="5"/>
      <c r="E26" s="5"/>
      <c r="F26" s="5"/>
      <c r="H26" s="6">
        <v>0.95</v>
      </c>
      <c r="I26" s="6"/>
      <c r="J26" s="7"/>
      <c r="K26" s="7"/>
    </row>
    <row r="27" spans="2:11" ht="13" x14ac:dyDescent="0.3">
      <c r="B27" s="8"/>
      <c r="C27" s="8" t="s">
        <v>3</v>
      </c>
      <c r="D27" s="8" t="s">
        <v>4</v>
      </c>
      <c r="E27" s="8" t="s">
        <v>5</v>
      </c>
      <c r="F27" s="8" t="s">
        <v>6</v>
      </c>
      <c r="G27" s="8" t="s">
        <v>7</v>
      </c>
      <c r="H27" s="9" t="s">
        <v>8</v>
      </c>
      <c r="I27" s="9"/>
      <c r="J27" s="10"/>
      <c r="K27" s="10"/>
    </row>
    <row r="28" spans="2:11" ht="13" x14ac:dyDescent="0.3">
      <c r="B28" s="11" t="s">
        <v>9</v>
      </c>
      <c r="C28" s="11" t="s">
        <v>10</v>
      </c>
      <c r="D28" s="11" t="s">
        <v>11</v>
      </c>
      <c r="E28" s="11" t="s">
        <v>10</v>
      </c>
      <c r="F28" s="12" t="s">
        <v>12</v>
      </c>
      <c r="G28" s="13" t="s">
        <v>13</v>
      </c>
      <c r="H28" s="13" t="s">
        <v>14</v>
      </c>
      <c r="I28" s="13" t="s">
        <v>15</v>
      </c>
      <c r="J28" s="14"/>
      <c r="K28" s="14"/>
    </row>
    <row r="29" spans="2:11" x14ac:dyDescent="0.25">
      <c r="B29" s="15">
        <v>42370</v>
      </c>
      <c r="C29" s="16">
        <v>2.2829999999999999</v>
      </c>
      <c r="D29" s="16" t="e">
        <v>#N/A</v>
      </c>
      <c r="E29" s="16" t="e">
        <v>#N/A</v>
      </c>
      <c r="F29" s="17" t="e">
        <v>#N/A</v>
      </c>
      <c r="G29" s="18" t="e">
        <v>#N/A</v>
      </c>
      <c r="H29" s="16" t="e">
        <f>$E29*EXP((+NORMSINV((1-$H$26)/2)*$F29*SQRT($G29/252)))</f>
        <v>#N/A</v>
      </c>
      <c r="I29" s="16" t="e">
        <f>$E29*EXP(-NORMSINV((1-$H$26)/2)*$F29*SQRT($G29/252))</f>
        <v>#N/A</v>
      </c>
      <c r="J29" s="19" t="e">
        <f>$E29*EXP((-1.959963985*$F29*SQRT($G29/252)))</f>
        <v>#N/A</v>
      </c>
      <c r="K29" s="19" t="e">
        <f>$E29*EXP((1.959963985*$F29*SQRT($G29/252)))</f>
        <v>#N/A</v>
      </c>
    </row>
    <row r="30" spans="2:11" x14ac:dyDescent="0.25">
      <c r="B30" s="15">
        <v>42401</v>
      </c>
      <c r="C30" s="19">
        <v>1.9890000000000001</v>
      </c>
      <c r="D30" s="19" t="e">
        <v>#N/A</v>
      </c>
      <c r="E30" s="19" t="e">
        <v>#N/A</v>
      </c>
      <c r="F30" s="20" t="e">
        <v>#N/A</v>
      </c>
      <c r="G30" s="21" t="e">
        <v>#N/A</v>
      </c>
      <c r="H30" s="19" t="e">
        <f t="shared" ref="H30:H64" si="0">$E30*EXP((+NORMSINV((1-$H$26)/2)*$F30*SQRT($G30/252)))</f>
        <v>#N/A</v>
      </c>
      <c r="I30" s="19" t="e">
        <f t="shared" ref="I30:I64" si="1">$E30*EXP(-NORMSINV((1-$H$26)/2)*$F30*SQRT($G30/252))</f>
        <v>#N/A</v>
      </c>
      <c r="J30" s="19" t="e">
        <f t="shared" ref="J30:J64" si="2">$E30*EXP((-1.959963985*$F30*SQRT($G30/252)))</f>
        <v>#N/A</v>
      </c>
      <c r="K30" s="19" t="e">
        <f t="shared" ref="K30:K64" si="3">$E30*EXP((1.959963985*$F30*SQRT($G30/252)))</f>
        <v>#N/A</v>
      </c>
    </row>
    <row r="31" spans="2:11" x14ac:dyDescent="0.25">
      <c r="B31" s="15">
        <v>42430</v>
      </c>
      <c r="C31" s="19">
        <v>1.7290000000000001</v>
      </c>
      <c r="D31" s="19" t="e">
        <v>#N/A</v>
      </c>
      <c r="E31" s="19" t="e">
        <v>#N/A</v>
      </c>
      <c r="F31" s="20" t="e">
        <v>#N/A</v>
      </c>
      <c r="G31" s="21" t="e">
        <v>#N/A</v>
      </c>
      <c r="H31" s="19" t="e">
        <f t="shared" si="0"/>
        <v>#N/A</v>
      </c>
      <c r="I31" s="19" t="e">
        <f t="shared" si="1"/>
        <v>#N/A</v>
      </c>
      <c r="J31" s="19" t="e">
        <f t="shared" si="2"/>
        <v>#N/A</v>
      </c>
      <c r="K31" s="19" t="e">
        <f t="shared" si="3"/>
        <v>#N/A</v>
      </c>
    </row>
    <row r="32" spans="2:11" x14ac:dyDescent="0.25">
      <c r="B32" s="15">
        <v>42461</v>
      </c>
      <c r="C32" s="19">
        <v>1.917</v>
      </c>
      <c r="D32" s="19" t="e">
        <v>#N/A</v>
      </c>
      <c r="E32" s="19" t="e">
        <v>#N/A</v>
      </c>
      <c r="F32" s="20" t="e">
        <v>#N/A</v>
      </c>
      <c r="G32" s="21" t="e">
        <v>#N/A</v>
      </c>
      <c r="H32" s="19" t="e">
        <f t="shared" si="0"/>
        <v>#N/A</v>
      </c>
      <c r="I32" s="19" t="e">
        <f t="shared" si="1"/>
        <v>#N/A</v>
      </c>
      <c r="J32" s="19" t="e">
        <f t="shared" si="2"/>
        <v>#N/A</v>
      </c>
      <c r="K32" s="19" t="e">
        <f t="shared" si="3"/>
        <v>#N/A</v>
      </c>
    </row>
    <row r="33" spans="2:11" x14ac:dyDescent="0.25">
      <c r="B33" s="15">
        <v>42491</v>
      </c>
      <c r="C33" s="19">
        <v>1.9219999999999999</v>
      </c>
      <c r="D33" s="19" t="e">
        <v>#N/A</v>
      </c>
      <c r="E33" s="19" t="e">
        <v>#N/A</v>
      </c>
      <c r="F33" s="20" t="e">
        <v>#N/A</v>
      </c>
      <c r="G33" s="21" t="e">
        <v>#N/A</v>
      </c>
      <c r="H33" s="19" t="e">
        <f t="shared" si="0"/>
        <v>#N/A</v>
      </c>
      <c r="I33" s="19" t="e">
        <f t="shared" si="1"/>
        <v>#N/A</v>
      </c>
      <c r="J33" s="19" t="e">
        <f t="shared" si="2"/>
        <v>#N/A</v>
      </c>
      <c r="K33" s="19" t="e">
        <f t="shared" si="3"/>
        <v>#N/A</v>
      </c>
    </row>
    <row r="34" spans="2:11" x14ac:dyDescent="0.25">
      <c r="B34" s="15">
        <v>42522</v>
      </c>
      <c r="C34" s="19">
        <v>2.5870000000000002</v>
      </c>
      <c r="D34" s="19" t="e">
        <v>#N/A</v>
      </c>
      <c r="E34" s="19" t="e">
        <v>#N/A</v>
      </c>
      <c r="F34" s="20" t="e">
        <v>#N/A</v>
      </c>
      <c r="G34" s="21" t="e">
        <v>#N/A</v>
      </c>
      <c r="H34" s="19" t="e">
        <f t="shared" si="0"/>
        <v>#N/A</v>
      </c>
      <c r="I34" s="19" t="e">
        <f t="shared" si="1"/>
        <v>#N/A</v>
      </c>
      <c r="J34" s="19" t="e">
        <f t="shared" si="2"/>
        <v>#N/A</v>
      </c>
      <c r="K34" s="19" t="e">
        <f t="shared" si="3"/>
        <v>#N/A</v>
      </c>
    </row>
    <row r="35" spans="2:11" x14ac:dyDescent="0.25">
      <c r="B35" s="15">
        <v>42552</v>
      </c>
      <c r="C35" s="19">
        <v>2.8220000000000001</v>
      </c>
      <c r="D35" s="19" t="e">
        <v>#N/A</v>
      </c>
      <c r="E35" s="19" t="e">
        <v>#N/A</v>
      </c>
      <c r="F35" s="20" t="e">
        <v>#N/A</v>
      </c>
      <c r="G35" s="21" t="e">
        <v>#N/A</v>
      </c>
      <c r="H35" s="19" t="e">
        <f t="shared" si="0"/>
        <v>#N/A</v>
      </c>
      <c r="I35" s="19" t="e">
        <f t="shared" si="1"/>
        <v>#N/A</v>
      </c>
      <c r="J35" s="19" t="e">
        <f t="shared" si="2"/>
        <v>#N/A</v>
      </c>
      <c r="K35" s="19" t="e">
        <f t="shared" si="3"/>
        <v>#N/A</v>
      </c>
    </row>
    <row r="36" spans="2:11" x14ac:dyDescent="0.25">
      <c r="B36" s="15">
        <v>42583</v>
      </c>
      <c r="C36" s="19">
        <v>2.8220000000000001</v>
      </c>
      <c r="D36" s="19" t="e">
        <v>#N/A</v>
      </c>
      <c r="E36" s="19" t="e">
        <v>#N/A</v>
      </c>
      <c r="F36" s="20" t="e">
        <v>#N/A</v>
      </c>
      <c r="G36" s="21" t="e">
        <v>#N/A</v>
      </c>
      <c r="H36" s="19" t="e">
        <f t="shared" si="0"/>
        <v>#N/A</v>
      </c>
      <c r="I36" s="19" t="e">
        <f t="shared" si="1"/>
        <v>#N/A</v>
      </c>
      <c r="J36" s="19" t="e">
        <f t="shared" si="2"/>
        <v>#N/A</v>
      </c>
      <c r="K36" s="19" t="e">
        <f t="shared" si="3"/>
        <v>#N/A</v>
      </c>
    </row>
    <row r="37" spans="2:11" x14ac:dyDescent="0.25">
      <c r="B37" s="15">
        <v>42614</v>
      </c>
      <c r="C37" s="19">
        <v>2.992</v>
      </c>
      <c r="D37" s="19" t="e">
        <v>#N/A</v>
      </c>
      <c r="E37" s="19" t="e">
        <v>#N/A</v>
      </c>
      <c r="F37" s="20" t="e">
        <v>#N/A</v>
      </c>
      <c r="G37" s="21" t="e">
        <v>#N/A</v>
      </c>
      <c r="H37" s="19" t="e">
        <f t="shared" si="0"/>
        <v>#N/A</v>
      </c>
      <c r="I37" s="19" t="e">
        <f t="shared" si="1"/>
        <v>#N/A</v>
      </c>
      <c r="J37" s="19" t="e">
        <f t="shared" si="2"/>
        <v>#N/A</v>
      </c>
      <c r="K37" s="19" t="e">
        <f t="shared" si="3"/>
        <v>#N/A</v>
      </c>
    </row>
    <row r="38" spans="2:11" x14ac:dyDescent="0.25">
      <c r="B38" s="15">
        <v>42644</v>
      </c>
      <c r="C38" s="19">
        <v>2.9769999999999999</v>
      </c>
      <c r="D38" s="19" t="e">
        <v>#N/A</v>
      </c>
      <c r="E38" s="19" t="e">
        <v>#N/A</v>
      </c>
      <c r="F38" s="20" t="e">
        <v>#N/A</v>
      </c>
      <c r="G38" s="21" t="e">
        <v>#N/A</v>
      </c>
      <c r="H38" s="19" t="e">
        <f t="shared" si="0"/>
        <v>#N/A</v>
      </c>
      <c r="I38" s="19" t="e">
        <f t="shared" si="1"/>
        <v>#N/A</v>
      </c>
      <c r="J38" s="19" t="e">
        <f t="shared" si="2"/>
        <v>#N/A</v>
      </c>
      <c r="K38" s="19" t="e">
        <f t="shared" si="3"/>
        <v>#N/A</v>
      </c>
    </row>
    <row r="39" spans="2:11" x14ac:dyDescent="0.25">
      <c r="B39" s="15">
        <v>42675</v>
      </c>
      <c r="C39" s="19">
        <v>2.548</v>
      </c>
      <c r="D39" s="19" t="e">
        <v>#N/A</v>
      </c>
      <c r="E39" s="19" t="e">
        <v>#N/A</v>
      </c>
      <c r="F39" s="20" t="e">
        <v>#N/A</v>
      </c>
      <c r="G39" s="21" t="e">
        <v>#N/A</v>
      </c>
      <c r="H39" s="19" t="e">
        <f t="shared" si="0"/>
        <v>#N/A</v>
      </c>
      <c r="I39" s="19" t="e">
        <f t="shared" si="1"/>
        <v>#N/A</v>
      </c>
      <c r="J39" s="19" t="e">
        <f t="shared" si="2"/>
        <v>#N/A</v>
      </c>
      <c r="K39" s="19" t="e">
        <f t="shared" si="3"/>
        <v>#N/A</v>
      </c>
    </row>
    <row r="40" spans="2:11" x14ac:dyDescent="0.25">
      <c r="B40" s="15">
        <v>42705</v>
      </c>
      <c r="C40" s="19">
        <v>3.5910000000000002</v>
      </c>
      <c r="D40" s="19">
        <v>3.5910000000000002</v>
      </c>
      <c r="E40" s="19" t="e">
        <v>#N/A</v>
      </c>
      <c r="F40" s="20" t="e">
        <v>#N/A</v>
      </c>
      <c r="G40" s="21" t="e">
        <v>#N/A</v>
      </c>
      <c r="H40" s="19" t="e">
        <f t="shared" si="0"/>
        <v>#N/A</v>
      </c>
      <c r="I40" s="19" t="e">
        <f t="shared" si="1"/>
        <v>#N/A</v>
      </c>
      <c r="J40" s="19" t="e">
        <f t="shared" si="2"/>
        <v>#N/A</v>
      </c>
      <c r="K40" s="19" t="e">
        <f t="shared" si="3"/>
        <v>#N/A</v>
      </c>
    </row>
    <row r="41" spans="2:11" x14ac:dyDescent="0.25">
      <c r="B41" s="15">
        <v>42736</v>
      </c>
      <c r="C41" s="19" t="e">
        <v>#N/A</v>
      </c>
      <c r="D41" s="19">
        <v>3.6</v>
      </c>
      <c r="E41" s="19" t="e">
        <v>#N/A</v>
      </c>
      <c r="F41" s="20" t="e">
        <v>#N/A</v>
      </c>
      <c r="G41" s="21" t="e">
        <v>#N/A</v>
      </c>
      <c r="H41" s="19" t="e">
        <f t="shared" si="0"/>
        <v>#N/A</v>
      </c>
      <c r="I41" s="19" t="e">
        <f t="shared" si="1"/>
        <v>#N/A</v>
      </c>
      <c r="J41" s="19" t="e">
        <f t="shared" si="2"/>
        <v>#N/A</v>
      </c>
      <c r="K41" s="19" t="e">
        <f t="shared" si="3"/>
        <v>#N/A</v>
      </c>
    </row>
    <row r="42" spans="2:11" x14ac:dyDescent="0.25">
      <c r="B42" s="15">
        <v>42767</v>
      </c>
      <c r="C42" s="19" t="e">
        <v>#N/A</v>
      </c>
      <c r="D42" s="19">
        <v>3.6965870000000001</v>
      </c>
      <c r="E42" s="19">
        <v>3.4786000000000001</v>
      </c>
      <c r="F42" s="20">
        <v>0.49133768</v>
      </c>
      <c r="G42" s="21">
        <v>14</v>
      </c>
      <c r="H42" s="19">
        <f t="shared" si="0"/>
        <v>2.7722178214455853</v>
      </c>
      <c r="I42" s="19">
        <f t="shared" si="1"/>
        <v>4.3649737283955776</v>
      </c>
      <c r="J42" s="19">
        <f t="shared" si="2"/>
        <v>2.7722178212979198</v>
      </c>
      <c r="K42" s="19">
        <f t="shared" si="3"/>
        <v>4.3649737286280823</v>
      </c>
    </row>
    <row r="43" spans="2:11" x14ac:dyDescent="0.25">
      <c r="B43" s="15">
        <v>42795</v>
      </c>
      <c r="C43" s="19" t="e">
        <v>#N/A</v>
      </c>
      <c r="D43" s="19">
        <v>3.6457199999999998</v>
      </c>
      <c r="E43" s="19">
        <v>3.4544000000000006</v>
      </c>
      <c r="F43" s="20">
        <v>0.46461315999999997</v>
      </c>
      <c r="G43" s="21">
        <v>33</v>
      </c>
      <c r="H43" s="19">
        <f t="shared" si="0"/>
        <v>2.4846151161581025</v>
      </c>
      <c r="I43" s="19">
        <f t="shared" si="1"/>
        <v>4.8027073820799711</v>
      </c>
      <c r="J43" s="19">
        <f t="shared" si="2"/>
        <v>2.4846151159659637</v>
      </c>
      <c r="K43" s="19">
        <f t="shared" si="3"/>
        <v>4.8027073824513717</v>
      </c>
    </row>
    <row r="44" spans="2:11" x14ac:dyDescent="0.25">
      <c r="B44" s="15">
        <v>42826</v>
      </c>
      <c r="C44" s="19" t="e">
        <v>#N/A</v>
      </c>
      <c r="D44" s="19">
        <v>3.5478930000000002</v>
      </c>
      <c r="E44" s="19">
        <v>3.3777999999999997</v>
      </c>
      <c r="F44" s="20">
        <v>0.37778945999999997</v>
      </c>
      <c r="G44" s="21">
        <v>55</v>
      </c>
      <c r="H44" s="19">
        <f t="shared" si="0"/>
        <v>2.3900205333838089</v>
      </c>
      <c r="I44" s="19">
        <f t="shared" si="1"/>
        <v>4.7738220992797489</v>
      </c>
      <c r="J44" s="19">
        <f t="shared" si="2"/>
        <v>2.3900205331897917</v>
      </c>
      <c r="K44" s="19">
        <f t="shared" si="3"/>
        <v>4.7738220996672771</v>
      </c>
    </row>
    <row r="45" spans="2:11" x14ac:dyDescent="0.25">
      <c r="B45" s="15">
        <v>42856</v>
      </c>
      <c r="C45" s="19" t="e">
        <v>#N/A</v>
      </c>
      <c r="D45" s="19">
        <v>3.4823580000000001</v>
      </c>
      <c r="E45" s="19">
        <v>3.3649999999999998</v>
      </c>
      <c r="F45" s="20">
        <v>0.34596389333333333</v>
      </c>
      <c r="G45" s="21">
        <v>75</v>
      </c>
      <c r="H45" s="19">
        <f t="shared" si="0"/>
        <v>2.3245041725905304</v>
      </c>
      <c r="I45" s="19">
        <f t="shared" si="1"/>
        <v>4.8712431380068866</v>
      </c>
      <c r="J45" s="19">
        <f t="shared" si="2"/>
        <v>2.3245041723887412</v>
      </c>
      <c r="K45" s="19">
        <f t="shared" si="3"/>
        <v>4.8712431384297581</v>
      </c>
    </row>
    <row r="46" spans="2:11" x14ac:dyDescent="0.25">
      <c r="B46" s="15">
        <v>42887</v>
      </c>
      <c r="C46" s="19" t="e">
        <v>#N/A</v>
      </c>
      <c r="D46" s="19">
        <v>3.4858319999999998</v>
      </c>
      <c r="E46" s="19">
        <v>3.3883999999999999</v>
      </c>
      <c r="F46" s="20">
        <v>0.33370511000000003</v>
      </c>
      <c r="G46" s="21">
        <v>97</v>
      </c>
      <c r="H46" s="19">
        <f t="shared" si="0"/>
        <v>2.2582096620265211</v>
      </c>
      <c r="I46" s="19">
        <f t="shared" si="1"/>
        <v>5.0842287822365897</v>
      </c>
      <c r="J46" s="19">
        <f t="shared" si="2"/>
        <v>2.2582096618114802</v>
      </c>
      <c r="K46" s="19">
        <f t="shared" si="3"/>
        <v>5.0842287827207411</v>
      </c>
    </row>
    <row r="47" spans="2:11" x14ac:dyDescent="0.25">
      <c r="B47" s="15">
        <v>42917</v>
      </c>
      <c r="C47" s="19" t="e">
        <v>#N/A</v>
      </c>
      <c r="D47" s="19">
        <v>3.4910640000000002</v>
      </c>
      <c r="E47" s="19">
        <v>3.4164000000000003</v>
      </c>
      <c r="F47" s="20">
        <v>0.32152222666666663</v>
      </c>
      <c r="G47" s="21">
        <v>119</v>
      </c>
      <c r="H47" s="19">
        <f t="shared" si="0"/>
        <v>2.2156439627764515</v>
      </c>
      <c r="I47" s="19">
        <f t="shared" si="1"/>
        <v>5.2678991553200349</v>
      </c>
      <c r="J47" s="19">
        <f t="shared" si="2"/>
        <v>2.2156439625512911</v>
      </c>
      <c r="K47" s="19">
        <f t="shared" si="3"/>
        <v>5.2678991558553738</v>
      </c>
    </row>
    <row r="48" spans="2:11" x14ac:dyDescent="0.25">
      <c r="B48" s="15">
        <v>42948</v>
      </c>
      <c r="C48" s="19" t="e">
        <v>#N/A</v>
      </c>
      <c r="D48" s="19">
        <v>3.4659439999999999</v>
      </c>
      <c r="E48" s="19">
        <v>3.4094000000000002</v>
      </c>
      <c r="F48" s="20">
        <v>0.31587515999999999</v>
      </c>
      <c r="G48" s="21">
        <v>139</v>
      </c>
      <c r="H48" s="19">
        <f t="shared" si="0"/>
        <v>2.1527250236739723</v>
      </c>
      <c r="I48" s="19">
        <f t="shared" si="1"/>
        <v>5.399671686893738</v>
      </c>
      <c r="J48" s="19">
        <f t="shared" si="2"/>
        <v>2.1527250234416888</v>
      </c>
      <c r="K48" s="19">
        <f t="shared" si="3"/>
        <v>5.3996716874763742</v>
      </c>
    </row>
    <row r="49" spans="2:11" x14ac:dyDescent="0.25">
      <c r="B49" s="15">
        <v>42979</v>
      </c>
      <c r="C49" s="19" t="e">
        <v>#N/A</v>
      </c>
      <c r="D49" s="19">
        <v>3.4491589999999999</v>
      </c>
      <c r="E49" s="19">
        <v>3.3881999999999999</v>
      </c>
      <c r="F49" s="20">
        <v>0.31556542000000004</v>
      </c>
      <c r="G49" s="21">
        <v>162</v>
      </c>
      <c r="H49" s="19">
        <f t="shared" si="0"/>
        <v>2.0634886953055758</v>
      </c>
      <c r="I49" s="19">
        <f t="shared" si="1"/>
        <v>5.5633448664471485</v>
      </c>
      <c r="J49" s="19">
        <f t="shared" si="2"/>
        <v>2.0634886950654407</v>
      </c>
      <c r="K49" s="19">
        <f t="shared" si="3"/>
        <v>5.5633448670945738</v>
      </c>
    </row>
    <row r="50" spans="2:11" x14ac:dyDescent="0.25">
      <c r="B50" s="15">
        <v>43009</v>
      </c>
      <c r="C50" s="19" t="e">
        <v>#N/A</v>
      </c>
      <c r="D50" s="19">
        <v>3.4728509999999999</v>
      </c>
      <c r="E50" s="19">
        <v>3.407</v>
      </c>
      <c r="F50" s="20">
        <v>0.31277255999999998</v>
      </c>
      <c r="G50" s="21">
        <v>182</v>
      </c>
      <c r="H50" s="19">
        <f t="shared" si="0"/>
        <v>2.0235690432291458</v>
      </c>
      <c r="I50" s="19">
        <f t="shared" si="1"/>
        <v>5.7362258228050829</v>
      </c>
      <c r="J50" s="19">
        <f t="shared" si="2"/>
        <v>2.0235690429817517</v>
      </c>
      <c r="K50" s="19">
        <f t="shared" si="3"/>
        <v>5.7362258235063734</v>
      </c>
    </row>
    <row r="51" spans="2:11" x14ac:dyDescent="0.25">
      <c r="B51" s="15">
        <v>43040</v>
      </c>
      <c r="C51" s="19" t="e">
        <v>#N/A</v>
      </c>
      <c r="D51" s="19">
        <v>3.5769839999999999</v>
      </c>
      <c r="E51" s="19">
        <v>3.4468000000000005</v>
      </c>
      <c r="F51" s="20">
        <v>0.31605820333333334</v>
      </c>
      <c r="G51" s="21">
        <v>203</v>
      </c>
      <c r="H51" s="19">
        <f t="shared" si="0"/>
        <v>1.9767646237439922</v>
      </c>
      <c r="I51" s="19">
        <f t="shared" si="1"/>
        <v>6.0100378655595668</v>
      </c>
      <c r="J51" s="19">
        <f t="shared" si="2"/>
        <v>1.9767646234860772</v>
      </c>
      <c r="K51" s="19">
        <f t="shared" si="3"/>
        <v>6.0100378663437173</v>
      </c>
    </row>
    <row r="52" spans="2:11" x14ac:dyDescent="0.25">
      <c r="B52" s="15">
        <v>43070</v>
      </c>
      <c r="C52" s="19" t="e">
        <v>#N/A</v>
      </c>
      <c r="D52" s="19">
        <v>3.7328420000000002</v>
      </c>
      <c r="E52" s="19">
        <v>3.5528</v>
      </c>
      <c r="F52" s="20">
        <v>0.32081173333333335</v>
      </c>
      <c r="G52" s="21">
        <v>223</v>
      </c>
      <c r="H52" s="19">
        <f t="shared" si="0"/>
        <v>1.9664734616097805</v>
      </c>
      <c r="I52" s="19">
        <f t="shared" si="1"/>
        <v>6.4187938898840526</v>
      </c>
      <c r="J52" s="19">
        <f t="shared" si="2"/>
        <v>1.9664734613368209</v>
      </c>
      <c r="K52" s="19">
        <f t="shared" si="3"/>
        <v>6.4187938907750226</v>
      </c>
    </row>
    <row r="53" spans="2:11" x14ac:dyDescent="0.25">
      <c r="B53" s="15">
        <v>43101</v>
      </c>
      <c r="C53" s="19" t="e">
        <v>#N/A</v>
      </c>
      <c r="D53" s="19">
        <v>3.7943210000000001</v>
      </c>
      <c r="E53" s="19">
        <v>3.6347999999999998</v>
      </c>
      <c r="F53" s="20">
        <v>0.3322792</v>
      </c>
      <c r="G53" s="21">
        <v>243</v>
      </c>
      <c r="H53" s="19">
        <f t="shared" si="0"/>
        <v>1.9175227418083234</v>
      </c>
      <c r="I53" s="19">
        <f t="shared" si="1"/>
        <v>6.8900205207165435</v>
      </c>
      <c r="J53" s="19">
        <f t="shared" si="2"/>
        <v>1.9175227415205482</v>
      </c>
      <c r="K53" s="19">
        <f t="shared" si="3"/>
        <v>6.8900205217505741</v>
      </c>
    </row>
    <row r="54" spans="2:11" x14ac:dyDescent="0.25">
      <c r="B54" s="15">
        <v>43132</v>
      </c>
      <c r="C54" s="19" t="e">
        <v>#N/A</v>
      </c>
      <c r="D54" s="19">
        <v>3.8092220000000001</v>
      </c>
      <c r="E54" s="19">
        <v>3.5902000000000003</v>
      </c>
      <c r="F54" s="20">
        <v>0.34838076666666667</v>
      </c>
      <c r="G54" s="21">
        <v>264</v>
      </c>
      <c r="H54" s="19">
        <f t="shared" si="0"/>
        <v>1.7848346024218833</v>
      </c>
      <c r="I54" s="19">
        <f t="shared" si="1"/>
        <v>7.2216977542400258</v>
      </c>
      <c r="J54" s="19">
        <f t="shared" si="2"/>
        <v>1.7848346021291577</v>
      </c>
      <c r="K54" s="19">
        <f t="shared" si="3"/>
        <v>7.2216977554244339</v>
      </c>
    </row>
    <row r="55" spans="2:11" x14ac:dyDescent="0.25">
      <c r="B55" s="15">
        <v>43160</v>
      </c>
      <c r="C55" s="19" t="e">
        <v>#N/A</v>
      </c>
      <c r="D55" s="19">
        <v>3.7772779999999999</v>
      </c>
      <c r="E55" s="19">
        <v>3.4912000000000001</v>
      </c>
      <c r="F55" s="20">
        <v>0.35654140000000006</v>
      </c>
      <c r="G55" s="21">
        <v>283</v>
      </c>
      <c r="H55" s="19">
        <f t="shared" si="0"/>
        <v>1.6647938205738579</v>
      </c>
      <c r="I55" s="19">
        <f t="shared" si="1"/>
        <v>7.3213134800071558</v>
      </c>
      <c r="J55" s="19">
        <f t="shared" si="2"/>
        <v>1.6647938202845434</v>
      </c>
      <c r="K55" s="19">
        <f t="shared" si="3"/>
        <v>7.3213134812794838</v>
      </c>
    </row>
    <row r="56" spans="2:11" x14ac:dyDescent="0.25">
      <c r="B56" s="15">
        <v>43191</v>
      </c>
      <c r="C56" s="19" t="e">
        <v>#N/A</v>
      </c>
      <c r="D56" s="19">
        <v>3.744936</v>
      </c>
      <c r="E56" s="19">
        <v>2.9327999999999999</v>
      </c>
      <c r="F56" s="20">
        <v>0.25818780000000002</v>
      </c>
      <c r="G56" s="21">
        <v>303</v>
      </c>
      <c r="H56" s="19">
        <f t="shared" si="0"/>
        <v>1.6838287406862913</v>
      </c>
      <c r="I56" s="19">
        <f t="shared" si="1"/>
        <v>5.1081892309869303</v>
      </c>
      <c r="J56" s="19">
        <f t="shared" si="2"/>
        <v>1.68382874046703</v>
      </c>
      <c r="K56" s="19">
        <f t="shared" si="3"/>
        <v>5.1081892316520987</v>
      </c>
    </row>
    <row r="57" spans="2:11" x14ac:dyDescent="0.25">
      <c r="B57" s="15">
        <v>43221</v>
      </c>
      <c r="C57" s="19" t="e">
        <v>#N/A</v>
      </c>
      <c r="D57" s="19">
        <v>3.685594</v>
      </c>
      <c r="E57" s="19">
        <v>2.8723999999999998</v>
      </c>
      <c r="F57" s="20">
        <v>0.24242119999999998</v>
      </c>
      <c r="G57" s="21">
        <v>325</v>
      </c>
      <c r="H57" s="19">
        <f t="shared" si="0"/>
        <v>1.6745804092042156</v>
      </c>
      <c r="I57" s="19">
        <f t="shared" si="1"/>
        <v>4.9270143820211301</v>
      </c>
      <c r="J57" s="19">
        <f t="shared" si="2"/>
        <v>1.6745804089921719</v>
      </c>
      <c r="K57" s="19">
        <f t="shared" si="3"/>
        <v>4.9270143826450132</v>
      </c>
    </row>
    <row r="58" spans="2:11" x14ac:dyDescent="0.25">
      <c r="B58" s="15">
        <v>43252</v>
      </c>
      <c r="C58" s="19" t="e">
        <v>#N/A</v>
      </c>
      <c r="D58" s="19">
        <v>3.687252</v>
      </c>
      <c r="E58" s="19">
        <v>2.8902000000000001</v>
      </c>
      <c r="F58" s="20">
        <v>0.23902836</v>
      </c>
      <c r="G58" s="21">
        <v>347</v>
      </c>
      <c r="H58" s="19">
        <f t="shared" si="0"/>
        <v>1.6679241272904681</v>
      </c>
      <c r="I58" s="19">
        <f t="shared" si="1"/>
        <v>5.0081750742282329</v>
      </c>
      <c r="J58" s="19">
        <f t="shared" si="2"/>
        <v>1.6679241270752903</v>
      </c>
      <c r="K58" s="19">
        <f t="shared" si="3"/>
        <v>5.0081750748743339</v>
      </c>
    </row>
    <row r="59" spans="2:11" x14ac:dyDescent="0.25">
      <c r="B59" s="15">
        <v>43282</v>
      </c>
      <c r="C59" s="19" t="e">
        <v>#N/A</v>
      </c>
      <c r="D59" s="19">
        <v>3.6848269999999999</v>
      </c>
      <c r="E59" s="19">
        <v>2.9095999999999997</v>
      </c>
      <c r="F59" s="20">
        <v>0.23651152</v>
      </c>
      <c r="G59" s="21">
        <v>368</v>
      </c>
      <c r="H59" s="19">
        <f t="shared" si="0"/>
        <v>1.661698412810682</v>
      </c>
      <c r="I59" s="19">
        <f t="shared" si="1"/>
        <v>5.0946502053164728</v>
      </c>
      <c r="J59" s="19">
        <f t="shared" si="2"/>
        <v>1.6616984125922403</v>
      </c>
      <c r="K59" s="19">
        <f t="shared" si="3"/>
        <v>5.0946502059862002</v>
      </c>
    </row>
    <row r="60" spans="2:11" x14ac:dyDescent="0.25">
      <c r="B60" s="15">
        <v>43313</v>
      </c>
      <c r="C60" s="19" t="e">
        <v>#N/A</v>
      </c>
      <c r="D60" s="19">
        <v>3.6501950000000001</v>
      </c>
      <c r="E60" s="19">
        <v>2.9020000000000001</v>
      </c>
      <c r="F60" s="20">
        <v>0.23544884000000002</v>
      </c>
      <c r="G60" s="21">
        <v>389</v>
      </c>
      <c r="H60" s="19">
        <f t="shared" si="0"/>
        <v>1.6356675360442887</v>
      </c>
      <c r="I60" s="19">
        <f t="shared" si="1"/>
        <v>5.1487260182267072</v>
      </c>
      <c r="J60" s="19">
        <f t="shared" si="2"/>
        <v>1.6356675358242128</v>
      </c>
      <c r="K60" s="19">
        <f t="shared" si="3"/>
        <v>5.1487260189194597</v>
      </c>
    </row>
    <row r="61" spans="2:11" x14ac:dyDescent="0.25">
      <c r="B61" s="15">
        <v>43344</v>
      </c>
      <c r="C61" s="19" t="e">
        <v>#N/A</v>
      </c>
      <c r="D61" s="19">
        <v>3.6255799999999998</v>
      </c>
      <c r="E61" s="19">
        <v>2.8795999999999999</v>
      </c>
      <c r="F61" s="20">
        <v>0.23562632</v>
      </c>
      <c r="G61" s="21">
        <v>412</v>
      </c>
      <c r="H61" s="19">
        <f t="shared" si="0"/>
        <v>1.595442218381236</v>
      </c>
      <c r="I61" s="19">
        <f t="shared" si="1"/>
        <v>5.1973653852618416</v>
      </c>
      <c r="J61" s="19">
        <f t="shared" si="2"/>
        <v>1.5954422181601504</v>
      </c>
      <c r="K61" s="19">
        <f t="shared" si="3"/>
        <v>5.1973653859820566</v>
      </c>
    </row>
    <row r="62" spans="2:11" x14ac:dyDescent="0.25">
      <c r="B62" s="15">
        <v>43374</v>
      </c>
      <c r="C62" s="19" t="e">
        <v>#N/A</v>
      </c>
      <c r="D62" s="19">
        <v>3.641235</v>
      </c>
      <c r="E62" s="19">
        <v>2.8972000000000002</v>
      </c>
      <c r="F62" s="20">
        <v>0.23599132000000003</v>
      </c>
      <c r="G62" s="21">
        <v>431</v>
      </c>
      <c r="H62" s="19">
        <f t="shared" si="0"/>
        <v>1.5822474681502556</v>
      </c>
      <c r="I62" s="19">
        <f t="shared" si="1"/>
        <v>5.3049652528835018</v>
      </c>
      <c r="J62" s="19">
        <f t="shared" si="2"/>
        <v>1.5822474679256524</v>
      </c>
      <c r="K62" s="19">
        <f t="shared" si="3"/>
        <v>5.3049652536365519</v>
      </c>
    </row>
    <row r="63" spans="2:11" x14ac:dyDescent="0.25">
      <c r="B63" s="15">
        <v>43405</v>
      </c>
      <c r="C63" s="19" t="e">
        <v>#N/A</v>
      </c>
      <c r="D63" s="19">
        <v>3.7387739999999998</v>
      </c>
      <c r="E63" s="19">
        <v>2.9421999999999997</v>
      </c>
      <c r="F63" s="20">
        <v>0.23264313999999997</v>
      </c>
      <c r="G63" s="21">
        <v>453</v>
      </c>
      <c r="H63" s="19">
        <f t="shared" si="0"/>
        <v>1.5964963764580855</v>
      </c>
      <c r="I63" s="19">
        <f t="shared" si="1"/>
        <v>5.4222113921767914</v>
      </c>
      <c r="J63" s="19">
        <f t="shared" si="2"/>
        <v>1.5964963762290438</v>
      </c>
      <c r="K63" s="19">
        <f t="shared" si="3"/>
        <v>5.4222113929546891</v>
      </c>
    </row>
    <row r="64" spans="2:11" x14ac:dyDescent="0.25">
      <c r="B64" s="22">
        <v>43435</v>
      </c>
      <c r="C64" s="23" t="e">
        <v>#N/A</v>
      </c>
      <c r="D64" s="23">
        <v>3.8897529999999998</v>
      </c>
      <c r="E64" s="23">
        <v>3.0684</v>
      </c>
      <c r="F64" s="24">
        <v>0.22919486666666664</v>
      </c>
      <c r="G64" s="25">
        <v>473</v>
      </c>
      <c r="H64" s="23">
        <f t="shared" si="0"/>
        <v>1.6581785048867819</v>
      </c>
      <c r="I64" s="23">
        <f t="shared" si="1"/>
        <v>5.6779644243686835</v>
      </c>
      <c r="J64" s="19">
        <f t="shared" si="2"/>
        <v>1.6581785046472994</v>
      </c>
      <c r="K64" s="19">
        <f t="shared" si="3"/>
        <v>5.6779644251887227</v>
      </c>
    </row>
    <row r="65" spans="2:13" x14ac:dyDescent="0.25">
      <c r="B65" s="2" t="s">
        <v>16</v>
      </c>
    </row>
    <row r="66" spans="2:13" ht="12.75" customHeight="1" x14ac:dyDescent="0.25">
      <c r="B66" s="26" t="s">
        <v>17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</row>
    <row r="67" spans="2:13" x14ac:dyDescent="0.25"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</row>
    <row r="73" spans="2:13" ht="15.5" x14ac:dyDescent="0.35">
      <c r="B73" s="27" t="s">
        <v>18</v>
      </c>
    </row>
    <row r="84" spans="2:2" x14ac:dyDescent="0.25">
      <c r="B84" s="28"/>
    </row>
    <row r="85" spans="2:2" x14ac:dyDescent="0.25">
      <c r="B85" s="2" t="str">
        <f>(100*$H$26)&amp;"% NYMEX futures upper confidence interval"</f>
        <v>95% NYMEX futures upper confidence interval</v>
      </c>
    </row>
    <row r="86" spans="2:2" x14ac:dyDescent="0.25">
      <c r="B86" s="2" t="str">
        <f>(100*$H$26)&amp;"% NYMEX futures lower confidence interval"</f>
        <v>95% NYMEX futures lower confidence interval</v>
      </c>
    </row>
  </sheetData>
  <mergeCells count="5">
    <mergeCell ref="H26:I26"/>
    <mergeCell ref="J26:K26"/>
    <mergeCell ref="H27:I27"/>
    <mergeCell ref="J27:K27"/>
    <mergeCell ref="B66:M67"/>
  </mergeCells>
  <conditionalFormatting sqref="C29:K64">
    <cfRule type="expression" dxfId="2" priority="3" stopIfTrue="1">
      <formula>ISNA(C29)</formula>
    </cfRule>
  </conditionalFormatting>
  <conditionalFormatting sqref="C29:G64">
    <cfRule type="expression" dxfId="1" priority="2" stopIfTrue="1">
      <formula>ISNA(C29)</formula>
    </cfRule>
  </conditionalFormatting>
  <conditionalFormatting sqref="H29:I29">
    <cfRule type="expression" dxfId="0" priority="1" stopIfTrue="1">
      <formula>ISNA(H29)</formula>
    </cfRule>
  </conditionalFormatting>
  <dataValidations count="1">
    <dataValidation type="decimal" errorStyle="information" operator="lessThan" allowBlank="1" showInputMessage="1" showErrorMessage="1" errorTitle="Invalid entry" error="Value must be less than 100%" sqref="H26:K26">
      <formula1>1</formula1>
    </dataValidation>
  </dataValidations>
  <pageMargins left="0.75" right="0.75" top="1" bottom="1" header="0.5" footer="0.5"/>
  <pageSetup scale="46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</xdr:col>
                <xdr:colOff>0</xdr:colOff>
                <xdr:row>68</xdr:row>
                <xdr:rowOff>12700</xdr:rowOff>
              </from>
              <to>
                <xdr:col>6</xdr:col>
                <xdr:colOff>495300</xdr:colOff>
                <xdr:row>71</xdr:row>
                <xdr:rowOff>127000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 sizeWithCells="1">
              <from>
                <xdr:col>1</xdr:col>
                <xdr:colOff>12700</xdr:colOff>
                <xdr:row>73</xdr:row>
                <xdr:rowOff>12700</xdr:rowOff>
              </from>
              <to>
                <xdr:col>9</xdr:col>
                <xdr:colOff>0</xdr:colOff>
                <xdr:row>81</xdr:row>
                <xdr:rowOff>127000</xdr:rowOff>
              </to>
            </anchor>
          </objectPr>
        </oleObject>
      </mc:Choice>
      <mc:Fallback>
        <oleObject progId="Equation.3" shapeId="2050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Fig4</vt:lpstr>
      <vt:lpstr>'Fig4'!Print_Area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2017-01-10T14:54:17Z</dcterms:created>
  <dcterms:modified xsi:type="dcterms:W3CDTF">2017-01-10T14:54:17Z</dcterms:modified>
</cp:coreProperties>
</file>