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Jan17\"/>
    </mc:Choice>
  </mc:AlternateContent>
  <bookViews>
    <workbookView xWindow="720" yWindow="210" windowWidth="15480" windowHeight="11190"/>
  </bookViews>
  <sheets>
    <sheet name="Chart" sheetId="5" r:id="rId1"/>
    <sheet name="Data" sheetId="2" r:id="rId2"/>
  </sheets>
  <definedNames>
    <definedName name="_xlnm.Print_Area" localSheetId="1">Data!$A$1:$K$31</definedName>
  </definedNames>
  <calcPr calcId="152511"/>
</workbook>
</file>

<file path=xl/calcChain.xml><?xml version="1.0" encoding="utf-8"?>
<calcChain xmlns="http://schemas.openxmlformats.org/spreadsheetml/2006/main">
  <c r="A32" i="2" l="1"/>
  <c r="K5" i="2"/>
  <c r="E4" i="2"/>
  <c r="J10" i="2"/>
  <c r="J4" i="2"/>
  <c r="I25" i="2"/>
  <c r="J12" i="2"/>
  <c r="J18" i="2"/>
  <c r="J15" i="2"/>
  <c r="J21" i="2"/>
  <c r="J13" i="2"/>
  <c r="J6" i="2"/>
  <c r="J14" i="2"/>
  <c r="J23" i="2"/>
  <c r="J11" i="2"/>
  <c r="J26" i="2"/>
  <c r="J5" i="2"/>
  <c r="J7" i="2"/>
  <c r="J17" i="2"/>
  <c r="J19" i="2"/>
  <c r="J28" i="2"/>
  <c r="J16" i="2"/>
  <c r="J20" i="2"/>
  <c r="J9" i="2"/>
  <c r="J22" i="2"/>
  <c r="J24" i="2"/>
  <c r="J25" i="2"/>
  <c r="J27" i="2"/>
  <c r="J8" i="2"/>
  <c r="K12" i="2"/>
  <c r="K16" i="2" l="1"/>
  <c r="E23" i="2"/>
  <c r="E11" i="2"/>
  <c r="G4" i="2"/>
  <c r="G9" i="2"/>
  <c r="G21" i="2"/>
  <c r="G8" i="2"/>
  <c r="G11" i="2"/>
  <c r="G16" i="2"/>
  <c r="G17" i="2"/>
  <c r="G23" i="2"/>
  <c r="G18" i="2"/>
  <c r="G25" i="2"/>
  <c r="G27" i="2"/>
  <c r="G20" i="2"/>
  <c r="G13" i="2"/>
  <c r="G26" i="2"/>
  <c r="G19" i="2"/>
  <c r="G5" i="2"/>
  <c r="G15" i="2"/>
  <c r="G24" i="2"/>
  <c r="G7" i="2"/>
  <c r="G14" i="2"/>
  <c r="G12" i="2"/>
  <c r="G10" i="2"/>
  <c r="G22" i="2"/>
  <c r="G6" i="2"/>
  <c r="G28" i="2"/>
  <c r="K25" i="2"/>
  <c r="K11" i="2"/>
  <c r="E18" i="2"/>
  <c r="K10" i="2"/>
  <c r="E20" i="2"/>
  <c r="K9" i="2"/>
  <c r="E8" i="2"/>
  <c r="E24" i="2"/>
  <c r="K17" i="2"/>
  <c r="E26" i="2"/>
  <c r="E5" i="2"/>
  <c r="K22" i="2"/>
  <c r="K24" i="2"/>
  <c r="E17" i="2"/>
  <c r="K7" i="2"/>
  <c r="I16" i="2"/>
  <c r="E13" i="2"/>
  <c r="E7" i="2"/>
  <c r="E28" i="2"/>
  <c r="K20" i="2"/>
  <c r="K26" i="2"/>
  <c r="K19" i="2"/>
  <c r="K18" i="2"/>
  <c r="K27" i="2"/>
  <c r="K21" i="2"/>
  <c r="K14" i="2"/>
  <c r="K6" i="2"/>
  <c r="K4" i="2"/>
  <c r="K28" i="2"/>
  <c r="K8" i="2"/>
  <c r="K13" i="2"/>
  <c r="K23" i="2"/>
  <c r="K15" i="2"/>
  <c r="E6" i="2"/>
  <c r="E10" i="2"/>
  <c r="E19" i="2"/>
  <c r="E22" i="2"/>
  <c r="E9" i="2"/>
  <c r="E21" i="2"/>
  <c r="E27" i="2"/>
  <c r="E12" i="2"/>
  <c r="E14" i="2"/>
  <c r="E25" i="2"/>
  <c r="E15" i="2"/>
  <c r="E16" i="2"/>
  <c r="I22" i="2"/>
  <c r="I28" i="2"/>
  <c r="I20" i="2"/>
  <c r="I8" i="2"/>
  <c r="I12" i="2"/>
  <c r="I14" i="2"/>
  <c r="I5" i="2"/>
  <c r="I11" i="2"/>
  <c r="I13" i="2"/>
  <c r="I27" i="2"/>
  <c r="I19" i="2"/>
  <c r="I18" i="2"/>
  <c r="I4" i="2"/>
  <c r="I26" i="2"/>
  <c r="I17" i="2"/>
  <c r="I15" i="2"/>
  <c r="I21" i="2"/>
  <c r="I7" i="2"/>
  <c r="I6" i="2"/>
  <c r="I24" i="2"/>
  <c r="I23" i="2"/>
  <c r="I10" i="2"/>
  <c r="I9" i="2"/>
  <c r="F8" i="2" l="1"/>
  <c r="F25" i="2"/>
  <c r="F12" i="2"/>
  <c r="F4" i="2"/>
  <c r="F16" i="2"/>
  <c r="F21" i="2"/>
  <c r="F22" i="2"/>
  <c r="F19" i="2"/>
  <c r="F7" i="2"/>
  <c r="F15" i="2"/>
  <c r="F17" i="2"/>
  <c r="F14" i="2"/>
  <c r="F23" i="2"/>
  <c r="F11" i="2"/>
  <c r="F13" i="2"/>
  <c r="F6" i="2"/>
  <c r="F18" i="2"/>
  <c r="F24" i="2"/>
  <c r="F20" i="2"/>
  <c r="F28" i="2"/>
  <c r="F27" i="2"/>
  <c r="F10" i="2"/>
  <c r="F26" i="2"/>
  <c r="F5" i="2"/>
  <c r="F9" i="2"/>
</calcChain>
</file>

<file path=xl/sharedStrings.xml><?xml version="1.0" encoding="utf-8"?>
<sst xmlns="http://schemas.openxmlformats.org/spreadsheetml/2006/main" count="20" uniqueCount="17">
  <si>
    <t>Contract</t>
  </si>
  <si>
    <t>Expiration</t>
  </si>
  <si>
    <t>Month</t>
  </si>
  <si>
    <t>Days to</t>
  </si>
  <si>
    <t>Implied</t>
  </si>
  <si>
    <t>NYMEX Implied Probability of</t>
  </si>
  <si>
    <t>Price</t>
  </si>
  <si>
    <t>Volatility</t>
  </si>
  <si>
    <t>Values not calculated for months with little trading in "close-to-the-money" options contracts.</t>
  </si>
  <si>
    <t>#N/A:</t>
  </si>
  <si>
    <t>Enter up to three values which future
Henry Hub natural gas price could exceed</t>
  </si>
  <si>
    <t>Enter up to three values which future
Henry Hub natural gas price could fall below</t>
  </si>
  <si>
    <t>HH Futures</t>
  </si>
  <si>
    <t/>
  </si>
  <si>
    <t>Average NYMEX Data for Dec 30 - Jan 5</t>
  </si>
  <si>
    <t>Source:  EIA Short-Term Energy Outlook, January 2017, and CME Group (http://www.cmegroup.com)</t>
  </si>
  <si>
    <t>Notes: Probability values calculated using NYMEX market data for the five trading days ending January 5,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</si>
</sst>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4" fillId="2" borderId="0" xfId="0" applyNumberFormat="1" applyFont="1" applyFill="1"/>
    <xf numFmtId="165" fontId="2" fillId="0" borderId="0" xfId="0" applyNumberFormat="1" applyFont="1" applyFill="1"/>
    <xf numFmtId="0" fontId="3" fillId="0" borderId="0" xfId="0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0" fontId="6" fillId="0" borderId="0" xfId="1" applyNumberFormat="1" applyFont="1" applyBorder="1"/>
    <xf numFmtId="10" fontId="6" fillId="0" borderId="1" xfId="1" applyNumberFormat="1" applyFont="1" applyBorder="1"/>
    <xf numFmtId="164" fontId="1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0" fontId="6" fillId="0" borderId="0" xfId="1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1" fillId="0" borderId="1" xfId="0" applyNumberFormat="1" applyFont="1" applyBorder="1"/>
    <xf numFmtId="0" fontId="0" fillId="0" borderId="0" xfId="0" quotePrefix="1" applyAlignment="1">
      <alignment horizontal="right"/>
    </xf>
    <xf numFmtId="10" fontId="5" fillId="0" borderId="0" xfId="1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right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107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130080"/>
        <c:axId val="776130640"/>
      </c:barChart>
      <c:catAx>
        <c:axId val="776130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0640"/>
        <c:crosses val="autoZero"/>
        <c:auto val="1"/>
        <c:lblAlgn val="ctr"/>
        <c:lblOffset val="100"/>
        <c:tickMarkSkip val="1"/>
        <c:noMultiLvlLbl val="0"/>
      </c:catAx>
      <c:valAx>
        <c:axId val="77613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7486"/>
          <c:y val="0.49918433931485434"/>
          <c:w val="0"/>
          <c:h val="1.631321370309912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</a:t>
            </a:r>
            <a:r>
              <a:rPr lang="en-US"/>
              <a:t>robability of Henry Hub spot price exceeding certain levels</a:t>
            </a:r>
          </a:p>
        </c:rich>
      </c:tx>
      <c:layout>
        <c:manualLayout>
          <c:xMode val="edge"/>
          <c:yMode val="edge"/>
          <c:x val="0.15473301675235437"/>
          <c:y val="3.6184370680549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16810537230924E-2"/>
          <c:y val="0.24013196464452585"/>
          <c:w val="0.86606036785570739"/>
          <c:h val="0.47368497135359172"/>
        </c:manualLayout>
      </c:layout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Price &gt; $4.50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Data!$E$5:$E$28</c:f>
              <c:numCache>
                <c:formatCode>0.00%</c:formatCode>
                <c:ptCount val="24"/>
                <c:pt idx="0">
                  <c:v>#N/A</c:v>
                </c:pt>
                <c:pt idx="1">
                  <c:v>1.1276230120929818E-2</c:v>
                </c:pt>
                <c:pt idx="2">
                  <c:v>4.8778181103696958E-2</c:v>
                </c:pt>
                <c:pt idx="3">
                  <c:v>4.4589081272947348E-2</c:v>
                </c:pt>
                <c:pt idx="4">
                  <c:v>5.1095260931795797E-2</c:v>
                </c:pt>
                <c:pt idx="5">
                  <c:v>7.0254522899426755E-2</c:v>
                </c:pt>
                <c:pt idx="6">
                  <c:v>8.7335974391350837E-2</c:v>
                </c:pt>
                <c:pt idx="7">
                  <c:v>9.6740041246816788E-2</c:v>
                </c:pt>
                <c:pt idx="8">
                  <c:v>0.10599819864144135</c:v>
                </c:pt>
                <c:pt idx="9">
                  <c:v>0.11905922854640281</c:v>
                </c:pt>
                <c:pt idx="10">
                  <c:v>0.1401136338977077</c:v>
                </c:pt>
                <c:pt idx="11">
                  <c:v>0.17587060911172292</c:v>
                </c:pt>
                <c:pt idx="12">
                  <c:v>0.20738354942395526</c:v>
                </c:pt>
                <c:pt idx="13">
                  <c:v>0.20896656488534696</c:v>
                </c:pt>
                <c:pt idx="14">
                  <c:v>0.19516257042111623</c:v>
                </c:pt>
                <c:pt idx="15">
                  <c:v>4.9776845930202457E-2</c:v>
                </c:pt>
                <c:pt idx="16">
                  <c:v>3.8887000593255658E-2</c:v>
                </c:pt>
                <c:pt idx="17">
                  <c:v>4.3207059779371858E-2</c:v>
                </c:pt>
                <c:pt idx="18">
                  <c:v>4.7968996435839274E-2</c:v>
                </c:pt>
                <c:pt idx="19">
                  <c:v>5.025401561414148E-2</c:v>
                </c:pt>
                <c:pt idx="20">
                  <c:v>5.1637398356130931E-2</c:v>
                </c:pt>
                <c:pt idx="21">
                  <c:v>5.7269265918824544E-2</c:v>
                </c:pt>
                <c:pt idx="22">
                  <c:v>6.4978662096771167E-2</c:v>
                </c:pt>
                <c:pt idx="23">
                  <c:v>8.502874358162385E-2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Price &gt; $4.00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Data!$F$5:$F$28</c:f>
              <c:numCache>
                <c:formatCode>0.00%</c:formatCode>
                <c:ptCount val="24"/>
                <c:pt idx="0">
                  <c:v>#N/A</c:v>
                </c:pt>
                <c:pt idx="1">
                  <c:v>0.10313473861963224</c:v>
                </c:pt>
                <c:pt idx="2">
                  <c:v>0.16946665896102772</c:v>
                </c:pt>
                <c:pt idx="3">
                  <c:v>0.14954495080124602</c:v>
                </c:pt>
                <c:pt idx="4">
                  <c:v>0.15618242112039962</c:v>
                </c:pt>
                <c:pt idx="5">
                  <c:v>0.18273264248899704</c:v>
                </c:pt>
                <c:pt idx="6">
                  <c:v>0.20489694064010538</c:v>
                </c:pt>
                <c:pt idx="7">
                  <c:v>0.21235181518153856</c:v>
                </c:pt>
                <c:pt idx="8">
                  <c:v>0.2169377596962713</c:v>
                </c:pt>
                <c:pt idx="9">
                  <c:v>0.23068723126789159</c:v>
                </c:pt>
                <c:pt idx="10">
                  <c:v>0.25282772973769141</c:v>
                </c:pt>
                <c:pt idx="11">
                  <c:v>0.29367781373504215</c:v>
                </c:pt>
                <c:pt idx="12">
                  <c:v>0.32418238947125882</c:v>
                </c:pt>
                <c:pt idx="13">
                  <c:v>0.31527869668221353</c:v>
                </c:pt>
                <c:pt idx="14">
                  <c:v>0.29171114281757804</c:v>
                </c:pt>
                <c:pt idx="15">
                  <c:v>0.10878148418389666</c:v>
                </c:pt>
                <c:pt idx="16">
                  <c:v>9.0573572985746961E-2</c:v>
                </c:pt>
                <c:pt idx="17">
                  <c:v>9.7503747254978859E-2</c:v>
                </c:pt>
                <c:pt idx="18">
                  <c:v>0.10494193233963291</c:v>
                </c:pt>
                <c:pt idx="19">
                  <c:v>0.10734136777227808</c:v>
                </c:pt>
                <c:pt idx="20">
                  <c:v>0.10763839025827791</c:v>
                </c:pt>
                <c:pt idx="21">
                  <c:v>0.11558213268673292</c:v>
                </c:pt>
                <c:pt idx="22">
                  <c:v>0.12758023671443677</c:v>
                </c:pt>
                <c:pt idx="23">
                  <c:v>0.15901975473159405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Price &gt; $3.50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Data!$G$5:$G$28</c:f>
              <c:numCache>
                <c:formatCode>0.00%</c:formatCode>
                <c:ptCount val="24"/>
                <c:pt idx="0">
                  <c:v>#N/A</c:v>
                </c:pt>
                <c:pt idx="1">
                  <c:v>0.45586254262765535</c:v>
                </c:pt>
                <c:pt idx="2">
                  <c:v>0.43562720566137131</c:v>
                </c:pt>
                <c:pt idx="3">
                  <c:v>0.38644498290071416</c:v>
                </c:pt>
                <c:pt idx="4">
                  <c:v>0.38102908318725581</c:v>
                </c:pt>
                <c:pt idx="5">
                  <c:v>0.39741761301936818</c:v>
                </c:pt>
                <c:pt idx="6">
                  <c:v>0.41297778856360701</c:v>
                </c:pt>
                <c:pt idx="7">
                  <c:v>0.40939833042698476</c:v>
                </c:pt>
                <c:pt idx="8">
                  <c:v>0.39943232446528187</c:v>
                </c:pt>
                <c:pt idx="9">
                  <c:v>0.40740687613207438</c:v>
                </c:pt>
                <c:pt idx="10">
                  <c:v>0.42228688572682904</c:v>
                </c:pt>
                <c:pt idx="11">
                  <c:v>0.45930854339865496</c:v>
                </c:pt>
                <c:pt idx="12">
                  <c:v>0.48067103193491878</c:v>
                </c:pt>
                <c:pt idx="13">
                  <c:v>0.45704786308759049</c:v>
                </c:pt>
                <c:pt idx="14">
                  <c:v>0.42221757908498991</c:v>
                </c:pt>
                <c:pt idx="15">
                  <c:v>0.2225246070321007</c:v>
                </c:pt>
                <c:pt idx="16">
                  <c:v>0.19664011491417727</c:v>
                </c:pt>
                <c:pt idx="17">
                  <c:v>0.20576486497943067</c:v>
                </c:pt>
                <c:pt idx="18">
                  <c:v>0.21536463900005187</c:v>
                </c:pt>
                <c:pt idx="19">
                  <c:v>0.21608301618171352</c:v>
                </c:pt>
                <c:pt idx="20">
                  <c:v>0.21271224267724839</c:v>
                </c:pt>
                <c:pt idx="21">
                  <c:v>0.22192643591708297</c:v>
                </c:pt>
                <c:pt idx="22">
                  <c:v>0.23847529193981093</c:v>
                </c:pt>
                <c:pt idx="23">
                  <c:v>0.28263626531055031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34000"/>
        <c:axId val="776134560"/>
      </c:lineChart>
      <c:dateAx>
        <c:axId val="77613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912905543417357"/>
              <c:y val="0.8037369430228756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456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776134560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400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2236684653690234"/>
          <c:y val="0.13157929271998892"/>
          <c:w val="0.56306933024789363"/>
          <c:h val="7.2368421052633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aseline="0"/>
              <a:t>P</a:t>
            </a:r>
            <a:r>
              <a:rPr lang="en-US" sz="1400"/>
              <a:t>robability of Henry Hub spot price falling below certain levels</a:t>
            </a:r>
          </a:p>
        </c:rich>
      </c:tx>
      <c:layout>
        <c:manualLayout>
          <c:xMode val="edge"/>
          <c:yMode val="edge"/>
          <c:x val="0.14460943790052971"/>
          <c:y val="3.559878802219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1124895839484E-2"/>
          <c:y val="0.23948295750833745"/>
          <c:w val="0.86100494314690001"/>
          <c:h val="0.46278463410394582"/>
        </c:manualLayout>
      </c:layout>
      <c:lineChart>
        <c:grouping val="standard"/>
        <c:varyColors val="0"/>
        <c:ser>
          <c:idx val="2"/>
          <c:order val="0"/>
          <c:tx>
            <c:strRef>
              <c:f>Data!$K$4</c:f>
              <c:strCache>
                <c:ptCount val="1"/>
                <c:pt idx="0">
                  <c:v>Price &lt; $2.00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Data!$K$5:$K$28</c:f>
              <c:numCache>
                <c:formatCode>0.00%</c:formatCode>
                <c:ptCount val="24"/>
                <c:pt idx="0">
                  <c:v>#N/A</c:v>
                </c:pt>
                <c:pt idx="1">
                  <c:v>1.1714166562315498E-6</c:v>
                </c:pt>
                <c:pt idx="2">
                  <c:v>7.7173847746181412E-4</c:v>
                </c:pt>
                <c:pt idx="3">
                  <c:v>2.1607062983929337E-3</c:v>
                </c:pt>
                <c:pt idx="4">
                  <c:v>3.8810218639425687E-3</c:v>
                </c:pt>
                <c:pt idx="5">
                  <c:v>7.284185944511079E-3</c:v>
                </c:pt>
                <c:pt idx="6">
                  <c:v>1.0363060335420338E-2</c:v>
                </c:pt>
                <c:pt idx="7">
                  <c:v>1.5528533657197308E-2</c:v>
                </c:pt>
                <c:pt idx="8">
                  <c:v>2.5175478139720209E-2</c:v>
                </c:pt>
                <c:pt idx="9">
                  <c:v>3.0663038639794471E-2</c:v>
                </c:pt>
                <c:pt idx="10">
                  <c:v>3.8207538797998097E-2</c:v>
                </c:pt>
                <c:pt idx="11">
                  <c:v>4.0588567480813409E-2</c:v>
                </c:pt>
                <c:pt idx="12">
                  <c:v>4.8498071861101E-2</c:v>
                </c:pt>
                <c:pt idx="13">
                  <c:v>7.2749320793414007E-2</c:v>
                </c:pt>
                <c:pt idx="14">
                  <c:v>0.10032894532244552</c:v>
                </c:pt>
                <c:pt idx="15">
                  <c:v>0.11443834694120625</c:v>
                </c:pt>
                <c:pt idx="16">
                  <c:v>0.12043555151665075</c:v>
                </c:pt>
                <c:pt idx="17">
                  <c:v>0.12135846609641887</c:v>
                </c:pt>
                <c:pt idx="18">
                  <c:v>0.12205754795631762</c:v>
                </c:pt>
                <c:pt idx="19">
                  <c:v>0.13079780545310471</c:v>
                </c:pt>
                <c:pt idx="20">
                  <c:v>0.14550347915493034</c:v>
                </c:pt>
                <c:pt idx="21">
                  <c:v>0.14839417927046306</c:v>
                </c:pt>
                <c:pt idx="22">
                  <c:v>0.14074229053084464</c:v>
                </c:pt>
                <c:pt idx="23">
                  <c:v>0.11513237151986122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Price &lt; $2.25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Data!$J$5:$J$28</c:f>
              <c:numCache>
                <c:formatCode>0.00%</c:formatCode>
                <c:ptCount val="24"/>
                <c:pt idx="0">
                  <c:v>#N/A</c:v>
                </c:pt>
                <c:pt idx="1">
                  <c:v>1.0598394822858292E-4</c:v>
                </c:pt>
                <c:pt idx="2">
                  <c:v>6.8346206474496629E-3</c:v>
                </c:pt>
                <c:pt idx="3">
                  <c:v>1.4177765198974068E-2</c:v>
                </c:pt>
                <c:pt idx="4">
                  <c:v>2.0765177483498487E-2</c:v>
                </c:pt>
                <c:pt idx="5">
                  <c:v>3.0462670954628956E-2</c:v>
                </c:pt>
                <c:pt idx="6">
                  <c:v>3.7550326445510152E-2</c:v>
                </c:pt>
                <c:pt idx="7">
                  <c:v>4.9035771169113729E-2</c:v>
                </c:pt>
                <c:pt idx="8">
                  <c:v>6.7921335139392358E-2</c:v>
                </c:pt>
                <c:pt idx="9">
                  <c:v>7.6643071973725552E-2</c:v>
                </c:pt>
                <c:pt idx="10">
                  <c:v>8.7281797614143009E-2</c:v>
                </c:pt>
                <c:pt idx="11">
                  <c:v>8.7652819857540365E-2</c:v>
                </c:pt>
                <c:pt idx="12">
                  <c:v>9.6784071376340597E-2</c:v>
                </c:pt>
                <c:pt idx="13">
                  <c:v>0.12996707494782533</c:v>
                </c:pt>
                <c:pt idx="14">
                  <c:v>0.16626154418217209</c:v>
                </c:pt>
                <c:pt idx="15">
                  <c:v>0.21497693178343613</c:v>
                </c:pt>
                <c:pt idx="16">
                  <c:v>0.22774518984004355</c:v>
                </c:pt>
                <c:pt idx="17">
                  <c:v>0.22677630148468708</c:v>
                </c:pt>
                <c:pt idx="18">
                  <c:v>0.2254924869091155</c:v>
                </c:pt>
                <c:pt idx="19">
                  <c:v>0.23544745553435831</c:v>
                </c:pt>
                <c:pt idx="20">
                  <c:v>0.25273105464519929</c:v>
                </c:pt>
                <c:pt idx="21">
                  <c:v>0.25379574077454425</c:v>
                </c:pt>
                <c:pt idx="22">
                  <c:v>0.24176873068331139</c:v>
                </c:pt>
                <c:pt idx="23">
                  <c:v>0.20435870871581174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Data!$I$4</c:f>
              <c:strCache>
                <c:ptCount val="1"/>
                <c:pt idx="0">
                  <c:v>Price &lt; $2.50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Data!$I$5:$I$28</c:f>
              <c:numCache>
                <c:formatCode>0.00%</c:formatCode>
                <c:ptCount val="24"/>
                <c:pt idx="0">
                  <c:v>#N/A</c:v>
                </c:pt>
                <c:pt idx="1">
                  <c:v>2.5987313556475877E-3</c:v>
                </c:pt>
                <c:pt idx="2">
                  <c:v>3.2944121179467989E-2</c:v>
                </c:pt>
                <c:pt idx="3">
                  <c:v>5.4719053143062468E-2</c:v>
                </c:pt>
                <c:pt idx="4">
                  <c:v>6.9441800111497698E-2</c:v>
                </c:pt>
                <c:pt idx="5">
                  <c:v>8.6104460550537443E-2</c:v>
                </c:pt>
                <c:pt idx="6">
                  <c:v>9.6289755823406264E-2</c:v>
                </c:pt>
                <c:pt idx="7">
                  <c:v>0.11407021344242085</c:v>
                </c:pt>
                <c:pt idx="8">
                  <c:v>0.1411799631361963</c:v>
                </c:pt>
                <c:pt idx="9">
                  <c:v>0.15112087754624071</c:v>
                </c:pt>
                <c:pt idx="10">
                  <c:v>0.1617775578467191</c:v>
                </c:pt>
                <c:pt idx="11">
                  <c:v>0.15677863738312392</c:v>
                </c:pt>
                <c:pt idx="12">
                  <c:v>0.16391018052962514</c:v>
                </c:pt>
                <c:pt idx="13">
                  <c:v>0.20265259808992908</c:v>
                </c:pt>
                <c:pt idx="14">
                  <c:v>0.2447288317282823</c:v>
                </c:pt>
                <c:pt idx="15">
                  <c:v>0.33762753714423954</c:v>
                </c:pt>
                <c:pt idx="16">
                  <c:v>0.35764576365773448</c:v>
                </c:pt>
                <c:pt idx="17">
                  <c:v>0.35384878417018051</c:v>
                </c:pt>
                <c:pt idx="18">
                  <c:v>0.34969943882446508</c:v>
                </c:pt>
                <c:pt idx="19">
                  <c:v>0.35875946197131925</c:v>
                </c:pt>
                <c:pt idx="20">
                  <c:v>0.3755998798927026</c:v>
                </c:pt>
                <c:pt idx="21">
                  <c:v>0.37372721292080768</c:v>
                </c:pt>
                <c:pt idx="22">
                  <c:v>0.35794634783370771</c:v>
                </c:pt>
                <c:pt idx="23">
                  <c:v>0.31135123403119735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138480"/>
        <c:axId val="776139040"/>
      </c:lineChart>
      <c:dateAx>
        <c:axId val="7761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599807433873432"/>
              <c:y val="0.802574908850076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90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776139040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13848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978145726643063"/>
          <c:y val="0.14239516176982744"/>
          <c:w val="0.58172526634684862"/>
          <c:h val="7.1197750766591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</cdr:x>
      <cdr:y>0</cdr:y>
    </cdr:from>
    <cdr:to>
      <cdr:x>0.92425</cdr:x>
      <cdr:y>0.496</cdr:y>
    </cdr:to>
    <cdr:graphicFrame macro="">
      <cdr:nvGraphicFramePr>
        <cdr:cNvPr id="3166" name="Chart 94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0.071</cdr:x>
      <cdr:y>0.45975</cdr:y>
    </cdr:from>
    <cdr:to>
      <cdr:x>0.934</cdr:x>
      <cdr:y>0.9635</cdr:y>
    </cdr:to>
    <cdr:graphicFrame macro="">
      <cdr:nvGraphicFramePr>
        <cdr:cNvPr id="3167" name="Chart 95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0.07125</cdr:x>
      <cdr:y>0.91028</cdr:y>
    </cdr:from>
    <cdr:to>
      <cdr:x>0.71143</cdr:x>
      <cdr:y>0.95269</cdr:y>
    </cdr:to>
    <cdr:sp macro="" textlink="Data!$A$30">
      <cdr:nvSpPr>
        <cdr:cNvPr id="307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314950"/>
          <a:ext cx="5494056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729D10D7-5FEB-490A-929E-5C088D31D8BD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Notes: Probability values calculated using NYMEX market data for the five trading days ending January 5, 2017.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0.07125</cdr:x>
      <cdr:y>0.96411</cdr:y>
    </cdr:from>
    <cdr:to>
      <cdr:x>0.71809</cdr:x>
      <cdr:y>0.99511</cdr:y>
    </cdr:to>
    <cdr:sp macro="" textlink="Data!$A$29">
      <cdr:nvSpPr>
        <cdr:cNvPr id="3081" name="Text Box 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629275"/>
          <a:ext cx="5551206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EF6848AC-44CD-4414-9EF1-992460829822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Source:  EIA Short-Term Energy Outlook, January 2017, and CME Group (http://www.cmegroup.com)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0.11025</cdr:x>
      <cdr:y>0.93584</cdr:y>
    </cdr:from>
    <cdr:to>
      <cdr:x>0.64975</cdr:x>
      <cdr:y>0.96684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168" y="5464226"/>
          <a:ext cx="4630003" cy="181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Values not calculated for months with little trading in "close-to-the-money" options contracts.</a:t>
          </a:r>
        </a:p>
      </cdr:txBody>
    </cdr:sp>
  </cdr:relSizeAnchor>
  <cdr:relSizeAnchor xmlns:cdr="http://schemas.openxmlformats.org/drawingml/2006/chartDrawing">
    <cdr:from>
      <cdr:x>0.90899</cdr:x>
      <cdr:y>0.89396</cdr:y>
    </cdr:from>
    <cdr:to>
      <cdr:x>0.98257</cdr:x>
      <cdr:y>0.97715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7800975" y="5219701"/>
          <a:ext cx="631429" cy="48571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32"/>
  <sheetViews>
    <sheetView workbookViewId="0">
      <selection activeCell="A2" sqref="A2:D2"/>
    </sheetView>
  </sheetViews>
  <sheetFormatPr defaultRowHeight="12.75" x14ac:dyDescent="0.2"/>
  <cols>
    <col min="1" max="4" width="12" customWidth="1"/>
    <col min="5" max="7" width="15.28515625" customWidth="1"/>
    <col min="8" max="8" width="3.5703125" customWidth="1"/>
    <col min="9" max="11" width="15.28515625" customWidth="1"/>
  </cols>
  <sheetData>
    <row r="1" spans="1:11" ht="25.5" customHeight="1" x14ac:dyDescent="0.2">
      <c r="E1" s="20" t="s">
        <v>10</v>
      </c>
      <c r="F1" s="20"/>
      <c r="G1" s="20"/>
      <c r="I1" s="20" t="s">
        <v>11</v>
      </c>
      <c r="J1" s="20"/>
      <c r="K1" s="20"/>
    </row>
    <row r="2" spans="1:11" x14ac:dyDescent="0.2">
      <c r="A2" s="21" t="s">
        <v>14</v>
      </c>
      <c r="B2" s="21"/>
      <c r="C2" s="21"/>
      <c r="D2" s="21"/>
      <c r="E2" s="1">
        <v>4.5</v>
      </c>
      <c r="F2" s="1">
        <v>4</v>
      </c>
      <c r="G2" s="1">
        <v>3.5</v>
      </c>
      <c r="H2" s="2"/>
      <c r="I2" s="1">
        <v>2.5</v>
      </c>
      <c r="J2" s="1">
        <v>2.25</v>
      </c>
      <c r="K2" s="1">
        <v>2</v>
      </c>
    </row>
    <row r="3" spans="1:11" x14ac:dyDescent="0.2">
      <c r="A3" s="3" t="s">
        <v>0</v>
      </c>
      <c r="B3" s="3" t="s">
        <v>12</v>
      </c>
      <c r="C3" s="3" t="s">
        <v>4</v>
      </c>
      <c r="D3" s="3" t="s">
        <v>3</v>
      </c>
      <c r="E3" s="22" t="s">
        <v>5</v>
      </c>
      <c r="F3" s="22"/>
      <c r="G3" s="22"/>
      <c r="H3" s="4"/>
      <c r="I3" s="22" t="s">
        <v>5</v>
      </c>
      <c r="J3" s="22"/>
      <c r="K3" s="22"/>
    </row>
    <row r="4" spans="1:11" x14ac:dyDescent="0.2">
      <c r="A4" s="5" t="s">
        <v>2</v>
      </c>
      <c r="B4" s="5" t="s">
        <v>6</v>
      </c>
      <c r="C4" s="5" t="s">
        <v>7</v>
      </c>
      <c r="D4" s="5" t="s">
        <v>1</v>
      </c>
      <c r="E4" s="5" t="str">
        <f>"Price &gt; "&amp;TEXT(E2,"$0.00")&amp;""</f>
        <v>Price &gt; $4.50</v>
      </c>
      <c r="F4" s="5" t="str">
        <f>"Price &gt; "&amp;TEXT(F2,"$0.00")&amp;""</f>
        <v>Price &gt; $4.00</v>
      </c>
      <c r="G4" s="5" t="str">
        <f>"Price &gt; "&amp;TEXT(G2,"$0.00")&amp;""</f>
        <v>Price &gt; $3.50</v>
      </c>
      <c r="H4" s="5"/>
      <c r="I4" s="5" t="str">
        <f>"Price &lt; "&amp;TEXT(I2,"$0.00")&amp;""</f>
        <v>Price &lt; $2.50</v>
      </c>
      <c r="J4" s="5" t="str">
        <f>"Price &lt; "&amp;TEXT(J2,"$0.00")&amp;""</f>
        <v>Price &lt; $2.25</v>
      </c>
      <c r="K4" s="5" t="str">
        <f>"Price &lt; "&amp;TEXT(K2,"$0.00")&amp;""</f>
        <v>Price &lt; $2.00</v>
      </c>
    </row>
    <row r="5" spans="1:11" x14ac:dyDescent="0.2">
      <c r="A5" s="9">
        <v>42736</v>
      </c>
      <c r="B5" s="10" t="s">
        <v>13</v>
      </c>
      <c r="C5" s="12" t="s">
        <v>13</v>
      </c>
      <c r="D5" s="6" t="s">
        <v>13</v>
      </c>
      <c r="E5" s="18" t="e">
        <f t="shared" ref="E5:E28" si="0">IF(ISERROR(NORMSDIST((LN($B5/E$2)-((($C5^2)/2)*($D5/252)))/($C5*SQRT($D5/252)))),NA(),NORMSDIST((LN($B5/E$2)-((($C5^2)/2)*($D5/252)))/($C5*SQRT($D5/252))))</f>
        <v>#N/A</v>
      </c>
      <c r="F5" s="18" t="e">
        <f t="shared" ref="F5:G28" si="1">IF(ISERROR(NORMSDIST((LN($B5/F$2)-((($C5^2)/2)*($D5/252)))/($C5*SQRT($D5/252)))),NA(),NORMSDIST((LN($B5/F$2)-((($C5^2)/2)*($D5/252)))/($C5*SQRT($D5/252))))</f>
        <v>#N/A</v>
      </c>
      <c r="G5" s="18" t="e">
        <f t="shared" si="1"/>
        <v>#N/A</v>
      </c>
      <c r="H5" s="15"/>
      <c r="I5" s="18" t="e">
        <f t="shared" ref="I5:I28" si="2">IF(ISERROR(1-NORMSDIST((LN($B5/I$2)-((($C5^2)/2)*($D5/252)))/($C5*SQRT($D5/252)))),NA(),1-NORMSDIST((LN($B5/I$2)-((($C5^2)/2)*($D5/252)))/($C5*SQRT($D5/252))))</f>
        <v>#N/A</v>
      </c>
      <c r="J5" s="18" t="e">
        <f t="shared" ref="J5:K28" si="3">IF(ISERROR(1-NORMSDIST((LN($B5/J$2)-((($C5^2)/2)*($D5/252)))/($C5*SQRT($D5/252)))),NA(),1-NORMSDIST((LN($B5/J$2)-((($C5^2)/2)*($D5/252)))/($C5*SQRT($D5/252))))</f>
        <v>#N/A</v>
      </c>
      <c r="K5" s="18" t="e">
        <f t="shared" si="3"/>
        <v>#N/A</v>
      </c>
    </row>
    <row r="6" spans="1:11" x14ac:dyDescent="0.2">
      <c r="A6" s="9">
        <v>42767</v>
      </c>
      <c r="B6" s="10">
        <v>3.4786000000000001</v>
      </c>
      <c r="C6" s="12">
        <v>0.49133768</v>
      </c>
      <c r="D6" s="6">
        <v>14</v>
      </c>
      <c r="E6" s="18">
        <f t="shared" si="0"/>
        <v>1.1276230120929818E-2</v>
      </c>
      <c r="F6" s="18">
        <f t="shared" si="1"/>
        <v>0.10313473861963224</v>
      </c>
      <c r="G6" s="18">
        <f t="shared" si="1"/>
        <v>0.45586254262765535</v>
      </c>
      <c r="H6" s="15"/>
      <c r="I6" s="18">
        <f t="shared" si="2"/>
        <v>2.5987313556475877E-3</v>
      </c>
      <c r="J6" s="18">
        <f t="shared" si="3"/>
        <v>1.0598394822858292E-4</v>
      </c>
      <c r="K6" s="18">
        <f t="shared" si="3"/>
        <v>1.1714166562315498E-6</v>
      </c>
    </row>
    <row r="7" spans="1:11" x14ac:dyDescent="0.2">
      <c r="A7" s="9">
        <v>42795</v>
      </c>
      <c r="B7" s="10">
        <v>3.4544000000000006</v>
      </c>
      <c r="C7" s="12">
        <v>0.46461315999999997</v>
      </c>
      <c r="D7" s="6">
        <v>33</v>
      </c>
      <c r="E7" s="18">
        <f t="shared" si="0"/>
        <v>4.8778181103696958E-2</v>
      </c>
      <c r="F7" s="18">
        <f t="shared" si="1"/>
        <v>0.16946665896102772</v>
      </c>
      <c r="G7" s="18">
        <f t="shared" si="1"/>
        <v>0.43562720566137131</v>
      </c>
      <c r="H7" s="15"/>
      <c r="I7" s="18">
        <f t="shared" si="2"/>
        <v>3.2944121179467989E-2</v>
      </c>
      <c r="J7" s="18">
        <f t="shared" si="3"/>
        <v>6.8346206474496629E-3</v>
      </c>
      <c r="K7" s="18">
        <f t="shared" si="3"/>
        <v>7.7173847746181412E-4</v>
      </c>
    </row>
    <row r="8" spans="1:11" x14ac:dyDescent="0.2">
      <c r="A8" s="9">
        <v>42826</v>
      </c>
      <c r="B8" s="10">
        <v>3.3777999999999997</v>
      </c>
      <c r="C8" s="12">
        <v>0.37778945999999997</v>
      </c>
      <c r="D8" s="6">
        <v>56</v>
      </c>
      <c r="E8" s="18">
        <f t="shared" si="0"/>
        <v>4.4589081272947348E-2</v>
      </c>
      <c r="F8" s="18">
        <f t="shared" si="1"/>
        <v>0.14954495080124602</v>
      </c>
      <c r="G8" s="18">
        <f t="shared" si="1"/>
        <v>0.38644498290071416</v>
      </c>
      <c r="H8" s="15"/>
      <c r="I8" s="18">
        <f t="shared" si="2"/>
        <v>5.4719053143062468E-2</v>
      </c>
      <c r="J8" s="18">
        <f t="shared" si="3"/>
        <v>1.4177765198974068E-2</v>
      </c>
      <c r="K8" s="18">
        <f t="shared" si="3"/>
        <v>2.1607062983929337E-3</v>
      </c>
    </row>
    <row r="9" spans="1:11" x14ac:dyDescent="0.2">
      <c r="A9" s="9">
        <v>42856</v>
      </c>
      <c r="B9" s="10">
        <v>3.3649999999999998</v>
      </c>
      <c r="C9" s="12">
        <v>0.34596389333333333</v>
      </c>
      <c r="D9" s="6">
        <v>75</v>
      </c>
      <c r="E9" s="18">
        <f t="shared" si="0"/>
        <v>5.1095260931795797E-2</v>
      </c>
      <c r="F9" s="18">
        <f t="shared" si="1"/>
        <v>0.15618242112039962</v>
      </c>
      <c r="G9" s="18">
        <f t="shared" si="1"/>
        <v>0.38102908318725581</v>
      </c>
      <c r="H9" s="7"/>
      <c r="I9" s="18">
        <f t="shared" si="2"/>
        <v>6.9441800111497698E-2</v>
      </c>
      <c r="J9" s="18">
        <f t="shared" si="3"/>
        <v>2.0765177483498487E-2</v>
      </c>
      <c r="K9" s="18">
        <f t="shared" si="3"/>
        <v>3.8810218639425687E-3</v>
      </c>
    </row>
    <row r="10" spans="1:11" x14ac:dyDescent="0.2">
      <c r="A10" s="9">
        <v>42887</v>
      </c>
      <c r="B10" s="10">
        <v>3.3883999999999999</v>
      </c>
      <c r="C10" s="12">
        <v>0.33370511000000003</v>
      </c>
      <c r="D10" s="6">
        <v>97</v>
      </c>
      <c r="E10" s="18">
        <f t="shared" si="0"/>
        <v>7.0254522899426755E-2</v>
      </c>
      <c r="F10" s="18">
        <f t="shared" si="1"/>
        <v>0.18273264248899704</v>
      </c>
      <c r="G10" s="18">
        <f t="shared" si="1"/>
        <v>0.39741761301936818</v>
      </c>
      <c r="H10" s="7"/>
      <c r="I10" s="18">
        <f t="shared" si="2"/>
        <v>8.6104460550537443E-2</v>
      </c>
      <c r="J10" s="18">
        <f t="shared" si="3"/>
        <v>3.0462670954628956E-2</v>
      </c>
      <c r="K10" s="18">
        <f t="shared" si="3"/>
        <v>7.284185944511079E-3</v>
      </c>
    </row>
    <row r="11" spans="1:11" x14ac:dyDescent="0.2">
      <c r="A11" s="9">
        <v>42917</v>
      </c>
      <c r="B11" s="10">
        <v>3.4164000000000003</v>
      </c>
      <c r="C11" s="12">
        <v>0.32152222666666663</v>
      </c>
      <c r="D11" s="6">
        <v>119</v>
      </c>
      <c r="E11" s="18">
        <f t="shared" si="0"/>
        <v>8.7335974391350837E-2</v>
      </c>
      <c r="F11" s="18">
        <f t="shared" si="1"/>
        <v>0.20489694064010538</v>
      </c>
      <c r="G11" s="18">
        <f t="shared" si="1"/>
        <v>0.41297778856360701</v>
      </c>
      <c r="H11" s="7"/>
      <c r="I11" s="18">
        <f t="shared" si="2"/>
        <v>9.6289755823406264E-2</v>
      </c>
      <c r="J11" s="18">
        <f t="shared" si="3"/>
        <v>3.7550326445510152E-2</v>
      </c>
      <c r="K11" s="18">
        <f t="shared" si="3"/>
        <v>1.0363060335420338E-2</v>
      </c>
    </row>
    <row r="12" spans="1:11" x14ac:dyDescent="0.2">
      <c r="A12" s="9">
        <v>42948</v>
      </c>
      <c r="B12" s="10">
        <v>3.4094000000000002</v>
      </c>
      <c r="C12" s="12">
        <v>0.31587515999999999</v>
      </c>
      <c r="D12" s="6">
        <v>139</v>
      </c>
      <c r="E12" s="18">
        <f t="shared" si="0"/>
        <v>9.6740041246816788E-2</v>
      </c>
      <c r="F12" s="18">
        <f t="shared" si="1"/>
        <v>0.21235181518153856</v>
      </c>
      <c r="G12" s="18">
        <f t="shared" si="1"/>
        <v>0.40939833042698476</v>
      </c>
      <c r="H12" s="7"/>
      <c r="I12" s="18">
        <f t="shared" si="2"/>
        <v>0.11407021344242085</v>
      </c>
      <c r="J12" s="18">
        <f t="shared" si="3"/>
        <v>4.9035771169113729E-2</v>
      </c>
      <c r="K12" s="18">
        <f t="shared" si="3"/>
        <v>1.5528533657197308E-2</v>
      </c>
    </row>
    <row r="13" spans="1:11" x14ac:dyDescent="0.2">
      <c r="A13" s="9">
        <v>42979</v>
      </c>
      <c r="B13" s="10">
        <v>3.3881999999999999</v>
      </c>
      <c r="C13" s="12">
        <v>0.31556542000000004</v>
      </c>
      <c r="D13" s="6">
        <v>162</v>
      </c>
      <c r="E13" s="18">
        <f t="shared" si="0"/>
        <v>0.10599819864144135</v>
      </c>
      <c r="F13" s="18">
        <f t="shared" si="1"/>
        <v>0.2169377596962713</v>
      </c>
      <c r="G13" s="18">
        <f t="shared" si="1"/>
        <v>0.39943232446528187</v>
      </c>
      <c r="H13" s="7"/>
      <c r="I13" s="18">
        <f t="shared" si="2"/>
        <v>0.1411799631361963</v>
      </c>
      <c r="J13" s="18">
        <f t="shared" si="3"/>
        <v>6.7921335139392358E-2</v>
      </c>
      <c r="K13" s="18">
        <f t="shared" si="3"/>
        <v>2.5175478139720209E-2</v>
      </c>
    </row>
    <row r="14" spans="1:11" x14ac:dyDescent="0.2">
      <c r="A14" s="9">
        <v>43009</v>
      </c>
      <c r="B14" s="10">
        <v>3.407</v>
      </c>
      <c r="C14" s="12">
        <v>0.31277255999999998</v>
      </c>
      <c r="D14" s="6">
        <v>182</v>
      </c>
      <c r="E14" s="18">
        <f t="shared" si="0"/>
        <v>0.11905922854640281</v>
      </c>
      <c r="F14" s="18">
        <f t="shared" si="1"/>
        <v>0.23068723126789159</v>
      </c>
      <c r="G14" s="18">
        <f t="shared" si="1"/>
        <v>0.40740687613207438</v>
      </c>
      <c r="H14" s="7"/>
      <c r="I14" s="18">
        <f t="shared" si="2"/>
        <v>0.15112087754624071</v>
      </c>
      <c r="J14" s="18">
        <f t="shared" si="3"/>
        <v>7.6643071973725552E-2</v>
      </c>
      <c r="K14" s="18">
        <f t="shared" si="3"/>
        <v>3.0663038639794471E-2</v>
      </c>
    </row>
    <row r="15" spans="1:11" x14ac:dyDescent="0.2">
      <c r="A15" s="9">
        <v>43040</v>
      </c>
      <c r="B15" s="10">
        <v>3.4468000000000005</v>
      </c>
      <c r="C15" s="12">
        <v>0.31605820333333334</v>
      </c>
      <c r="D15" s="6">
        <v>204</v>
      </c>
      <c r="E15" s="18">
        <f t="shared" si="0"/>
        <v>0.1401136338977077</v>
      </c>
      <c r="F15" s="18">
        <f t="shared" si="1"/>
        <v>0.25282772973769141</v>
      </c>
      <c r="G15" s="18">
        <f t="shared" si="1"/>
        <v>0.42228688572682904</v>
      </c>
      <c r="H15" s="7"/>
      <c r="I15" s="18">
        <f t="shared" si="2"/>
        <v>0.1617775578467191</v>
      </c>
      <c r="J15" s="18">
        <f t="shared" si="3"/>
        <v>8.7281797614143009E-2</v>
      </c>
      <c r="K15" s="18">
        <f t="shared" si="3"/>
        <v>3.8207538797998097E-2</v>
      </c>
    </row>
    <row r="16" spans="1:11" x14ac:dyDescent="0.2">
      <c r="A16" s="9">
        <v>43070</v>
      </c>
      <c r="B16" s="10">
        <v>3.5528</v>
      </c>
      <c r="C16" s="12">
        <v>0.32081173333333335</v>
      </c>
      <c r="D16" s="6">
        <v>225</v>
      </c>
      <c r="E16" s="18">
        <f t="shared" si="0"/>
        <v>0.17587060911172292</v>
      </c>
      <c r="F16" s="18">
        <f t="shared" si="1"/>
        <v>0.29367781373504215</v>
      </c>
      <c r="G16" s="18">
        <f t="shared" si="1"/>
        <v>0.45930854339865496</v>
      </c>
      <c r="H16" s="7"/>
      <c r="I16" s="18">
        <f t="shared" si="2"/>
        <v>0.15677863738312392</v>
      </c>
      <c r="J16" s="18">
        <f t="shared" si="3"/>
        <v>8.7652819857540365E-2</v>
      </c>
      <c r="K16" s="18">
        <f t="shared" si="3"/>
        <v>4.0588567480813409E-2</v>
      </c>
    </row>
    <row r="17" spans="1:11" x14ac:dyDescent="0.2">
      <c r="A17" s="9">
        <v>43101</v>
      </c>
      <c r="B17" s="10">
        <v>3.6347999999999998</v>
      </c>
      <c r="C17" s="12">
        <v>0.3322792</v>
      </c>
      <c r="D17" s="6">
        <v>245</v>
      </c>
      <c r="E17" s="18">
        <f t="shared" si="0"/>
        <v>0.20738354942395526</v>
      </c>
      <c r="F17" s="18">
        <f t="shared" si="1"/>
        <v>0.32418238947125882</v>
      </c>
      <c r="G17" s="18">
        <f t="shared" si="1"/>
        <v>0.48067103193491878</v>
      </c>
      <c r="H17" s="7"/>
      <c r="I17" s="18">
        <f t="shared" si="2"/>
        <v>0.16391018052962514</v>
      </c>
      <c r="J17" s="18">
        <f t="shared" si="3"/>
        <v>9.6784071376340597E-2</v>
      </c>
      <c r="K17" s="18">
        <f t="shared" si="3"/>
        <v>4.8498071861101E-2</v>
      </c>
    </row>
    <row r="18" spans="1:11" x14ac:dyDescent="0.2">
      <c r="A18" s="9">
        <v>43132</v>
      </c>
      <c r="B18" s="10">
        <v>3.5902000000000003</v>
      </c>
      <c r="C18" s="12">
        <v>0.34838076666666667</v>
      </c>
      <c r="D18" s="6">
        <v>266</v>
      </c>
      <c r="E18" s="18">
        <f t="shared" si="0"/>
        <v>0.20896656488534696</v>
      </c>
      <c r="F18" s="18">
        <f t="shared" si="1"/>
        <v>0.31527869668221353</v>
      </c>
      <c r="G18" s="18">
        <f t="shared" si="1"/>
        <v>0.45704786308759049</v>
      </c>
      <c r="H18" s="7"/>
      <c r="I18" s="18">
        <f t="shared" si="2"/>
        <v>0.20265259808992908</v>
      </c>
      <c r="J18" s="18">
        <f t="shared" si="3"/>
        <v>0.12996707494782533</v>
      </c>
      <c r="K18" s="18">
        <f t="shared" si="3"/>
        <v>7.2749320793414007E-2</v>
      </c>
    </row>
    <row r="19" spans="1:11" x14ac:dyDescent="0.2">
      <c r="A19" s="9">
        <v>43160</v>
      </c>
      <c r="B19" s="10">
        <v>3.4912000000000001</v>
      </c>
      <c r="C19" s="12">
        <v>0.35654140000000006</v>
      </c>
      <c r="D19" s="6">
        <v>285</v>
      </c>
      <c r="E19" s="18">
        <f t="shared" si="0"/>
        <v>0.19516257042111623</v>
      </c>
      <c r="F19" s="18">
        <f t="shared" si="1"/>
        <v>0.29171114281757804</v>
      </c>
      <c r="G19" s="18">
        <f t="shared" si="1"/>
        <v>0.42221757908498991</v>
      </c>
      <c r="H19" s="7"/>
      <c r="I19" s="18">
        <f t="shared" si="2"/>
        <v>0.2447288317282823</v>
      </c>
      <c r="J19" s="18">
        <f t="shared" si="3"/>
        <v>0.16626154418217209</v>
      </c>
      <c r="K19" s="18">
        <f t="shared" si="3"/>
        <v>0.10032894532244552</v>
      </c>
    </row>
    <row r="20" spans="1:11" x14ac:dyDescent="0.2">
      <c r="A20" s="9">
        <v>43191</v>
      </c>
      <c r="B20" s="10">
        <v>2.9327999999999999</v>
      </c>
      <c r="C20" s="12">
        <v>0.25818780000000002</v>
      </c>
      <c r="D20" s="6">
        <v>306</v>
      </c>
      <c r="E20" s="18">
        <f t="shared" si="0"/>
        <v>4.9776845930202457E-2</v>
      </c>
      <c r="F20" s="18">
        <f t="shared" si="1"/>
        <v>0.10878148418389666</v>
      </c>
      <c r="G20" s="18">
        <f t="shared" si="1"/>
        <v>0.2225246070321007</v>
      </c>
      <c r="H20" s="7"/>
      <c r="I20" s="18">
        <f t="shared" si="2"/>
        <v>0.33762753714423954</v>
      </c>
      <c r="J20" s="18">
        <f t="shared" si="3"/>
        <v>0.21497693178343613</v>
      </c>
      <c r="K20" s="18">
        <f t="shared" si="3"/>
        <v>0.11443834694120625</v>
      </c>
    </row>
    <row r="21" spans="1:11" x14ac:dyDescent="0.2">
      <c r="A21" s="9">
        <v>43221</v>
      </c>
      <c r="B21" s="10">
        <v>2.8723999999999998</v>
      </c>
      <c r="C21" s="12">
        <v>0.24242119999999998</v>
      </c>
      <c r="D21" s="6">
        <v>327</v>
      </c>
      <c r="E21" s="18">
        <f t="shared" si="0"/>
        <v>3.8887000593255658E-2</v>
      </c>
      <c r="F21" s="18">
        <f t="shared" si="1"/>
        <v>9.0573572985746961E-2</v>
      </c>
      <c r="G21" s="18">
        <f t="shared" si="1"/>
        <v>0.19664011491417727</v>
      </c>
      <c r="H21" s="7"/>
      <c r="I21" s="18">
        <f t="shared" si="2"/>
        <v>0.35764576365773448</v>
      </c>
      <c r="J21" s="18">
        <f t="shared" si="3"/>
        <v>0.22774518984004355</v>
      </c>
      <c r="K21" s="18">
        <f t="shared" si="3"/>
        <v>0.12043555151665075</v>
      </c>
    </row>
    <row r="22" spans="1:11" x14ac:dyDescent="0.2">
      <c r="A22" s="9">
        <v>43252</v>
      </c>
      <c r="B22" s="10">
        <v>2.8902000000000001</v>
      </c>
      <c r="C22" s="12">
        <v>0.23902836</v>
      </c>
      <c r="D22" s="6">
        <v>349</v>
      </c>
      <c r="E22" s="18">
        <f t="shared" si="0"/>
        <v>4.3207059779371858E-2</v>
      </c>
      <c r="F22" s="18">
        <f t="shared" si="1"/>
        <v>9.7503747254978859E-2</v>
      </c>
      <c r="G22" s="18">
        <f t="shared" si="1"/>
        <v>0.20576486497943067</v>
      </c>
      <c r="H22" s="7"/>
      <c r="I22" s="18">
        <f t="shared" si="2"/>
        <v>0.35384878417018051</v>
      </c>
      <c r="J22" s="18">
        <f t="shared" si="3"/>
        <v>0.22677630148468708</v>
      </c>
      <c r="K22" s="18">
        <f t="shared" si="3"/>
        <v>0.12135846609641887</v>
      </c>
    </row>
    <row r="23" spans="1:11" x14ac:dyDescent="0.2">
      <c r="A23" s="9">
        <v>43282</v>
      </c>
      <c r="B23" s="10">
        <v>2.9095999999999997</v>
      </c>
      <c r="C23" s="12">
        <v>0.23651152</v>
      </c>
      <c r="D23" s="6">
        <v>370</v>
      </c>
      <c r="E23" s="18">
        <f t="shared" si="0"/>
        <v>4.7968996435839274E-2</v>
      </c>
      <c r="F23" s="18">
        <f t="shared" si="1"/>
        <v>0.10494193233963291</v>
      </c>
      <c r="G23" s="18">
        <f t="shared" si="1"/>
        <v>0.21536463900005187</v>
      </c>
      <c r="H23" s="7"/>
      <c r="I23" s="18">
        <f t="shared" si="2"/>
        <v>0.34969943882446508</v>
      </c>
      <c r="J23" s="18">
        <f t="shared" si="3"/>
        <v>0.2254924869091155</v>
      </c>
      <c r="K23" s="18">
        <f t="shared" si="3"/>
        <v>0.12205754795631762</v>
      </c>
    </row>
    <row r="24" spans="1:11" x14ac:dyDescent="0.2">
      <c r="A24" s="9">
        <v>43313</v>
      </c>
      <c r="B24" s="10">
        <v>2.9020000000000001</v>
      </c>
      <c r="C24" s="12">
        <v>0.23544884000000002</v>
      </c>
      <c r="D24" s="6">
        <v>391</v>
      </c>
      <c r="E24" s="18">
        <f t="shared" si="0"/>
        <v>5.025401561414148E-2</v>
      </c>
      <c r="F24" s="18">
        <f t="shared" si="1"/>
        <v>0.10734136777227808</v>
      </c>
      <c r="G24" s="18">
        <f t="shared" si="1"/>
        <v>0.21608301618171352</v>
      </c>
      <c r="H24" s="7"/>
      <c r="I24" s="18">
        <f t="shared" si="2"/>
        <v>0.35875946197131925</v>
      </c>
      <c r="J24" s="18">
        <f t="shared" si="3"/>
        <v>0.23544745553435831</v>
      </c>
      <c r="K24" s="18">
        <f t="shared" si="3"/>
        <v>0.13079780545310471</v>
      </c>
    </row>
    <row r="25" spans="1:11" x14ac:dyDescent="0.2">
      <c r="A25" s="9">
        <v>43344</v>
      </c>
      <c r="B25" s="10">
        <v>2.8795999999999999</v>
      </c>
      <c r="C25" s="12">
        <v>0.23562632</v>
      </c>
      <c r="D25" s="6">
        <v>414</v>
      </c>
      <c r="E25" s="18">
        <f t="shared" si="0"/>
        <v>5.1637398356130931E-2</v>
      </c>
      <c r="F25" s="18">
        <f t="shared" si="1"/>
        <v>0.10763839025827791</v>
      </c>
      <c r="G25" s="18">
        <f t="shared" si="1"/>
        <v>0.21271224267724839</v>
      </c>
      <c r="H25" s="7"/>
      <c r="I25" s="18">
        <f t="shared" si="2"/>
        <v>0.3755998798927026</v>
      </c>
      <c r="J25" s="18">
        <f t="shared" si="3"/>
        <v>0.25273105464519929</v>
      </c>
      <c r="K25" s="18">
        <f t="shared" si="3"/>
        <v>0.14550347915493034</v>
      </c>
    </row>
    <row r="26" spans="1:11" x14ac:dyDescent="0.2">
      <c r="A26" s="9">
        <v>43374</v>
      </c>
      <c r="B26" s="10">
        <v>2.8972000000000002</v>
      </c>
      <c r="C26" s="12">
        <v>0.23599132000000003</v>
      </c>
      <c r="D26" s="6">
        <v>433</v>
      </c>
      <c r="E26" s="18">
        <f t="shared" si="0"/>
        <v>5.7269265918824544E-2</v>
      </c>
      <c r="F26" s="18">
        <f t="shared" si="1"/>
        <v>0.11558213268673292</v>
      </c>
      <c r="G26" s="18">
        <f t="shared" si="1"/>
        <v>0.22192643591708297</v>
      </c>
      <c r="H26" s="7"/>
      <c r="I26" s="18">
        <f t="shared" si="2"/>
        <v>0.37372721292080768</v>
      </c>
      <c r="J26" s="18">
        <f t="shared" si="3"/>
        <v>0.25379574077454425</v>
      </c>
      <c r="K26" s="18">
        <f t="shared" si="3"/>
        <v>0.14839417927046306</v>
      </c>
    </row>
    <row r="27" spans="1:11" x14ac:dyDescent="0.2">
      <c r="A27" s="9">
        <v>43405</v>
      </c>
      <c r="B27" s="10">
        <v>2.9421999999999997</v>
      </c>
      <c r="C27" s="12">
        <v>0.23264313999999997</v>
      </c>
      <c r="D27" s="6">
        <v>456</v>
      </c>
      <c r="E27" s="18">
        <f t="shared" si="0"/>
        <v>6.4978662096771167E-2</v>
      </c>
      <c r="F27" s="18">
        <f t="shared" si="1"/>
        <v>0.12758023671443677</v>
      </c>
      <c r="G27" s="18">
        <f t="shared" si="1"/>
        <v>0.23847529193981093</v>
      </c>
      <c r="H27" s="7"/>
      <c r="I27" s="18">
        <f t="shared" si="2"/>
        <v>0.35794634783370771</v>
      </c>
      <c r="J27" s="18">
        <f t="shared" si="3"/>
        <v>0.24176873068331139</v>
      </c>
      <c r="K27" s="18">
        <f t="shared" si="3"/>
        <v>0.14074229053084464</v>
      </c>
    </row>
    <row r="28" spans="1:11" x14ac:dyDescent="0.2">
      <c r="A28" s="16">
        <v>43435</v>
      </c>
      <c r="B28" s="11">
        <v>3.0684</v>
      </c>
      <c r="C28" s="13">
        <v>0.22919486666666664</v>
      </c>
      <c r="D28" s="14">
        <v>477</v>
      </c>
      <c r="E28" s="19">
        <f t="shared" si="0"/>
        <v>8.502874358162385E-2</v>
      </c>
      <c r="F28" s="19">
        <f t="shared" si="1"/>
        <v>0.15901975473159405</v>
      </c>
      <c r="G28" s="19">
        <f t="shared" si="1"/>
        <v>0.28263626531055031</v>
      </c>
      <c r="H28" s="8"/>
      <c r="I28" s="19">
        <f t="shared" si="2"/>
        <v>0.31135123403119735</v>
      </c>
      <c r="J28" s="19">
        <f t="shared" si="3"/>
        <v>0.20435870871581174</v>
      </c>
      <c r="K28" s="19">
        <f t="shared" si="3"/>
        <v>0.11513237151986122</v>
      </c>
    </row>
    <row r="29" spans="1:11" x14ac:dyDescent="0.2">
      <c r="A29" t="s">
        <v>15</v>
      </c>
      <c r="B29" s="10"/>
      <c r="C29" s="12"/>
      <c r="D29" s="6"/>
      <c r="E29" s="18"/>
      <c r="F29" s="18"/>
      <c r="G29" s="18"/>
      <c r="H29" s="7"/>
      <c r="I29" s="18"/>
      <c r="J29" s="18"/>
      <c r="K29" s="18"/>
    </row>
    <row r="30" spans="1:11" x14ac:dyDescent="0.2">
      <c r="A30" t="s">
        <v>16</v>
      </c>
    </row>
    <row r="31" spans="1:11" x14ac:dyDescent="0.2">
      <c r="A31" s="17" t="s">
        <v>9</v>
      </c>
      <c r="B31" t="s">
        <v>8</v>
      </c>
    </row>
    <row r="32" spans="1:11" x14ac:dyDescent="0.2">
      <c r="A32" t="str">
        <f>IF(COUNT(C5:C28)=COUNT(B5:B28),"","          (a) Implied volatility measures may be unreliable if there is little trading in "&amp;"""close-to-the-money"""&amp;" options contracts")</f>
        <v/>
      </c>
    </row>
  </sheetData>
  <mergeCells count="5">
    <mergeCell ref="E1:G1"/>
    <mergeCell ref="I1:K1"/>
    <mergeCell ref="A2:D2"/>
    <mergeCell ref="E3:G3"/>
    <mergeCell ref="I3:K3"/>
  </mergeCells>
  <phoneticPr fontId="0" type="noConversion"/>
  <conditionalFormatting sqref="A5:A28">
    <cfRule type="expression" dxfId="1" priority="1" stopIfTrue="1">
      <formula>B5=""</formula>
    </cfRule>
  </conditionalFormatting>
  <conditionalFormatting sqref="E5:G29 I5:K29">
    <cfRule type="expression" dxfId="0" priority="2" stopIfTrue="1">
      <formula>$B5=""</formula>
    </cfRule>
  </conditionalFormatting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Hodge</dc:creator>
  <cp:lastModifiedBy>Hodge, Tyler</cp:lastModifiedBy>
  <cp:lastPrinted>2010-04-02T12:59:59Z</cp:lastPrinted>
  <dcterms:created xsi:type="dcterms:W3CDTF">2010-02-26T13:39:10Z</dcterms:created>
  <dcterms:modified xsi:type="dcterms:W3CDTF">2017-01-09T16:29:02Z</dcterms:modified>
</cp:coreProperties>
</file>