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Fs-f1\l6489\PRJ\Feb17\"/>
    </mc:Choice>
  </mc:AlternateContent>
  <bookViews>
    <workbookView xWindow="720" yWindow="210" windowWidth="15480" windowHeight="11190"/>
  </bookViews>
  <sheets>
    <sheet name="Chart" sheetId="5" r:id="rId1"/>
    <sheet name="Data" sheetId="2" r:id="rId2"/>
  </sheets>
  <definedNames>
    <definedName name="_xlnm.Print_Area" localSheetId="1">Data!$A$1:$K$31</definedName>
  </definedNames>
  <calcPr calcId="152511"/>
</workbook>
</file>

<file path=xl/calcChain.xml><?xml version="1.0" encoding="utf-8"?>
<calcChain xmlns="http://schemas.openxmlformats.org/spreadsheetml/2006/main">
  <c r="E4" i="2" l="1"/>
  <c r="J4" i="2"/>
  <c r="J5" i="2"/>
  <c r="G7" i="2" l="1"/>
  <c r="G11" i="2"/>
  <c r="G15" i="2"/>
  <c r="G19" i="2"/>
  <c r="E23" i="2"/>
  <c r="G27" i="2"/>
  <c r="K10" i="2"/>
  <c r="I16" i="2"/>
  <c r="J24" i="2"/>
  <c r="G12" i="2"/>
  <c r="K8" i="2"/>
  <c r="J26" i="2"/>
  <c r="K5" i="2"/>
  <c r="I13" i="2"/>
  <c r="I21" i="2"/>
  <c r="G6" i="2"/>
  <c r="G14" i="2"/>
  <c r="G20" i="2"/>
  <c r="E28" i="2"/>
  <c r="E22" i="2"/>
  <c r="E18" i="2"/>
  <c r="E11" i="2"/>
  <c r="G4" i="2"/>
  <c r="G9" i="2"/>
  <c r="G16" i="2"/>
  <c r="G25" i="2"/>
  <c r="G26" i="2"/>
  <c r="G5" i="2"/>
  <c r="G24" i="2"/>
  <c r="G10" i="2"/>
  <c r="K25" i="2"/>
  <c r="E20" i="2"/>
  <c r="K17" i="2"/>
  <c r="E5" i="2"/>
  <c r="K24" i="2"/>
  <c r="E13" i="2"/>
  <c r="K26" i="2"/>
  <c r="K21" i="2"/>
  <c r="K4" i="2"/>
  <c r="K13" i="2"/>
  <c r="E10" i="2"/>
  <c r="E21" i="2"/>
  <c r="E25" i="2"/>
  <c r="I20" i="2"/>
  <c r="I5" i="2"/>
  <c r="I19" i="2"/>
  <c r="I4" i="2"/>
  <c r="I17" i="2"/>
  <c r="I6" i="2"/>
  <c r="I9" i="2"/>
  <c r="I23" i="2" l="1"/>
  <c r="I12" i="2"/>
  <c r="I22" i="2"/>
  <c r="E16" i="2"/>
  <c r="E12" i="2"/>
  <c r="K15" i="2"/>
  <c r="K28" i="2"/>
  <c r="K6" i="2"/>
  <c r="K18" i="2"/>
  <c r="K7" i="2"/>
  <c r="E8" i="2"/>
  <c r="G23" i="2"/>
  <c r="G8" i="2"/>
  <c r="K16" i="2"/>
  <c r="J18" i="2"/>
  <c r="J22" i="2"/>
  <c r="J28" i="2"/>
  <c r="K20" i="2"/>
  <c r="K14" i="2"/>
  <c r="E6" i="2"/>
  <c r="I25" i="2"/>
  <c r="G21" i="2"/>
  <c r="G17" i="2"/>
  <c r="G13" i="2"/>
  <c r="K9" i="2"/>
  <c r="I10" i="2"/>
  <c r="I24" i="2"/>
  <c r="I7" i="2"/>
  <c r="I15" i="2"/>
  <c r="I26" i="2"/>
  <c r="I18" i="2"/>
  <c r="I27" i="2"/>
  <c r="I11" i="2"/>
  <c r="I14" i="2"/>
  <c r="I8" i="2"/>
  <c r="I28" i="2"/>
  <c r="E15" i="2"/>
  <c r="E14" i="2"/>
  <c r="E27" i="2"/>
  <c r="E9" i="2"/>
  <c r="E19" i="2"/>
  <c r="K23" i="2"/>
  <c r="K27" i="2"/>
  <c r="K19" i="2"/>
  <c r="E7" i="2"/>
  <c r="E17" i="2"/>
  <c r="K22" i="2"/>
  <c r="E26" i="2"/>
  <c r="E24" i="2"/>
  <c r="K11" i="2"/>
  <c r="G28" i="2"/>
  <c r="G22" i="2"/>
  <c r="G18" i="2"/>
  <c r="J20" i="2"/>
  <c r="J14" i="2"/>
  <c r="A32" i="2"/>
  <c r="J6" i="2"/>
  <c r="J25" i="2"/>
  <c r="J21" i="2"/>
  <c r="J17" i="2"/>
  <c r="J13" i="2"/>
  <c r="J9" i="2"/>
  <c r="J8" i="2"/>
  <c r="K12" i="2"/>
  <c r="J12" i="2"/>
  <c r="J16" i="2"/>
  <c r="J10" i="2"/>
  <c r="J27" i="2"/>
  <c r="J23" i="2"/>
  <c r="J19" i="2"/>
  <c r="J15" i="2"/>
  <c r="J11" i="2"/>
  <c r="J7" i="2"/>
  <c r="F8" i="2"/>
  <c r="F25" i="2"/>
  <c r="F12" i="2"/>
  <c r="F4" i="2"/>
  <c r="F16" i="2"/>
  <c r="F21" i="2"/>
  <c r="F22" i="2"/>
  <c r="F19" i="2"/>
  <c r="F7" i="2"/>
  <c r="F15" i="2"/>
  <c r="F17" i="2"/>
  <c r="F14" i="2"/>
  <c r="F23" i="2"/>
  <c r="F11" i="2"/>
  <c r="F13" i="2"/>
  <c r="F6" i="2"/>
  <c r="F18" i="2"/>
  <c r="F24" i="2"/>
  <c r="F20" i="2"/>
  <c r="F28" i="2"/>
  <c r="F27" i="2"/>
  <c r="F10" i="2"/>
  <c r="F26" i="2"/>
  <c r="F5" i="2"/>
  <c r="F9" i="2"/>
</calcChain>
</file>

<file path=xl/sharedStrings.xml><?xml version="1.0" encoding="utf-8"?>
<sst xmlns="http://schemas.openxmlformats.org/spreadsheetml/2006/main" count="23" uniqueCount="17">
  <si>
    <t>Contract</t>
  </si>
  <si>
    <t>Expiration</t>
  </si>
  <si>
    <t>Month</t>
  </si>
  <si>
    <t>Days to</t>
  </si>
  <si>
    <t>Implied</t>
  </si>
  <si>
    <t>NYMEX Implied Probability of</t>
  </si>
  <si>
    <t>Price</t>
  </si>
  <si>
    <t>Volatility</t>
  </si>
  <si>
    <t>Values not calculated for months with little trading in "close-to-the-money" options contracts.</t>
  </si>
  <si>
    <t>#N/A:</t>
  </si>
  <si>
    <t>Enter up to three values which future
Henry Hub natural gas price could exceed</t>
  </si>
  <si>
    <t>Enter up to three values which future
Henry Hub natural gas price could fall below</t>
  </si>
  <si>
    <t>HH Futures</t>
  </si>
  <si>
    <t/>
  </si>
  <si>
    <t>Average NYMEX Data for Jan 27 - Feb 2</t>
  </si>
  <si>
    <t>Source:  EIA Short-Term Energy Outlook, February 2017, and CME Group (http://www.cmegroup.com)</t>
  </si>
  <si>
    <t>Notes: Probability values calculated using NYMEX market data for the five trading days ending February 2, 2017.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</si>
</sst>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\ yyyy"/>
    <numFmt numFmtId="165" formatCode="&quot;$&quot;#,##0.00"/>
  </numFmts>
  <fonts count="7" x14ac:knownFonts="1">
    <font>
      <sz val="10"/>
      <name val="Arial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165" fontId="4" fillId="2" borderId="0" xfId="0" applyNumberFormat="1" applyFont="1" applyFill="1"/>
    <xf numFmtId="165" fontId="2" fillId="0" borderId="0" xfId="0" applyNumberFormat="1" applyFont="1" applyFill="1"/>
    <xf numFmtId="0" fontId="3" fillId="0" borderId="0" xfId="0" applyFont="1" applyAlignment="1">
      <alignment horizontal="right"/>
    </xf>
    <xf numFmtId="165" fontId="5" fillId="0" borderId="0" xfId="0" applyNumberFormat="1" applyFont="1" applyFill="1" applyAlignment="1">
      <alignment horizontal="right"/>
    </xf>
    <xf numFmtId="0" fontId="3" fillId="0" borderId="1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10" fontId="6" fillId="0" borderId="0" xfId="1" applyNumberFormat="1" applyFont="1" applyBorder="1"/>
    <xf numFmtId="10" fontId="6" fillId="0" borderId="1" xfId="1" applyNumberFormat="1" applyFont="1" applyBorder="1"/>
    <xf numFmtId="164" fontId="1" fillId="0" borderId="0" xfId="0" applyNumberFormat="1" applyFont="1" applyBorder="1"/>
    <xf numFmtId="165" fontId="6" fillId="0" borderId="0" xfId="0" applyNumberFormat="1" applyFont="1" applyBorder="1" applyAlignment="1">
      <alignment horizontal="right"/>
    </xf>
    <xf numFmtId="165" fontId="6" fillId="0" borderId="1" xfId="0" applyNumberFormat="1" applyFont="1" applyBorder="1" applyAlignment="1">
      <alignment horizontal="right"/>
    </xf>
    <xf numFmtId="10" fontId="6" fillId="0" borderId="0" xfId="1" applyNumberFormat="1" applyFont="1" applyBorder="1" applyAlignment="1">
      <alignment horizontal="right"/>
    </xf>
    <xf numFmtId="10" fontId="6" fillId="0" borderId="1" xfId="1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164" fontId="1" fillId="0" borderId="1" xfId="0" applyNumberFormat="1" applyFont="1" applyBorder="1"/>
    <xf numFmtId="0" fontId="0" fillId="0" borderId="0" xfId="0" quotePrefix="1" applyAlignment="1">
      <alignment horizontal="right"/>
    </xf>
    <xf numFmtId="10" fontId="5" fillId="0" borderId="0" xfId="1" applyNumberFormat="1" applyFont="1" applyBorder="1" applyAlignment="1">
      <alignment horizontal="right"/>
    </xf>
    <xf numFmtId="10" fontId="5" fillId="0" borderId="1" xfId="1" applyNumberFormat="1" applyFont="1" applyBorder="1" applyAlignment="1">
      <alignment horizontal="right"/>
    </xf>
    <xf numFmtId="0" fontId="3" fillId="2" borderId="0" xfId="0" applyFont="1" applyFill="1" applyAlignment="1">
      <alignment horizontal="center" wrapText="1"/>
    </xf>
    <xf numFmtId="0" fontId="3" fillId="0" borderId="0" xfId="0" applyFont="1" applyAlignment="1">
      <alignment horizontal="center"/>
    </xf>
    <xf numFmtId="165" fontId="3" fillId="0" borderId="0" xfId="0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2">
    <dxf>
      <font>
        <condense val="0"/>
        <extend val="0"/>
        <color indexed="9"/>
      </font>
    </dxf>
    <dxf>
      <font>
        <condense val="0"/>
        <extend val="0"/>
        <color indexed="23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1098779134295227E-2"/>
          <c:y val="1.6313213703099506E-2"/>
          <c:w val="0.97225305216426194"/>
          <c:h val="0.96737357259381074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219648"/>
        <c:axId val="247220768"/>
      </c:barChart>
      <c:catAx>
        <c:axId val="2472196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7220768"/>
        <c:crosses val="autoZero"/>
        <c:auto val="1"/>
        <c:lblAlgn val="ctr"/>
        <c:lblOffset val="100"/>
        <c:tickMarkSkip val="1"/>
        <c:noMultiLvlLbl val="0"/>
      </c:catAx>
      <c:valAx>
        <c:axId val="247220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72196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9556048834627486"/>
          <c:y val="0.49918433931485434"/>
          <c:w val="0"/>
          <c:h val="1.6313213703099128E-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/>
              <a:t>P</a:t>
            </a:r>
            <a:r>
              <a:rPr lang="en-US"/>
              <a:t>robability of Henry Hub spot price exceeding certain levels</a:t>
            </a:r>
          </a:p>
        </c:rich>
      </c:tx>
      <c:layout>
        <c:manualLayout>
          <c:xMode val="edge"/>
          <c:yMode val="edge"/>
          <c:x val="0.15473301675235437"/>
          <c:y val="3.61843706805497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916810537230924E-2"/>
          <c:y val="0.24013196464452585"/>
          <c:w val="0.86606036785570739"/>
          <c:h val="0.47368497135359172"/>
        </c:manualLayout>
      </c:layout>
      <c:lineChart>
        <c:grouping val="standard"/>
        <c:varyColors val="0"/>
        <c:ser>
          <c:idx val="0"/>
          <c:order val="0"/>
          <c:tx>
            <c:strRef>
              <c:f>Data!$E$4</c:f>
              <c:strCache>
                <c:ptCount val="1"/>
                <c:pt idx="0">
                  <c:v>Price &gt; $4.50</c:v>
                </c:pt>
              </c:strCache>
            </c:strRef>
          </c:tx>
          <c:spPr>
            <a:ln w="12700">
              <a:solidFill>
                <a:schemeClr val="accent3"/>
              </a:solidFill>
              <a:prstDash val="sysDash"/>
            </a:ln>
          </c:spPr>
          <c:marker>
            <c:symbol val="squar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  <a:prstDash val="solid"/>
              </a:ln>
            </c:spPr>
          </c:marker>
          <c:cat>
            <c:numRef>
              <c:f>Data!$A$5:$A$28</c:f>
              <c:numCache>
                <c:formatCode>mmm\ yyyy</c:formatCode>
                <c:ptCount val="2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</c:numCache>
            </c:numRef>
          </c:cat>
          <c:val>
            <c:numRef>
              <c:f>Data!$E$5:$E$28</c:f>
              <c:numCache>
                <c:formatCode>0.00%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4.5233662968451196E-4</c:v>
                </c:pt>
                <c:pt idx="3">
                  <c:v>1.4586108472755297E-2</c:v>
                </c:pt>
                <c:pt idx="4">
                  <c:v>3.4184698205371136E-2</c:v>
                </c:pt>
                <c:pt idx="5">
                  <c:v>6.1837559568824592E-2</c:v>
                </c:pt>
                <c:pt idx="6">
                  <c:v>8.5754266877160867E-2</c:v>
                </c:pt>
                <c:pt idx="7">
                  <c:v>9.9665217297573536E-2</c:v>
                </c:pt>
                <c:pt idx="8">
                  <c:v>0.1086473301995638</c:v>
                </c:pt>
                <c:pt idx="9">
                  <c:v>0.1210386479491681</c:v>
                </c:pt>
                <c:pt idx="10">
                  <c:v>0.14137081331840362</c:v>
                </c:pt>
                <c:pt idx="11">
                  <c:v>0.17887483376030544</c:v>
                </c:pt>
                <c:pt idx="12">
                  <c:v>0.21066229349881221</c:v>
                </c:pt>
                <c:pt idx="13">
                  <c:v>0.2130616353178208</c:v>
                </c:pt>
                <c:pt idx="14">
                  <c:v>0.18829926605021638</c:v>
                </c:pt>
                <c:pt idx="15">
                  <c:v>5.4211649700164281E-2</c:v>
                </c:pt>
                <c:pt idx="16">
                  <c:v>4.4870022543934907E-2</c:v>
                </c:pt>
                <c:pt idx="17">
                  <c:v>4.8660708964265567E-2</c:v>
                </c:pt>
                <c:pt idx="18">
                  <c:v>5.3135948994008121E-2</c:v>
                </c:pt>
                <c:pt idx="19">
                  <c:v>5.6142528903433353E-2</c:v>
                </c:pt>
                <c:pt idx="20">
                  <c:v>5.7740706804078244E-2</c:v>
                </c:pt>
                <c:pt idx="21">
                  <c:v>6.2943482068183787E-2</c:v>
                </c:pt>
                <c:pt idx="22">
                  <c:v>7.2182722161562796E-2</c:v>
                </c:pt>
                <c:pt idx="23">
                  <c:v>9.2736119049019725E-2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Data!$F$4</c:f>
              <c:strCache>
                <c:ptCount val="1"/>
                <c:pt idx="0">
                  <c:v>Price &gt; $4.00</c:v>
                </c:pt>
              </c:strCache>
            </c:strRef>
          </c:tx>
          <c:spPr>
            <a:ln w="12700">
              <a:solidFill>
                <a:schemeClr val="accent2"/>
              </a:solidFill>
              <a:prstDash val="sysDash"/>
            </a:ln>
          </c:spPr>
          <c:marker>
            <c:symbol val="diamond"/>
            <c:size val="6"/>
            <c:spPr>
              <a:solidFill>
                <a:schemeClr val="accent2"/>
              </a:solidFill>
              <a:ln>
                <a:solidFill>
                  <a:schemeClr val="accent2"/>
                </a:solidFill>
                <a:prstDash val="solid"/>
              </a:ln>
            </c:spPr>
          </c:marker>
          <c:cat>
            <c:numRef>
              <c:f>Data!$A$5:$A$28</c:f>
              <c:numCache>
                <c:formatCode>mmm\ yyyy</c:formatCode>
                <c:ptCount val="2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</c:numCache>
            </c:numRef>
          </c:cat>
          <c:val>
            <c:numRef>
              <c:f>Data!$F$5:$F$28</c:f>
              <c:numCache>
                <c:formatCode>0.00%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1.4741450386961662E-2</c:v>
                </c:pt>
                <c:pt idx="3">
                  <c:v>7.8395280956051958E-2</c:v>
                </c:pt>
                <c:pt idx="4">
                  <c:v>0.12103969379395439</c:v>
                </c:pt>
                <c:pt idx="5">
                  <c:v>0.16530444057813037</c:v>
                </c:pt>
                <c:pt idx="6">
                  <c:v>0.19720707470519</c:v>
                </c:pt>
                <c:pt idx="7">
                  <c:v>0.21068782755589188</c:v>
                </c:pt>
                <c:pt idx="8">
                  <c:v>0.21539070362219109</c:v>
                </c:pt>
                <c:pt idx="9">
                  <c:v>0.22767661324585947</c:v>
                </c:pt>
                <c:pt idx="10">
                  <c:v>0.25001811621049086</c:v>
                </c:pt>
                <c:pt idx="11">
                  <c:v>0.29351310295450939</c:v>
                </c:pt>
                <c:pt idx="12">
                  <c:v>0.32335428463652183</c:v>
                </c:pt>
                <c:pt idx="13">
                  <c:v>0.31668206512075125</c:v>
                </c:pt>
                <c:pt idx="14">
                  <c:v>0.28962405461797658</c:v>
                </c:pt>
                <c:pt idx="15">
                  <c:v>0.1153852699611119</c:v>
                </c:pt>
                <c:pt idx="16">
                  <c:v>9.9797605714547225E-2</c:v>
                </c:pt>
                <c:pt idx="17">
                  <c:v>0.10564175642085219</c:v>
                </c:pt>
                <c:pt idx="18">
                  <c:v>0.11242411851410884</c:v>
                </c:pt>
                <c:pt idx="19">
                  <c:v>0.11587198828179678</c:v>
                </c:pt>
                <c:pt idx="20">
                  <c:v>0.11636346982749761</c:v>
                </c:pt>
                <c:pt idx="21">
                  <c:v>0.12341793801214425</c:v>
                </c:pt>
                <c:pt idx="22">
                  <c:v>0.13673499255127855</c:v>
                </c:pt>
                <c:pt idx="23">
                  <c:v>0.16877889181689429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Data!$G$4</c:f>
              <c:strCache>
                <c:ptCount val="1"/>
                <c:pt idx="0">
                  <c:v>Price &gt; $3.50</c:v>
                </c:pt>
              </c:strCache>
            </c:strRef>
          </c:tx>
          <c:spPr>
            <a:ln w="12700">
              <a:solidFill>
                <a:schemeClr val="accent1"/>
              </a:solidFill>
              <a:prstDash val="sysDash"/>
            </a:ln>
          </c:spPr>
          <c:marker>
            <c:symbol val="circle"/>
            <c:size val="6"/>
            <c:spPr>
              <a:solidFill>
                <a:schemeClr val="accent1"/>
              </a:solidFill>
              <a:ln>
                <a:solidFill>
                  <a:schemeClr val="accent1"/>
                </a:solidFill>
                <a:prstDash val="solid"/>
              </a:ln>
            </c:spPr>
          </c:marker>
          <c:cat>
            <c:numRef>
              <c:f>Data!$A$5:$A$28</c:f>
              <c:numCache>
                <c:formatCode>mmm\ yyyy</c:formatCode>
                <c:ptCount val="2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</c:numCache>
            </c:numRef>
          </c:cat>
          <c:val>
            <c:numRef>
              <c:f>Data!$G$5:$G$28</c:f>
              <c:numCache>
                <c:formatCode>0.00%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0.18870328428090102</c:v>
                </c:pt>
                <c:pt idx="3">
                  <c:v>0.29169727366572651</c:v>
                </c:pt>
                <c:pt idx="4">
                  <c:v>0.33368227894172875</c:v>
                </c:pt>
                <c:pt idx="5">
                  <c:v>0.37051736514836453</c:v>
                </c:pt>
                <c:pt idx="6">
                  <c:v>0.39475393760663846</c:v>
                </c:pt>
                <c:pt idx="7">
                  <c:v>0.39723514904671448</c:v>
                </c:pt>
                <c:pt idx="8">
                  <c:v>0.38884253266453705</c:v>
                </c:pt>
                <c:pt idx="9">
                  <c:v>0.39487570747371231</c:v>
                </c:pt>
                <c:pt idx="10">
                  <c:v>0.41245445750834808</c:v>
                </c:pt>
                <c:pt idx="11">
                  <c:v>0.45370840458668144</c:v>
                </c:pt>
                <c:pt idx="12">
                  <c:v>0.473561617486634</c:v>
                </c:pt>
                <c:pt idx="13">
                  <c:v>0.45401666139526142</c:v>
                </c:pt>
                <c:pt idx="14">
                  <c:v>0.42830035771719255</c:v>
                </c:pt>
                <c:pt idx="15">
                  <c:v>0.23055474483274216</c:v>
                </c:pt>
                <c:pt idx="16">
                  <c:v>0.2080294548044414</c:v>
                </c:pt>
                <c:pt idx="17">
                  <c:v>0.21547600524763369</c:v>
                </c:pt>
                <c:pt idx="18">
                  <c:v>0.22404024517728408</c:v>
                </c:pt>
                <c:pt idx="19">
                  <c:v>0.22622963163043983</c:v>
                </c:pt>
                <c:pt idx="20">
                  <c:v>0.22308837910858434</c:v>
                </c:pt>
                <c:pt idx="21">
                  <c:v>0.23092199700983021</c:v>
                </c:pt>
                <c:pt idx="22">
                  <c:v>0.24770320375003607</c:v>
                </c:pt>
                <c:pt idx="23">
                  <c:v>0.29284373536756236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568960"/>
        <c:axId val="252569520"/>
      </c:lineChart>
      <c:dateAx>
        <c:axId val="25256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Contract month</a:t>
                </a:r>
              </a:p>
            </c:rich>
          </c:tx>
          <c:layout>
            <c:manualLayout>
              <c:xMode val="edge"/>
              <c:yMode val="edge"/>
              <c:x val="0.42912905543417357"/>
              <c:y val="0.80373694302287568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2569520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252569520"/>
        <c:scaling>
          <c:orientation val="minMax"/>
          <c:max val="0.5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2568960"/>
        <c:crosses val="autoZero"/>
        <c:crossBetween val="midCat"/>
        <c:majorUnit val="0.1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22236684653690234"/>
          <c:y val="0.13157929271998892"/>
          <c:w val="0.56306933024789363"/>
          <c:h val="7.236842105263319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633" r="0.75000000000000633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aseline="0"/>
              <a:t>P</a:t>
            </a:r>
            <a:r>
              <a:rPr lang="en-US" sz="1400"/>
              <a:t>robability of Henry Hub spot price falling below certain levels</a:t>
            </a:r>
          </a:p>
        </c:rich>
      </c:tx>
      <c:layout>
        <c:manualLayout>
          <c:xMode val="edge"/>
          <c:yMode val="edge"/>
          <c:x val="0.14460943790052971"/>
          <c:y val="3.55987880221996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341124895839484E-2"/>
          <c:y val="0.23948295750833745"/>
          <c:w val="0.86100494314690001"/>
          <c:h val="0.46278463410394582"/>
        </c:manualLayout>
      </c:layout>
      <c:lineChart>
        <c:grouping val="standard"/>
        <c:varyColors val="0"/>
        <c:ser>
          <c:idx val="2"/>
          <c:order val="0"/>
          <c:tx>
            <c:strRef>
              <c:f>Data!$K$4</c:f>
              <c:strCache>
                <c:ptCount val="1"/>
                <c:pt idx="0">
                  <c:v>Price &lt; $2.00</c:v>
                </c:pt>
              </c:strCache>
            </c:strRef>
          </c:tx>
          <c:spPr>
            <a:ln w="12700">
              <a:solidFill>
                <a:schemeClr val="accent3"/>
              </a:solidFill>
              <a:prstDash val="sysDash"/>
            </a:ln>
          </c:spPr>
          <c:marker>
            <c:symbol val="squar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  <a:prstDash val="solid"/>
              </a:ln>
            </c:spPr>
          </c:marker>
          <c:cat>
            <c:numRef>
              <c:f>Data!$A$5:$A$28</c:f>
              <c:numCache>
                <c:formatCode>mmm\ yyyy</c:formatCode>
                <c:ptCount val="2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</c:numCache>
            </c:numRef>
          </c:cat>
          <c:val>
            <c:numRef>
              <c:f>Data!$K$5:$K$28</c:f>
              <c:numCache>
                <c:formatCode>0.00%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2.7924980636750973E-6</c:v>
                </c:pt>
                <c:pt idx="3">
                  <c:v>1.0101511793461082E-3</c:v>
                </c:pt>
                <c:pt idx="4">
                  <c:v>3.7739706202327694E-3</c:v>
                </c:pt>
                <c:pt idx="5">
                  <c:v>9.0940516543518424E-3</c:v>
                </c:pt>
                <c:pt idx="6">
                  <c:v>1.4502333764988662E-2</c:v>
                </c:pt>
                <c:pt idx="7">
                  <c:v>2.1829371115933194E-2</c:v>
                </c:pt>
                <c:pt idx="8">
                  <c:v>3.316142615443074E-2</c:v>
                </c:pt>
                <c:pt idx="9">
                  <c:v>4.0534161652214018E-2</c:v>
                </c:pt>
                <c:pt idx="10">
                  <c:v>4.666723899949643E-2</c:v>
                </c:pt>
                <c:pt idx="11">
                  <c:v>4.7203237469499504E-2</c:v>
                </c:pt>
                <c:pt idx="12">
                  <c:v>5.744462181838339E-2</c:v>
                </c:pt>
                <c:pt idx="13">
                  <c:v>8.084735415572486E-2</c:v>
                </c:pt>
                <c:pt idx="14">
                  <c:v>8.2908499198125596E-2</c:v>
                </c:pt>
                <c:pt idx="15">
                  <c:v>0.11575676964135007</c:v>
                </c:pt>
                <c:pt idx="16">
                  <c:v>0.12424082024668859</c:v>
                </c:pt>
                <c:pt idx="17">
                  <c:v>0.12493980597327736</c:v>
                </c:pt>
                <c:pt idx="18">
                  <c:v>0.1253334536121069</c:v>
                </c:pt>
                <c:pt idx="19">
                  <c:v>0.13311853670324902</c:v>
                </c:pt>
                <c:pt idx="20">
                  <c:v>0.1475925042766898</c:v>
                </c:pt>
                <c:pt idx="21">
                  <c:v>0.15061193899266234</c:v>
                </c:pt>
                <c:pt idx="22">
                  <c:v>0.14670745612089786</c:v>
                </c:pt>
                <c:pt idx="23">
                  <c:v>0.1171137712885022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Data!$J$4</c:f>
              <c:strCache>
                <c:ptCount val="1"/>
                <c:pt idx="0">
                  <c:v>Price &lt; $2.25</c:v>
                </c:pt>
              </c:strCache>
            </c:strRef>
          </c:tx>
          <c:spPr>
            <a:ln w="12700">
              <a:solidFill>
                <a:schemeClr val="accent2"/>
              </a:solidFill>
              <a:prstDash val="sysDash"/>
            </a:ln>
          </c:spPr>
          <c:marker>
            <c:symbol val="diamond"/>
            <c:size val="6"/>
            <c:spPr>
              <a:solidFill>
                <a:schemeClr val="accent2"/>
              </a:solidFill>
              <a:ln>
                <a:solidFill>
                  <a:schemeClr val="accent2"/>
                </a:solidFill>
                <a:prstDash val="solid"/>
              </a:ln>
            </c:spPr>
          </c:marker>
          <c:cat>
            <c:numRef>
              <c:f>Data!$A$5:$A$28</c:f>
              <c:numCache>
                <c:formatCode>mmm\ yyyy</c:formatCode>
                <c:ptCount val="2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</c:numCache>
            </c:numRef>
          </c:cat>
          <c:val>
            <c:numRef>
              <c:f>Data!$J$5:$J$28</c:f>
              <c:numCache>
                <c:formatCode>0.00%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3.3707570106344953E-4</c:v>
                </c:pt>
                <c:pt idx="3">
                  <c:v>1.0115698746562707E-2</c:v>
                </c:pt>
                <c:pt idx="4">
                  <c:v>2.1749305039617473E-2</c:v>
                </c:pt>
                <c:pt idx="5">
                  <c:v>3.6316881982376481E-2</c:v>
                </c:pt>
                <c:pt idx="6">
                  <c:v>4.7688635643671762E-2</c:v>
                </c:pt>
                <c:pt idx="7">
                  <c:v>6.2033124120593253E-2</c:v>
                </c:pt>
                <c:pt idx="8">
                  <c:v>8.2213316563834349E-2</c:v>
                </c:pt>
                <c:pt idx="9">
                  <c:v>9.3212238811918313E-2</c:v>
                </c:pt>
                <c:pt idx="10">
                  <c:v>0.10056892075771573</c:v>
                </c:pt>
                <c:pt idx="11">
                  <c:v>9.7472777462464855E-2</c:v>
                </c:pt>
                <c:pt idx="12">
                  <c:v>0.10919753677271538</c:v>
                </c:pt>
                <c:pt idx="13">
                  <c:v>0.13994896509567434</c:v>
                </c:pt>
                <c:pt idx="14">
                  <c:v>0.14546746664608146</c:v>
                </c:pt>
                <c:pt idx="15">
                  <c:v>0.21490260959440666</c:v>
                </c:pt>
                <c:pt idx="16">
                  <c:v>0.22965597398821802</c:v>
                </c:pt>
                <c:pt idx="17">
                  <c:v>0.2288300558414752</c:v>
                </c:pt>
                <c:pt idx="18">
                  <c:v>0.22744466358671023</c:v>
                </c:pt>
                <c:pt idx="19">
                  <c:v>0.23587248024892538</c:v>
                </c:pt>
                <c:pt idx="20">
                  <c:v>0.25265683301064246</c:v>
                </c:pt>
                <c:pt idx="21">
                  <c:v>0.25419171657389839</c:v>
                </c:pt>
                <c:pt idx="22">
                  <c:v>0.2463438241759226</c:v>
                </c:pt>
                <c:pt idx="23">
                  <c:v>0.20484241880056919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Data!$I$4</c:f>
              <c:strCache>
                <c:ptCount val="1"/>
                <c:pt idx="0">
                  <c:v>Price &lt; $2.50</c:v>
                </c:pt>
              </c:strCache>
            </c:strRef>
          </c:tx>
          <c:spPr>
            <a:ln w="12700">
              <a:solidFill>
                <a:schemeClr val="accent1"/>
              </a:solidFill>
              <a:prstDash val="sysDash"/>
            </a:ln>
          </c:spPr>
          <c:marker>
            <c:symbol val="circle"/>
            <c:size val="6"/>
            <c:spPr>
              <a:solidFill>
                <a:schemeClr val="accent1"/>
              </a:solidFill>
              <a:ln>
                <a:solidFill>
                  <a:schemeClr val="accent1"/>
                </a:solidFill>
                <a:prstDash val="solid"/>
              </a:ln>
            </c:spPr>
          </c:marker>
          <c:cat>
            <c:numRef>
              <c:f>Data!$A$5:$A$28</c:f>
              <c:numCache>
                <c:formatCode>mmm\ yyyy</c:formatCode>
                <c:ptCount val="2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</c:numCache>
            </c:numRef>
          </c:cat>
          <c:val>
            <c:numRef>
              <c:f>Data!$I$5:$I$28</c:f>
              <c:numCache>
                <c:formatCode>0.00%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8.6880818220155254E-3</c:v>
                </c:pt>
                <c:pt idx="3">
                  <c:v>5.075975484392703E-2</c:v>
                </c:pt>
                <c:pt idx="4">
                  <c:v>7.5646767546650118E-2</c:v>
                </c:pt>
                <c:pt idx="5">
                  <c:v>9.8829938240515558E-2</c:v>
                </c:pt>
                <c:pt idx="6">
                  <c:v>0.11384106464173238</c:v>
                </c:pt>
                <c:pt idx="7">
                  <c:v>0.13370043083693417</c:v>
                </c:pt>
                <c:pt idx="8">
                  <c:v>0.16072882423435209</c:v>
                </c:pt>
                <c:pt idx="9">
                  <c:v>0.17294668672427116</c:v>
                </c:pt>
                <c:pt idx="10">
                  <c:v>0.17859579628786215</c:v>
                </c:pt>
                <c:pt idx="11">
                  <c:v>0.1687072755840453</c:v>
                </c:pt>
                <c:pt idx="12">
                  <c:v>0.17839708190504666</c:v>
                </c:pt>
                <c:pt idx="13">
                  <c:v>0.21321040048357065</c:v>
                </c:pt>
                <c:pt idx="14">
                  <c:v>0.22328425659799456</c:v>
                </c:pt>
                <c:pt idx="15">
                  <c:v>0.33523571391378859</c:v>
                </c:pt>
                <c:pt idx="16">
                  <c:v>0.35584525726790528</c:v>
                </c:pt>
                <c:pt idx="17">
                  <c:v>0.35279194351044818</c:v>
                </c:pt>
                <c:pt idx="18">
                  <c:v>0.34893910287462537</c:v>
                </c:pt>
                <c:pt idx="19">
                  <c:v>0.356111163350882</c:v>
                </c:pt>
                <c:pt idx="20">
                  <c:v>0.3723489873914213</c:v>
                </c:pt>
                <c:pt idx="21">
                  <c:v>0.37138620143975931</c:v>
                </c:pt>
                <c:pt idx="22">
                  <c:v>0.35946945540400121</c:v>
                </c:pt>
                <c:pt idx="23">
                  <c:v>0.30929013626346269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573440"/>
        <c:axId val="252574000"/>
      </c:lineChart>
      <c:dateAx>
        <c:axId val="252573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Contract month</a:t>
                </a:r>
              </a:p>
            </c:rich>
          </c:tx>
          <c:layout>
            <c:manualLayout>
              <c:xMode val="edge"/>
              <c:yMode val="edge"/>
              <c:x val="0.42599807433873432"/>
              <c:y val="0.80257490885007621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2574000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252574000"/>
        <c:scaling>
          <c:orientation val="minMax"/>
          <c:max val="0.5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2573440"/>
        <c:crosses val="autoZero"/>
        <c:crossBetween val="midCat"/>
        <c:majorUnit val="0.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0978145726643063"/>
          <c:y val="0.14239516176982744"/>
          <c:w val="0.58172526634684862"/>
          <c:h val="7.119775076659107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633" r="0.75000000000000633" t="1" header="0.5" footer="0.5"/>
    <c:pageSetup orientation="landscape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"/>
  <sheetViews>
    <sheetView tabSelected="1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0.071</cdr:x>
      <cdr:y>0</cdr:y>
    </cdr:from>
    <cdr:to>
      <cdr:x>0.92425</cdr:x>
      <cdr:y>0.496</cdr:y>
    </cdr:to>
    <cdr:graphicFrame macro="">
      <cdr:nvGraphicFramePr>
        <cdr:cNvPr id="3166" name="Chart 94"/>
        <cdr:cNvGraphicFramePr>
          <a:graphicFrameLocks xmlns:a="http://schemas.openxmlformats.org/drawingml/2006/main"/>
        </cdr:cNvGraphicFramePr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0.071</cdr:x>
      <cdr:y>0.45975</cdr:y>
    </cdr:from>
    <cdr:to>
      <cdr:x>0.934</cdr:x>
      <cdr:y>0.9635</cdr:y>
    </cdr:to>
    <cdr:graphicFrame macro="">
      <cdr:nvGraphicFramePr>
        <cdr:cNvPr id="3167" name="Chart 95"/>
        <cdr:cNvGraphicFramePr>
          <a:graphicFrameLocks xmlns:a="http://schemas.openxmlformats.org/drawingml/2006/main"/>
        </cdr:cNvGraphicFramePr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0.07125</cdr:x>
      <cdr:y>0.91028</cdr:y>
    </cdr:from>
    <cdr:to>
      <cdr:x>0.71143</cdr:x>
      <cdr:y>0.95269</cdr:y>
    </cdr:to>
    <cdr:sp macro="" textlink="Data!$A$30">
      <cdr:nvSpPr>
        <cdr:cNvPr id="307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611469" y="5314950"/>
          <a:ext cx="5494056" cy="2476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fld id="{729D10D7-5FEB-490A-929E-5C088D31D8BD}" type="TxLink">
            <a:rPr lang="en-US" sz="800" b="0" i="0" u="none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pPr/>
            <a:t>Notes: Probability values calculated using NYMEX market data for the five trading days ending February 2, 2017.</a:t>
          </a:fld>
          <a:endParaRPr lang="en-US" sz="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0.07125</cdr:x>
      <cdr:y>0.96411</cdr:y>
    </cdr:from>
    <cdr:to>
      <cdr:x>0.71809</cdr:x>
      <cdr:y>0.99511</cdr:y>
    </cdr:to>
    <cdr:sp macro="" textlink="Data!$A$29">
      <cdr:nvSpPr>
        <cdr:cNvPr id="3081" name="Text Box 9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611469" y="5629275"/>
          <a:ext cx="5551206" cy="180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fld id="{EF6848AC-44CD-4414-9EF1-992460829822}" type="TxLink">
            <a:rPr lang="en-US" sz="800" b="0" i="0" u="none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pPr/>
            <a:t>Source:  EIA Short-Term Energy Outlook, February 2017, and CME Group (http://www.cmegroup.com)</a:t>
          </a:fld>
          <a:endParaRPr lang="en-US" sz="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0.11025</cdr:x>
      <cdr:y>0.93584</cdr:y>
    </cdr:from>
    <cdr:to>
      <cdr:x>0.64975</cdr:x>
      <cdr:y>0.96684</cdr:y>
    </cdr:to>
    <cdr:sp macro="" textlink="">
      <cdr:nvSpPr>
        <cdr:cNvPr id="3079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46168" y="5464226"/>
          <a:ext cx="4630003" cy="1810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Values not calculated for months with little trading in "close-to-the-money" options contracts.</a:t>
          </a:r>
        </a:p>
      </cdr:txBody>
    </cdr:sp>
  </cdr:relSizeAnchor>
  <cdr:relSizeAnchor xmlns:cdr="http://schemas.openxmlformats.org/drawingml/2006/chartDrawing">
    <cdr:from>
      <cdr:x>0.90899</cdr:x>
      <cdr:y>0.89396</cdr:y>
    </cdr:from>
    <cdr:to>
      <cdr:x>0.98257</cdr:x>
      <cdr:y>0.97715</cdr:y>
    </cdr:to>
    <cdr:pic>
      <cdr:nvPicPr>
        <cdr:cNvPr id="10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cdr:blipFill>
      <cdr:spPr>
        <a:xfrm xmlns:a="http://schemas.openxmlformats.org/drawingml/2006/main">
          <a:off x="7800975" y="5219701"/>
          <a:ext cx="631429" cy="485714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K32"/>
  <sheetViews>
    <sheetView workbookViewId="0">
      <selection activeCell="A2" sqref="A2:D2"/>
    </sheetView>
  </sheetViews>
  <sheetFormatPr defaultRowHeight="12.75" x14ac:dyDescent="0.2"/>
  <cols>
    <col min="1" max="4" width="12" customWidth="1"/>
    <col min="5" max="7" width="15.28515625" customWidth="1"/>
    <col min="8" max="8" width="3.5703125" customWidth="1"/>
    <col min="9" max="11" width="15.28515625" customWidth="1"/>
  </cols>
  <sheetData>
    <row r="1" spans="1:11" ht="25.5" customHeight="1" x14ac:dyDescent="0.2">
      <c r="E1" s="20" t="s">
        <v>10</v>
      </c>
      <c r="F1" s="20"/>
      <c r="G1" s="20"/>
      <c r="I1" s="20" t="s">
        <v>11</v>
      </c>
      <c r="J1" s="20"/>
      <c r="K1" s="20"/>
    </row>
    <row r="2" spans="1:11" x14ac:dyDescent="0.2">
      <c r="A2" s="21" t="s">
        <v>14</v>
      </c>
      <c r="B2" s="21"/>
      <c r="C2" s="21"/>
      <c r="D2" s="21"/>
      <c r="E2" s="1">
        <v>4.5</v>
      </c>
      <c r="F2" s="1">
        <v>4</v>
      </c>
      <c r="G2" s="1">
        <v>3.5</v>
      </c>
      <c r="H2" s="2"/>
      <c r="I2" s="1">
        <v>2.5</v>
      </c>
      <c r="J2" s="1">
        <v>2.25</v>
      </c>
      <c r="K2" s="1">
        <v>2</v>
      </c>
    </row>
    <row r="3" spans="1:11" x14ac:dyDescent="0.2">
      <c r="A3" s="3" t="s">
        <v>0</v>
      </c>
      <c r="B3" s="3" t="s">
        <v>12</v>
      </c>
      <c r="C3" s="3" t="s">
        <v>4</v>
      </c>
      <c r="D3" s="3" t="s">
        <v>3</v>
      </c>
      <c r="E3" s="22" t="s">
        <v>5</v>
      </c>
      <c r="F3" s="22"/>
      <c r="G3" s="22"/>
      <c r="H3" s="4"/>
      <c r="I3" s="22" t="s">
        <v>5</v>
      </c>
      <c r="J3" s="22"/>
      <c r="K3" s="22"/>
    </row>
    <row r="4" spans="1:11" x14ac:dyDescent="0.2">
      <c r="A4" s="5" t="s">
        <v>2</v>
      </c>
      <c r="B4" s="5" t="s">
        <v>6</v>
      </c>
      <c r="C4" s="5" t="s">
        <v>7</v>
      </c>
      <c r="D4" s="5" t="s">
        <v>1</v>
      </c>
      <c r="E4" s="5" t="str">
        <f>"Price &gt; "&amp;TEXT(E2,"$0.00")&amp;""</f>
        <v>Price &gt; $4.50</v>
      </c>
      <c r="F4" s="5" t="str">
        <f>"Price &gt; "&amp;TEXT(F2,"$0.00")&amp;""</f>
        <v>Price &gt; $4.00</v>
      </c>
      <c r="G4" s="5" t="str">
        <f>"Price &gt; "&amp;TEXT(G2,"$0.00")&amp;""</f>
        <v>Price &gt; $3.50</v>
      </c>
      <c r="H4" s="5"/>
      <c r="I4" s="5" t="str">
        <f>"Price &lt; "&amp;TEXT(I2,"$0.00")&amp;""</f>
        <v>Price &lt; $2.50</v>
      </c>
      <c r="J4" s="5" t="str">
        <f>"Price &lt; "&amp;TEXT(J2,"$0.00")&amp;""</f>
        <v>Price &lt; $2.25</v>
      </c>
      <c r="K4" s="5" t="str">
        <f>"Price &lt; "&amp;TEXT(K2,"$0.00")&amp;""</f>
        <v>Price &lt; $2.00</v>
      </c>
    </row>
    <row r="5" spans="1:11" x14ac:dyDescent="0.2">
      <c r="A5" s="9">
        <v>42736</v>
      </c>
      <c r="B5" s="10" t="s">
        <v>13</v>
      </c>
      <c r="C5" s="12" t="s">
        <v>13</v>
      </c>
      <c r="D5" s="6" t="s">
        <v>13</v>
      </c>
      <c r="E5" s="18" t="e">
        <f t="shared" ref="E5:E28" si="0">IF(ISERROR(NORMSDIST((LN($B5/E$2)-((($C5^2)/2)*($D5/252)))/($C5*SQRT($D5/252)))),NA(),NORMSDIST((LN($B5/E$2)-((($C5^2)/2)*($D5/252)))/($C5*SQRT($D5/252))))</f>
        <v>#N/A</v>
      </c>
      <c r="F5" s="18" t="e">
        <f t="shared" ref="F5:G28" si="1">IF(ISERROR(NORMSDIST((LN($B5/F$2)-((($C5^2)/2)*($D5/252)))/($C5*SQRT($D5/252)))),NA(),NORMSDIST((LN($B5/F$2)-((($C5^2)/2)*($D5/252)))/($C5*SQRT($D5/252))))</f>
        <v>#N/A</v>
      </c>
      <c r="G5" s="18" t="e">
        <f t="shared" si="1"/>
        <v>#N/A</v>
      </c>
      <c r="H5" s="15"/>
      <c r="I5" s="18" t="e">
        <f t="shared" ref="I5:I28" si="2">IF(ISERROR(1-NORMSDIST((LN($B5/I$2)-((($C5^2)/2)*($D5/252)))/($C5*SQRT($D5/252)))),NA(),1-NORMSDIST((LN($B5/I$2)-((($C5^2)/2)*($D5/252)))/($C5*SQRT($D5/252))))</f>
        <v>#N/A</v>
      </c>
      <c r="J5" s="18" t="e">
        <f t="shared" ref="J5:K28" si="3">IF(ISERROR(1-NORMSDIST((LN($B5/J$2)-((($C5^2)/2)*($D5/252)))/($C5*SQRT($D5/252)))),NA(),1-NORMSDIST((LN($B5/J$2)-((($C5^2)/2)*($D5/252)))/($C5*SQRT($D5/252))))</f>
        <v>#N/A</v>
      </c>
      <c r="K5" s="18" t="e">
        <f t="shared" si="3"/>
        <v>#N/A</v>
      </c>
    </row>
    <row r="6" spans="1:11" x14ac:dyDescent="0.2">
      <c r="A6" s="9">
        <v>42767</v>
      </c>
      <c r="B6" s="10" t="s">
        <v>13</v>
      </c>
      <c r="C6" s="12" t="s">
        <v>13</v>
      </c>
      <c r="D6" s="6" t="s">
        <v>13</v>
      </c>
      <c r="E6" s="18" t="e">
        <f t="shared" si="0"/>
        <v>#N/A</v>
      </c>
      <c r="F6" s="18" t="e">
        <f t="shared" si="1"/>
        <v>#N/A</v>
      </c>
      <c r="G6" s="18" t="e">
        <f t="shared" si="1"/>
        <v>#N/A</v>
      </c>
      <c r="H6" s="15"/>
      <c r="I6" s="18" t="e">
        <f t="shared" si="2"/>
        <v>#N/A</v>
      </c>
      <c r="J6" s="18" t="e">
        <f t="shared" si="3"/>
        <v>#N/A</v>
      </c>
      <c r="K6" s="18" t="e">
        <f t="shared" si="3"/>
        <v>#N/A</v>
      </c>
    </row>
    <row r="7" spans="1:11" x14ac:dyDescent="0.2">
      <c r="A7" s="9">
        <v>42795</v>
      </c>
      <c r="B7" s="10">
        <v>3.2124000000000001</v>
      </c>
      <c r="C7" s="12">
        <v>0.43771365000000007</v>
      </c>
      <c r="D7" s="6">
        <v>14</v>
      </c>
      <c r="E7" s="18">
        <f t="shared" si="0"/>
        <v>4.5233662968451196E-4</v>
      </c>
      <c r="F7" s="18">
        <f t="shared" si="1"/>
        <v>1.4741450386961662E-2</v>
      </c>
      <c r="G7" s="18">
        <f t="shared" si="1"/>
        <v>0.18870328428090102</v>
      </c>
      <c r="H7" s="15"/>
      <c r="I7" s="18">
        <f t="shared" si="2"/>
        <v>8.6880818220155254E-3</v>
      </c>
      <c r="J7" s="18">
        <f t="shared" si="3"/>
        <v>3.3707570106344953E-4</v>
      </c>
      <c r="K7" s="18">
        <f t="shared" si="3"/>
        <v>2.7924980636750973E-6</v>
      </c>
    </row>
    <row r="8" spans="1:11" x14ac:dyDescent="0.2">
      <c r="A8" s="9">
        <v>42826</v>
      </c>
      <c r="B8" s="10">
        <v>3.2549999999999999</v>
      </c>
      <c r="C8" s="12">
        <v>0.40170345000000002</v>
      </c>
      <c r="D8" s="6">
        <v>37</v>
      </c>
      <c r="E8" s="18">
        <f t="shared" si="0"/>
        <v>1.4586108472755297E-2</v>
      </c>
      <c r="F8" s="18">
        <f t="shared" si="1"/>
        <v>7.8395280956051958E-2</v>
      </c>
      <c r="G8" s="18">
        <f t="shared" si="1"/>
        <v>0.29169727366572651</v>
      </c>
      <c r="H8" s="15"/>
      <c r="I8" s="18">
        <f t="shared" si="2"/>
        <v>5.075975484392703E-2</v>
      </c>
      <c r="J8" s="18">
        <f t="shared" si="3"/>
        <v>1.0115698746562707E-2</v>
      </c>
      <c r="K8" s="18">
        <f t="shared" si="3"/>
        <v>1.0101511793461082E-3</v>
      </c>
    </row>
    <row r="9" spans="1:11" x14ac:dyDescent="0.2">
      <c r="A9" s="9">
        <v>42856</v>
      </c>
      <c r="B9" s="10">
        <v>3.2920000000000003</v>
      </c>
      <c r="C9" s="12">
        <v>0.38276832499999996</v>
      </c>
      <c r="D9" s="6">
        <v>56</v>
      </c>
      <c r="E9" s="18">
        <f t="shared" si="0"/>
        <v>3.4184698205371136E-2</v>
      </c>
      <c r="F9" s="18">
        <f t="shared" si="1"/>
        <v>0.12103969379395439</v>
      </c>
      <c r="G9" s="18">
        <f t="shared" si="1"/>
        <v>0.33368227894172875</v>
      </c>
      <c r="H9" s="7"/>
      <c r="I9" s="18">
        <f t="shared" si="2"/>
        <v>7.5646767546650118E-2</v>
      </c>
      <c r="J9" s="18">
        <f t="shared" si="3"/>
        <v>2.1749305039617473E-2</v>
      </c>
      <c r="K9" s="18">
        <f t="shared" si="3"/>
        <v>3.7739706202327694E-3</v>
      </c>
    </row>
    <row r="10" spans="1:11" x14ac:dyDescent="0.2">
      <c r="A10" s="9">
        <v>42887</v>
      </c>
      <c r="B10" s="10">
        <v>3.339</v>
      </c>
      <c r="C10" s="12">
        <v>0.37361782500000001</v>
      </c>
      <c r="D10" s="6">
        <v>78</v>
      </c>
      <c r="E10" s="18">
        <f t="shared" si="0"/>
        <v>6.1837559568824592E-2</v>
      </c>
      <c r="F10" s="18">
        <f t="shared" si="1"/>
        <v>0.16530444057813037</v>
      </c>
      <c r="G10" s="18">
        <f t="shared" si="1"/>
        <v>0.37051736514836453</v>
      </c>
      <c r="H10" s="7"/>
      <c r="I10" s="18">
        <f t="shared" si="2"/>
        <v>9.8829938240515558E-2</v>
      </c>
      <c r="J10" s="18">
        <f t="shared" si="3"/>
        <v>3.6316881982376481E-2</v>
      </c>
      <c r="K10" s="18">
        <f t="shared" si="3"/>
        <v>9.0940516543518424E-3</v>
      </c>
    </row>
    <row r="11" spans="1:11" x14ac:dyDescent="0.2">
      <c r="A11" s="9">
        <v>42917</v>
      </c>
      <c r="B11" s="10">
        <v>3.38</v>
      </c>
      <c r="C11" s="12">
        <v>0.36254178214285709</v>
      </c>
      <c r="D11" s="6">
        <v>100</v>
      </c>
      <c r="E11" s="18">
        <f t="shared" si="0"/>
        <v>8.5754266877160867E-2</v>
      </c>
      <c r="F11" s="18">
        <f t="shared" si="1"/>
        <v>0.19720707470519</v>
      </c>
      <c r="G11" s="18">
        <f t="shared" si="1"/>
        <v>0.39475393760663846</v>
      </c>
      <c r="H11" s="7"/>
      <c r="I11" s="18">
        <f t="shared" si="2"/>
        <v>0.11384106464173238</v>
      </c>
      <c r="J11" s="18">
        <f t="shared" si="3"/>
        <v>4.7688635643671762E-2</v>
      </c>
      <c r="K11" s="18">
        <f t="shared" si="3"/>
        <v>1.4502333764988662E-2</v>
      </c>
    </row>
    <row r="12" spans="1:11" x14ac:dyDescent="0.2">
      <c r="A12" s="9">
        <v>42948</v>
      </c>
      <c r="B12" s="10">
        <v>3.3835999999999999</v>
      </c>
      <c r="C12" s="12">
        <v>0.3560181</v>
      </c>
      <c r="D12" s="6">
        <v>120</v>
      </c>
      <c r="E12" s="18">
        <f t="shared" si="0"/>
        <v>9.9665217297573536E-2</v>
      </c>
      <c r="F12" s="18">
        <f t="shared" si="1"/>
        <v>0.21068782755589188</v>
      </c>
      <c r="G12" s="18">
        <f t="shared" si="1"/>
        <v>0.39723514904671448</v>
      </c>
      <c r="H12" s="7"/>
      <c r="I12" s="18">
        <f t="shared" si="2"/>
        <v>0.13370043083693417</v>
      </c>
      <c r="J12" s="18">
        <f t="shared" si="3"/>
        <v>6.2033124120593253E-2</v>
      </c>
      <c r="K12" s="18">
        <f t="shared" si="3"/>
        <v>2.1829371115933194E-2</v>
      </c>
    </row>
    <row r="13" spans="1:11" x14ac:dyDescent="0.2">
      <c r="A13" s="9">
        <v>42979</v>
      </c>
      <c r="B13" s="10">
        <v>3.3637999999999999</v>
      </c>
      <c r="C13" s="12">
        <v>0.35065407500000001</v>
      </c>
      <c r="D13" s="6">
        <v>143</v>
      </c>
      <c r="E13" s="18">
        <f t="shared" si="0"/>
        <v>0.1086473301995638</v>
      </c>
      <c r="F13" s="18">
        <f t="shared" si="1"/>
        <v>0.21539070362219109</v>
      </c>
      <c r="G13" s="18">
        <f t="shared" si="1"/>
        <v>0.38884253266453705</v>
      </c>
      <c r="H13" s="7"/>
      <c r="I13" s="18">
        <f t="shared" si="2"/>
        <v>0.16072882423435209</v>
      </c>
      <c r="J13" s="18">
        <f t="shared" si="3"/>
        <v>8.2213316563834349E-2</v>
      </c>
      <c r="K13" s="18">
        <f t="shared" si="3"/>
        <v>3.316142615443074E-2</v>
      </c>
    </row>
    <row r="14" spans="1:11" x14ac:dyDescent="0.2">
      <c r="A14" s="9">
        <v>43009</v>
      </c>
      <c r="B14" s="10">
        <v>3.3780000000000001</v>
      </c>
      <c r="C14" s="12">
        <v>0.34598004999999998</v>
      </c>
      <c r="D14" s="6">
        <v>163</v>
      </c>
      <c r="E14" s="18">
        <f t="shared" si="0"/>
        <v>0.1210386479491681</v>
      </c>
      <c r="F14" s="18">
        <f t="shared" si="1"/>
        <v>0.22767661324585947</v>
      </c>
      <c r="G14" s="18">
        <f t="shared" si="1"/>
        <v>0.39487570747371231</v>
      </c>
      <c r="H14" s="7"/>
      <c r="I14" s="18">
        <f t="shared" si="2"/>
        <v>0.17294668672427116</v>
      </c>
      <c r="J14" s="18">
        <f t="shared" si="3"/>
        <v>9.3212238811918313E-2</v>
      </c>
      <c r="K14" s="18">
        <f t="shared" si="3"/>
        <v>4.0534161652214018E-2</v>
      </c>
    </row>
    <row r="15" spans="1:11" x14ac:dyDescent="0.2">
      <c r="A15" s="9">
        <v>43040</v>
      </c>
      <c r="B15" s="10">
        <v>3.4246000000000003</v>
      </c>
      <c r="C15" s="12">
        <v>0.34388300714285713</v>
      </c>
      <c r="D15" s="6">
        <v>185</v>
      </c>
      <c r="E15" s="18">
        <f t="shared" si="0"/>
        <v>0.14137081331840362</v>
      </c>
      <c r="F15" s="18">
        <f t="shared" si="1"/>
        <v>0.25001811621049086</v>
      </c>
      <c r="G15" s="18">
        <f t="shared" si="1"/>
        <v>0.41245445750834808</v>
      </c>
      <c r="H15" s="7"/>
      <c r="I15" s="18">
        <f t="shared" si="2"/>
        <v>0.17859579628786215</v>
      </c>
      <c r="J15" s="18">
        <f t="shared" si="3"/>
        <v>0.10056892075771573</v>
      </c>
      <c r="K15" s="18">
        <f t="shared" si="3"/>
        <v>4.666723899949643E-2</v>
      </c>
    </row>
    <row r="16" spans="1:11" x14ac:dyDescent="0.2">
      <c r="A16" s="9">
        <v>43070</v>
      </c>
      <c r="B16" s="10">
        <v>3.5442</v>
      </c>
      <c r="C16" s="12">
        <v>0.34599647738095235</v>
      </c>
      <c r="D16" s="6">
        <v>206</v>
      </c>
      <c r="E16" s="18">
        <f t="shared" si="0"/>
        <v>0.17887483376030544</v>
      </c>
      <c r="F16" s="18">
        <f t="shared" si="1"/>
        <v>0.29351310295450939</v>
      </c>
      <c r="G16" s="18">
        <f t="shared" si="1"/>
        <v>0.45370840458668144</v>
      </c>
      <c r="H16" s="7"/>
      <c r="I16" s="18">
        <f t="shared" si="2"/>
        <v>0.1687072755840453</v>
      </c>
      <c r="J16" s="18">
        <f t="shared" si="3"/>
        <v>9.7472777462464855E-2</v>
      </c>
      <c r="K16" s="18">
        <f t="shared" si="3"/>
        <v>4.7203237469499504E-2</v>
      </c>
    </row>
    <row r="17" spans="1:11" x14ac:dyDescent="0.2">
      <c r="A17" s="9">
        <v>43101</v>
      </c>
      <c r="B17" s="10">
        <v>3.6261999999999999</v>
      </c>
      <c r="C17" s="12">
        <v>0.35968435333333326</v>
      </c>
      <c r="D17" s="6">
        <v>226</v>
      </c>
      <c r="E17" s="18">
        <f t="shared" si="0"/>
        <v>0.21066229349881221</v>
      </c>
      <c r="F17" s="18">
        <f t="shared" si="1"/>
        <v>0.32335428463652183</v>
      </c>
      <c r="G17" s="18">
        <f t="shared" si="1"/>
        <v>0.473561617486634</v>
      </c>
      <c r="H17" s="7"/>
      <c r="I17" s="18">
        <f t="shared" si="2"/>
        <v>0.17839708190504666</v>
      </c>
      <c r="J17" s="18">
        <f t="shared" si="3"/>
        <v>0.10919753677271538</v>
      </c>
      <c r="K17" s="18">
        <f t="shared" si="3"/>
        <v>5.744462181838339E-2</v>
      </c>
    </row>
    <row r="18" spans="1:11" x14ac:dyDescent="0.2">
      <c r="A18" s="9">
        <v>43132</v>
      </c>
      <c r="B18" s="10">
        <v>3.5905999999999998</v>
      </c>
      <c r="C18" s="12">
        <v>0.37312448666666664</v>
      </c>
      <c r="D18" s="6">
        <v>247</v>
      </c>
      <c r="E18" s="18">
        <f t="shared" si="0"/>
        <v>0.2130616353178208</v>
      </c>
      <c r="F18" s="18">
        <f t="shared" si="1"/>
        <v>0.31668206512075125</v>
      </c>
      <c r="G18" s="18">
        <f t="shared" si="1"/>
        <v>0.45401666139526142</v>
      </c>
      <c r="H18" s="7"/>
      <c r="I18" s="18">
        <f t="shared" si="2"/>
        <v>0.21321040048357065</v>
      </c>
      <c r="J18" s="18">
        <f t="shared" si="3"/>
        <v>0.13994896509567434</v>
      </c>
      <c r="K18" s="18">
        <f t="shared" si="3"/>
        <v>8.084735415572486E-2</v>
      </c>
    </row>
    <row r="19" spans="1:11" x14ac:dyDescent="0.2">
      <c r="A19" s="9">
        <v>43160</v>
      </c>
      <c r="B19" s="10">
        <v>3.4974000000000003</v>
      </c>
      <c r="C19" s="12">
        <v>0.34771735476190474</v>
      </c>
      <c r="D19" s="6">
        <v>266</v>
      </c>
      <c r="E19" s="18">
        <f t="shared" si="0"/>
        <v>0.18829926605021638</v>
      </c>
      <c r="F19" s="18">
        <f t="shared" si="1"/>
        <v>0.28962405461797658</v>
      </c>
      <c r="G19" s="18">
        <f t="shared" si="1"/>
        <v>0.42830035771719255</v>
      </c>
      <c r="H19" s="7"/>
      <c r="I19" s="18">
        <f t="shared" si="2"/>
        <v>0.22328425659799456</v>
      </c>
      <c r="J19" s="18">
        <f t="shared" si="3"/>
        <v>0.14546746664608146</v>
      </c>
      <c r="K19" s="18">
        <f t="shared" si="3"/>
        <v>8.2908499198125596E-2</v>
      </c>
    </row>
    <row r="20" spans="1:11" x14ac:dyDescent="0.2">
      <c r="A20" s="9">
        <v>43191</v>
      </c>
      <c r="B20" s="10">
        <v>2.9485999999999999</v>
      </c>
      <c r="C20" s="12">
        <v>0.27121099285714279</v>
      </c>
      <c r="D20" s="6">
        <v>287</v>
      </c>
      <c r="E20" s="18">
        <f t="shared" si="0"/>
        <v>5.4211649700164281E-2</v>
      </c>
      <c r="F20" s="18">
        <f t="shared" si="1"/>
        <v>0.1153852699611119</v>
      </c>
      <c r="G20" s="18">
        <f t="shared" si="1"/>
        <v>0.23055474483274216</v>
      </c>
      <c r="H20" s="7"/>
      <c r="I20" s="18">
        <f t="shared" si="2"/>
        <v>0.33523571391378859</v>
      </c>
      <c r="J20" s="18">
        <f t="shared" si="3"/>
        <v>0.21490260959440666</v>
      </c>
      <c r="K20" s="18">
        <f t="shared" si="3"/>
        <v>0.11575676964135007</v>
      </c>
    </row>
    <row r="21" spans="1:11" x14ac:dyDescent="0.2">
      <c r="A21" s="9">
        <v>43221</v>
      </c>
      <c r="B21" s="10">
        <v>2.8917999999999999</v>
      </c>
      <c r="C21" s="12">
        <v>0.25729967857142855</v>
      </c>
      <c r="D21" s="6">
        <v>308</v>
      </c>
      <c r="E21" s="18">
        <f t="shared" si="0"/>
        <v>4.4870022543934907E-2</v>
      </c>
      <c r="F21" s="18">
        <f t="shared" si="1"/>
        <v>9.9797605714547225E-2</v>
      </c>
      <c r="G21" s="18">
        <f t="shared" si="1"/>
        <v>0.2080294548044414</v>
      </c>
      <c r="H21" s="7"/>
      <c r="I21" s="18">
        <f t="shared" si="2"/>
        <v>0.35584525726790528</v>
      </c>
      <c r="J21" s="18">
        <f t="shared" si="3"/>
        <v>0.22965597398821802</v>
      </c>
      <c r="K21" s="18">
        <f t="shared" si="3"/>
        <v>0.12424082024668859</v>
      </c>
    </row>
    <row r="22" spans="1:11" x14ac:dyDescent="0.2">
      <c r="A22" s="9">
        <v>43252</v>
      </c>
      <c r="B22" s="10">
        <v>2.9068000000000001</v>
      </c>
      <c r="C22" s="12">
        <v>0.2523094107142857</v>
      </c>
      <c r="D22" s="6">
        <v>330</v>
      </c>
      <c r="E22" s="18">
        <f t="shared" si="0"/>
        <v>4.8660708964265567E-2</v>
      </c>
      <c r="F22" s="18">
        <f t="shared" si="1"/>
        <v>0.10564175642085219</v>
      </c>
      <c r="G22" s="18">
        <f t="shared" si="1"/>
        <v>0.21547600524763369</v>
      </c>
      <c r="H22" s="7"/>
      <c r="I22" s="18">
        <f t="shared" si="2"/>
        <v>0.35279194351044818</v>
      </c>
      <c r="J22" s="18">
        <f t="shared" si="3"/>
        <v>0.2288300558414752</v>
      </c>
      <c r="K22" s="18">
        <f t="shared" si="3"/>
        <v>0.12493980597327736</v>
      </c>
    </row>
    <row r="23" spans="1:11" x14ac:dyDescent="0.2">
      <c r="A23" s="9">
        <v>43282</v>
      </c>
      <c r="B23" s="10">
        <v>2.9247999999999998</v>
      </c>
      <c r="C23" s="12">
        <v>0.24860294285714288</v>
      </c>
      <c r="D23" s="6">
        <v>351</v>
      </c>
      <c r="E23" s="18">
        <f t="shared" si="0"/>
        <v>5.3135948994008121E-2</v>
      </c>
      <c r="F23" s="18">
        <f t="shared" si="1"/>
        <v>0.11242411851410884</v>
      </c>
      <c r="G23" s="18">
        <f t="shared" si="1"/>
        <v>0.22404024517728408</v>
      </c>
      <c r="H23" s="7"/>
      <c r="I23" s="18">
        <f t="shared" si="2"/>
        <v>0.34893910287462537</v>
      </c>
      <c r="J23" s="18">
        <f t="shared" si="3"/>
        <v>0.22744466358671023</v>
      </c>
      <c r="K23" s="18">
        <f t="shared" si="3"/>
        <v>0.1253334536121069</v>
      </c>
    </row>
    <row r="24" spans="1:11" x14ac:dyDescent="0.2">
      <c r="A24" s="9">
        <v>43313</v>
      </c>
      <c r="B24" s="10">
        <v>2.9217999999999997</v>
      </c>
      <c r="C24" s="12">
        <v>0.24722057499999997</v>
      </c>
      <c r="D24" s="6">
        <v>372</v>
      </c>
      <c r="E24" s="18">
        <f t="shared" si="0"/>
        <v>5.6142528903433353E-2</v>
      </c>
      <c r="F24" s="18">
        <f t="shared" si="1"/>
        <v>0.11587198828179678</v>
      </c>
      <c r="G24" s="18">
        <f t="shared" si="1"/>
        <v>0.22622963163043983</v>
      </c>
      <c r="H24" s="7"/>
      <c r="I24" s="18">
        <f t="shared" si="2"/>
        <v>0.356111163350882</v>
      </c>
      <c r="J24" s="18">
        <f t="shared" si="3"/>
        <v>0.23587248024892538</v>
      </c>
      <c r="K24" s="18">
        <f t="shared" si="3"/>
        <v>0.13311853670324902</v>
      </c>
    </row>
    <row r="25" spans="1:11" x14ac:dyDescent="0.2">
      <c r="A25" s="9">
        <v>43344</v>
      </c>
      <c r="B25" s="10">
        <v>2.9005999999999998</v>
      </c>
      <c r="C25" s="12">
        <v>0.24714085714285713</v>
      </c>
      <c r="D25" s="6">
        <v>395</v>
      </c>
      <c r="E25" s="18">
        <f t="shared" si="0"/>
        <v>5.7740706804078244E-2</v>
      </c>
      <c r="F25" s="18">
        <f t="shared" si="1"/>
        <v>0.11636346982749761</v>
      </c>
      <c r="G25" s="18">
        <f t="shared" si="1"/>
        <v>0.22308837910858434</v>
      </c>
      <c r="H25" s="7"/>
      <c r="I25" s="18">
        <f t="shared" si="2"/>
        <v>0.3723489873914213</v>
      </c>
      <c r="J25" s="18">
        <f t="shared" si="3"/>
        <v>0.25265683301064246</v>
      </c>
      <c r="K25" s="18">
        <f t="shared" si="3"/>
        <v>0.1475925042766898</v>
      </c>
    </row>
    <row r="26" spans="1:11" x14ac:dyDescent="0.2">
      <c r="A26" s="9">
        <v>43374</v>
      </c>
      <c r="B26" s="10">
        <v>2.9156000000000004</v>
      </c>
      <c r="C26" s="12">
        <v>0.24672235952380955</v>
      </c>
      <c r="D26" s="6">
        <v>414</v>
      </c>
      <c r="E26" s="18">
        <f t="shared" si="0"/>
        <v>6.2943482068183787E-2</v>
      </c>
      <c r="F26" s="18">
        <f t="shared" si="1"/>
        <v>0.12341793801214425</v>
      </c>
      <c r="G26" s="18">
        <f t="shared" si="1"/>
        <v>0.23092199700983021</v>
      </c>
      <c r="H26" s="7"/>
      <c r="I26" s="18">
        <f t="shared" si="2"/>
        <v>0.37138620143975931</v>
      </c>
      <c r="J26" s="18">
        <f t="shared" si="3"/>
        <v>0.25419171657389839</v>
      </c>
      <c r="K26" s="18">
        <f t="shared" si="3"/>
        <v>0.15061193899266234</v>
      </c>
    </row>
    <row r="27" spans="1:11" x14ac:dyDescent="0.2">
      <c r="A27" s="9">
        <v>43405</v>
      </c>
      <c r="B27" s="10">
        <v>2.9585999999999997</v>
      </c>
      <c r="C27" s="12">
        <v>0.24530286190476192</v>
      </c>
      <c r="D27" s="6">
        <v>437</v>
      </c>
      <c r="E27" s="18">
        <f t="shared" si="0"/>
        <v>7.2182722161562796E-2</v>
      </c>
      <c r="F27" s="18">
        <f t="shared" si="1"/>
        <v>0.13673499255127855</v>
      </c>
      <c r="G27" s="18">
        <f t="shared" si="1"/>
        <v>0.24770320375003607</v>
      </c>
      <c r="H27" s="7"/>
      <c r="I27" s="18">
        <f t="shared" si="2"/>
        <v>0.35946945540400121</v>
      </c>
      <c r="J27" s="18">
        <f t="shared" si="3"/>
        <v>0.2463438241759226</v>
      </c>
      <c r="K27" s="18">
        <f t="shared" si="3"/>
        <v>0.14670745612089786</v>
      </c>
    </row>
    <row r="28" spans="1:11" x14ac:dyDescent="0.2">
      <c r="A28" s="16">
        <v>43435</v>
      </c>
      <c r="B28" s="11">
        <v>3.0924</v>
      </c>
      <c r="C28" s="13">
        <v>0.23930364761904763</v>
      </c>
      <c r="D28" s="14">
        <v>458</v>
      </c>
      <c r="E28" s="19">
        <f t="shared" si="0"/>
        <v>9.2736119049019725E-2</v>
      </c>
      <c r="F28" s="19">
        <f t="shared" si="1"/>
        <v>0.16877889181689429</v>
      </c>
      <c r="G28" s="19">
        <f t="shared" si="1"/>
        <v>0.29284373536756236</v>
      </c>
      <c r="H28" s="8"/>
      <c r="I28" s="19">
        <f t="shared" si="2"/>
        <v>0.30929013626346269</v>
      </c>
      <c r="J28" s="19">
        <f t="shared" si="3"/>
        <v>0.20484241880056919</v>
      </c>
      <c r="K28" s="19">
        <f t="shared" si="3"/>
        <v>0.1171137712885022</v>
      </c>
    </row>
    <row r="29" spans="1:11" x14ac:dyDescent="0.2">
      <c r="A29" t="s">
        <v>15</v>
      </c>
      <c r="B29" s="10"/>
      <c r="C29" s="12"/>
      <c r="D29" s="6"/>
      <c r="E29" s="18"/>
      <c r="F29" s="18"/>
      <c r="G29" s="18"/>
      <c r="H29" s="7"/>
      <c r="I29" s="18"/>
      <c r="J29" s="18"/>
      <c r="K29" s="18"/>
    </row>
    <row r="30" spans="1:11" x14ac:dyDescent="0.2">
      <c r="A30" t="s">
        <v>16</v>
      </c>
    </row>
    <row r="31" spans="1:11" x14ac:dyDescent="0.2">
      <c r="A31" s="17" t="s">
        <v>9</v>
      </c>
      <c r="B31" t="s">
        <v>8</v>
      </c>
    </row>
    <row r="32" spans="1:11" x14ac:dyDescent="0.2">
      <c r="A32" t="str">
        <f>IF(COUNT(C5:C28)=COUNT(B5:B28),"","          (a) Implied volatility measures may be unreliable if there is little trading in "&amp;"""close-to-the-money"""&amp;" options contracts")</f>
        <v/>
      </c>
    </row>
  </sheetData>
  <mergeCells count="5">
    <mergeCell ref="E1:G1"/>
    <mergeCell ref="I1:K1"/>
    <mergeCell ref="A2:D2"/>
    <mergeCell ref="E3:G3"/>
    <mergeCell ref="I3:K3"/>
  </mergeCells>
  <phoneticPr fontId="0" type="noConversion"/>
  <conditionalFormatting sqref="A5:A28">
    <cfRule type="expression" dxfId="1" priority="1" stopIfTrue="1">
      <formula>B5=""</formula>
    </cfRule>
  </conditionalFormatting>
  <conditionalFormatting sqref="E5:G29 I5:K29">
    <cfRule type="expression" dxfId="0" priority="2" stopIfTrue="1">
      <formula>$B5=""</formula>
    </cfRule>
  </conditionalFormatting>
  <pageMargins left="0.75" right="0.75" top="1" bottom="1" header="0.5" footer="0.5"/>
  <pageSetup scale="8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Chart</vt:lpstr>
      <vt:lpstr>Data!Print_Area</vt:lpstr>
    </vt:vector>
  </TitlesOfParts>
  <Company>DOE/EIA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Hodge</dc:creator>
  <cp:lastModifiedBy>Hodge, Tyler</cp:lastModifiedBy>
  <cp:lastPrinted>2010-04-02T12:59:59Z</cp:lastPrinted>
  <dcterms:created xsi:type="dcterms:W3CDTF">2010-02-26T13:39:10Z</dcterms:created>
  <dcterms:modified xsi:type="dcterms:W3CDTF">2017-02-03T14:38:13Z</dcterms:modified>
</cp:coreProperties>
</file>