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-f1\l6489\PRJ\Feb17\"/>
    </mc:Choice>
  </mc:AlternateContent>
  <bookViews>
    <workbookView xWindow="720" yWindow="210" windowWidth="15480" windowHeight="11190"/>
  </bookViews>
  <sheets>
    <sheet name="Chart" sheetId="5" r:id="rId1"/>
    <sheet name="Data" sheetId="2" r:id="rId2"/>
  </sheets>
  <definedNames>
    <definedName name="_xlnm.Print_Area" localSheetId="1">Data!$A$1:$K$32</definedName>
  </definedNames>
  <calcPr calcId="152511"/>
</workbook>
</file>

<file path=xl/calcChain.xml><?xml version="1.0" encoding="utf-8"?>
<calcChain xmlns="http://schemas.openxmlformats.org/spreadsheetml/2006/main">
  <c r="A31" i="2" l="1"/>
  <c r="B31" i="2"/>
  <c r="A32" i="2" l="1"/>
  <c r="I4" i="2"/>
  <c r="I21" i="2"/>
  <c r="I25" i="2"/>
  <c r="I28" i="2"/>
  <c r="I26" i="2"/>
  <c r="I24" i="2"/>
  <c r="I27" i="2"/>
  <c r="I22" i="2"/>
  <c r="I7" i="2"/>
  <c r="I18" i="2"/>
  <c r="I23" i="2"/>
  <c r="I20" i="2"/>
  <c r="I10" i="2"/>
  <c r="I8" i="2"/>
  <c r="I12" i="2"/>
  <c r="I13" i="2"/>
  <c r="I17" i="2"/>
  <c r="I6" i="2"/>
  <c r="I5" i="2"/>
  <c r="I16" i="2"/>
  <c r="I19" i="2"/>
  <c r="I15" i="2"/>
  <c r="I9" i="2"/>
  <c r="I11" i="2"/>
  <c r="I14" i="2"/>
  <c r="G4" i="2"/>
  <c r="G24" i="2"/>
  <c r="G21" i="2"/>
  <c r="G25" i="2"/>
  <c r="G28" i="2"/>
  <c r="G26" i="2"/>
  <c r="G27" i="2"/>
  <c r="G22" i="2"/>
  <c r="G10" i="2"/>
  <c r="G8" i="2"/>
  <c r="G12" i="2"/>
  <c r="G13" i="2"/>
  <c r="G17" i="2"/>
  <c r="G6" i="2"/>
  <c r="G5" i="2"/>
  <c r="G16" i="2"/>
  <c r="G19" i="2"/>
  <c r="G15" i="2"/>
  <c r="G9" i="2"/>
  <c r="G11" i="2"/>
  <c r="G14" i="2"/>
  <c r="G20" i="2"/>
  <c r="G7" i="2"/>
  <c r="G18" i="2"/>
  <c r="G23" i="2"/>
  <c r="J4" i="2" l="1"/>
  <c r="J25" i="2"/>
  <c r="J28" i="2"/>
  <c r="J21" i="2"/>
  <c r="J24" i="2"/>
  <c r="J26" i="2"/>
  <c r="J27" i="2"/>
  <c r="J22" i="2"/>
  <c r="J7" i="2"/>
  <c r="J18" i="2"/>
  <c r="J12" i="2"/>
  <c r="J13" i="2"/>
  <c r="J5" i="2"/>
  <c r="J16" i="2"/>
  <c r="J11" i="2"/>
  <c r="J20" i="2"/>
  <c r="J10" i="2"/>
  <c r="J8" i="2"/>
  <c r="J17" i="2"/>
  <c r="J6" i="2"/>
  <c r="J19" i="2"/>
  <c r="J23" i="2"/>
  <c r="J15" i="2"/>
  <c r="J9" i="2"/>
  <c r="J14" i="2"/>
  <c r="F4" i="2"/>
  <c r="F28" i="2"/>
  <c r="F22" i="2"/>
  <c r="F21" i="2"/>
  <c r="F25" i="2"/>
  <c r="F24" i="2"/>
  <c r="F26" i="2"/>
  <c r="F27" i="2"/>
  <c r="F10" i="2"/>
  <c r="F8" i="2"/>
  <c r="F12" i="2"/>
  <c r="F13" i="2"/>
  <c r="F6" i="2"/>
  <c r="F5" i="2"/>
  <c r="F16" i="2"/>
  <c r="F19" i="2"/>
  <c r="F23" i="2"/>
  <c r="F9" i="2"/>
  <c r="F11" i="2"/>
  <c r="F14" i="2"/>
  <c r="F20" i="2"/>
  <c r="F7" i="2"/>
  <c r="F18" i="2"/>
  <c r="F17" i="2"/>
  <c r="F15" i="2"/>
  <c r="K4" i="2"/>
  <c r="K21" i="2"/>
  <c r="K25" i="2"/>
  <c r="K24" i="2"/>
  <c r="K26" i="2"/>
  <c r="K28" i="2"/>
  <c r="K27" i="2"/>
  <c r="K22" i="2"/>
  <c r="K17" i="2"/>
  <c r="K19" i="2"/>
  <c r="K15" i="2"/>
  <c r="K14" i="2"/>
  <c r="K20" i="2"/>
  <c r="K7" i="2"/>
  <c r="K10" i="2"/>
  <c r="K18" i="2"/>
  <c r="K8" i="2"/>
  <c r="K12" i="2"/>
  <c r="K13" i="2"/>
  <c r="K6" i="2"/>
  <c r="K5" i="2"/>
  <c r="K16" i="2"/>
  <c r="K23" i="2"/>
  <c r="K9" i="2"/>
  <c r="K11" i="2"/>
  <c r="E4" i="2"/>
  <c r="E21" i="2"/>
  <c r="E24" i="2"/>
  <c r="E26" i="2"/>
  <c r="E27" i="2"/>
  <c r="E25" i="2"/>
  <c r="E28" i="2"/>
  <c r="E22" i="2"/>
  <c r="E7" i="2"/>
  <c r="E10" i="2"/>
  <c r="E18" i="2"/>
  <c r="E8" i="2"/>
  <c r="E17" i="2"/>
  <c r="E6" i="2"/>
  <c r="E23" i="2"/>
  <c r="E15" i="2"/>
  <c r="E9" i="2"/>
  <c r="E14" i="2"/>
  <c r="E12" i="2"/>
  <c r="E13" i="2"/>
  <c r="E5" i="2"/>
  <c r="E16" i="2"/>
  <c r="E19" i="2"/>
  <c r="E11" i="2"/>
  <c r="E20" i="2"/>
</calcChain>
</file>

<file path=xl/sharedStrings.xml><?xml version="1.0" encoding="utf-8"?>
<sst xmlns="http://schemas.openxmlformats.org/spreadsheetml/2006/main" count="24" uniqueCount="15">
  <si>
    <t>Contract</t>
  </si>
  <si>
    <t>Expiration</t>
  </si>
  <si>
    <t>Month</t>
  </si>
  <si>
    <t>Days to</t>
  </si>
  <si>
    <t>Implied</t>
  </si>
  <si>
    <t>NYMEX Implied Probability of</t>
  </si>
  <si>
    <t>Price</t>
  </si>
  <si>
    <t>Volatility</t>
  </si>
  <si>
    <t>WTI Futures</t>
  </si>
  <si>
    <t>Enter up to three values which future
WTI crude oil price could exceed</t>
  </si>
  <si>
    <t>Enter up to three values which future
WTI crude oil price could fall below</t>
  </si>
  <si>
    <t/>
  </si>
  <si>
    <t>Average NYMEX Data for Jan 27 - Feb 2</t>
  </si>
  <si>
    <t>Source:  EIA Short-Term Energy Outlook, February 2017, and CME Group (http://www.cmegroup.com)</t>
  </si>
  <si>
    <t>Notes: Probability values calculated using NYMEX market data for the five trading days ending February 2,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</si>
</sst>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yyyy"/>
    <numFmt numFmtId="165" formatCode="&quot;$&quot;#,##0.00"/>
  </numFmts>
  <fonts count="7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5" fontId="4" fillId="2" borderId="0" xfId="0" applyNumberFormat="1" applyFont="1" applyFill="1"/>
    <xf numFmtId="165" fontId="2" fillId="0" borderId="0" xfId="0" applyNumberFormat="1" applyFont="1" applyFill="1"/>
    <xf numFmtId="0" fontId="3" fillId="0" borderId="0" xfId="0" applyFont="1" applyAlignment="1">
      <alignment horizontal="right"/>
    </xf>
    <xf numFmtId="165" fontId="5" fillId="0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10" fontId="6" fillId="0" borderId="0" xfId="1" applyNumberFormat="1" applyFont="1" applyBorder="1"/>
    <xf numFmtId="10" fontId="6" fillId="0" borderId="1" xfId="1" applyNumberFormat="1" applyFont="1" applyBorder="1"/>
    <xf numFmtId="164" fontId="1" fillId="0" borderId="0" xfId="0" applyNumberFormat="1" applyFont="1" applyBorder="1"/>
    <xf numFmtId="165" fontId="6" fillId="0" borderId="0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10" fontId="6" fillId="0" borderId="0" xfId="1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64" fontId="1" fillId="0" borderId="1" xfId="0" applyNumberFormat="1" applyFont="1" applyBorder="1"/>
    <xf numFmtId="0" fontId="0" fillId="0" borderId="0" xfId="0" quotePrefix="1" applyAlignment="1">
      <alignment horizontal="right"/>
    </xf>
    <xf numFmtId="10" fontId="5" fillId="0" borderId="0" xfId="1" applyNumberFormat="1" applyFont="1" applyBorder="1" applyAlignment="1">
      <alignment horizontal="right"/>
    </xf>
    <xf numFmtId="10" fontId="5" fillId="0" borderId="1" xfId="1" applyNumberFormat="1" applyFont="1" applyBorder="1" applyAlignment="1">
      <alignment horizontal="right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165" fontId="3" fillId="0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ndense val="0"/>
        <extend val="0"/>
        <color indexed="9"/>
      </font>
    </dxf>
    <dxf>
      <font>
        <condense val="0"/>
        <extend val="0"/>
        <color indexed="2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6E-2"/>
          <c:w val="0.97225305216426194"/>
          <c:h val="0.9673735725938118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130032"/>
        <c:axId val="252130592"/>
      </c:barChart>
      <c:catAx>
        <c:axId val="252130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130592"/>
        <c:crosses val="autoZero"/>
        <c:auto val="1"/>
        <c:lblAlgn val="ctr"/>
        <c:lblOffset val="100"/>
        <c:tickMarkSkip val="1"/>
        <c:noMultiLvlLbl val="0"/>
      </c:catAx>
      <c:valAx>
        <c:axId val="25213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130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556048834627398"/>
          <c:y val="0.49918433931485551"/>
          <c:w val="0"/>
          <c:h val="1.6313213703099128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P</a:t>
            </a:r>
            <a:r>
              <a:rPr lang="en-US"/>
              <a:t>robability of WTI spot price exceeding certain levels</a:t>
            </a:r>
          </a:p>
        </c:rich>
      </c:tx>
      <c:layout>
        <c:manualLayout>
          <c:xMode val="edge"/>
          <c:yMode val="edge"/>
          <c:x val="0.19157792443762903"/>
          <c:y val="3.61843706805497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916810537230924E-2"/>
          <c:y val="0.24013196464452585"/>
          <c:w val="0.86606036785570739"/>
          <c:h val="0.4736849713535925"/>
        </c:manualLayout>
      </c:layout>
      <c:lineChart>
        <c:grouping val="standard"/>
        <c:varyColors val="0"/>
        <c:ser>
          <c:idx val="0"/>
          <c:order val="0"/>
          <c:tx>
            <c:strRef>
              <c:f>Data!$E$4</c:f>
              <c:strCache>
                <c:ptCount val="1"/>
                <c:pt idx="0">
                  <c:v>Price &gt; $70</c:v>
                </c:pt>
              </c:strCache>
            </c:strRef>
          </c:tx>
          <c:spPr>
            <a:ln w="12700">
              <a:solidFill>
                <a:schemeClr val="accent3"/>
              </a:solidFill>
              <a:prstDash val="sysDash"/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Data!$E$5:$E$28</c:f>
              <c:numCache>
                <c:formatCode>0.00%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2.7694477536795272E-3</c:v>
                </c:pt>
                <c:pt idx="4">
                  <c:v>1.9906435011805911E-2</c:v>
                </c:pt>
                <c:pt idx="5">
                  <c:v>4.9672192234320352E-2</c:v>
                </c:pt>
                <c:pt idx="6">
                  <c:v>7.7826412263831107E-2</c:v>
                </c:pt>
                <c:pt idx="7">
                  <c:v>9.6396034034940709E-2</c:v>
                </c:pt>
                <c:pt idx="8">
                  <c:v>0.11554796078834063</c:v>
                </c:pt>
                <c:pt idx="9">
                  <c:v>0.12803479712610802</c:v>
                </c:pt>
                <c:pt idx="10">
                  <c:v>0.13972488665898689</c:v>
                </c:pt>
                <c:pt idx="11">
                  <c:v>0.14895764330767394</c:v>
                </c:pt>
                <c:pt idx="12">
                  <c:v>0.15725671334408192</c:v>
                </c:pt>
                <c:pt idx="13">
                  <c:v>0.16285262568741971</c:v>
                </c:pt>
                <c:pt idx="14">
                  <c:v>0.16841686760226712</c:v>
                </c:pt>
                <c:pt idx="15">
                  <c:v>0.17229319360619857</c:v>
                </c:pt>
                <c:pt idx="16">
                  <c:v>0.17606828887397338</c:v>
                </c:pt>
                <c:pt idx="17">
                  <c:v>0.17765896455721497</c:v>
                </c:pt>
                <c:pt idx="18">
                  <c:v>0.18138792129504591</c:v>
                </c:pt>
                <c:pt idx="19">
                  <c:v>0.18327730430300909</c:v>
                </c:pt>
                <c:pt idx="20">
                  <c:v>0.18552642953495416</c:v>
                </c:pt>
                <c:pt idx="21">
                  <c:v>0.18744056059339922</c:v>
                </c:pt>
                <c:pt idx="22">
                  <c:v>0.18962954487988165</c:v>
                </c:pt>
                <c:pt idx="23">
                  <c:v>0.19032002755191663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Data!$F$4</c:f>
              <c:strCache>
                <c:ptCount val="1"/>
                <c:pt idx="0">
                  <c:v>Price &gt; $65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diamond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Data!$F$5:$F$28</c:f>
              <c:numCache>
                <c:formatCode>0.00%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2.2441385214283665E-2</c:v>
                </c:pt>
                <c:pt idx="4">
                  <c:v>7.0333657429221888E-2</c:v>
                </c:pt>
                <c:pt idx="5">
                  <c:v>0.12013680135140532</c:v>
                </c:pt>
                <c:pt idx="6">
                  <c:v>0.15641833889593368</c:v>
                </c:pt>
                <c:pt idx="7">
                  <c:v>0.17741634507440995</c:v>
                </c:pt>
                <c:pt idx="8">
                  <c:v>0.19690771730028525</c:v>
                </c:pt>
                <c:pt idx="9">
                  <c:v>0.20890662715138988</c:v>
                </c:pt>
                <c:pt idx="10">
                  <c:v>0.2196142803076237</c:v>
                </c:pt>
                <c:pt idx="11">
                  <c:v>0.2278206390664988</c:v>
                </c:pt>
                <c:pt idx="12">
                  <c:v>0.23484144363259984</c:v>
                </c:pt>
                <c:pt idx="13">
                  <c:v>0.2394967013131645</c:v>
                </c:pt>
                <c:pt idx="14">
                  <c:v>0.24406878333075882</c:v>
                </c:pt>
                <c:pt idx="15">
                  <c:v>0.24703880174084625</c:v>
                </c:pt>
                <c:pt idx="16">
                  <c:v>0.24982873895146995</c:v>
                </c:pt>
                <c:pt idx="17">
                  <c:v>0.25092080074487821</c:v>
                </c:pt>
                <c:pt idx="18">
                  <c:v>0.25328050735506236</c:v>
                </c:pt>
                <c:pt idx="19">
                  <c:v>0.25438148231756769</c:v>
                </c:pt>
                <c:pt idx="20">
                  <c:v>0.2557916329534643</c:v>
                </c:pt>
                <c:pt idx="21">
                  <c:v>0.257057769816598</c:v>
                </c:pt>
                <c:pt idx="22">
                  <c:v>0.25858080899622238</c:v>
                </c:pt>
                <c:pt idx="23">
                  <c:v>0.25918328658890655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Data!$G$4</c:f>
              <c:strCache>
                <c:ptCount val="1"/>
                <c:pt idx="0">
                  <c:v>Price &gt; $60</c:v>
                </c:pt>
              </c:strCache>
            </c:strRef>
          </c:tx>
          <c:spPr>
            <a:ln w="12700">
              <a:solidFill>
                <a:schemeClr val="accent1"/>
              </a:solidFill>
              <a:prstDash val="sysDash"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Data!$G$5:$G$28</c:f>
              <c:numCache>
                <c:formatCode>0.00%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0.11977956264832135</c:v>
                </c:pt>
                <c:pt idx="4">
                  <c:v>0.19925144206341905</c:v>
                </c:pt>
                <c:pt idx="5">
                  <c:v>0.253784397890221</c:v>
                </c:pt>
                <c:pt idx="6">
                  <c:v>0.28574716873341693</c:v>
                </c:pt>
                <c:pt idx="7">
                  <c:v>0.30224696822453367</c:v>
                </c:pt>
                <c:pt idx="8">
                  <c:v>0.31551334944915943</c:v>
                </c:pt>
                <c:pt idx="9">
                  <c:v>0.32324483612203636</c:v>
                </c:pt>
                <c:pt idx="10">
                  <c:v>0.32969091316096294</c:v>
                </c:pt>
                <c:pt idx="11">
                  <c:v>0.33448640082626402</c:v>
                </c:pt>
                <c:pt idx="12">
                  <c:v>0.33813945364699916</c:v>
                </c:pt>
                <c:pt idx="13">
                  <c:v>0.3405249954811953</c:v>
                </c:pt>
                <c:pt idx="14">
                  <c:v>0.34284434143705023</c:v>
                </c:pt>
                <c:pt idx="15">
                  <c:v>0.34398636737713462</c:v>
                </c:pt>
                <c:pt idx="16">
                  <c:v>0.34489149169496391</c:v>
                </c:pt>
                <c:pt idx="17">
                  <c:v>0.34508390882893047</c:v>
                </c:pt>
                <c:pt idx="18">
                  <c:v>0.34508498379613517</c:v>
                </c:pt>
                <c:pt idx="19">
                  <c:v>0.34487663536173035</c:v>
                </c:pt>
                <c:pt idx="20">
                  <c:v>0.34488177765384953</c:v>
                </c:pt>
                <c:pt idx="21">
                  <c:v>0.34505530755649438</c:v>
                </c:pt>
                <c:pt idx="22">
                  <c:v>0.34544424579996158</c:v>
                </c:pt>
                <c:pt idx="23">
                  <c:v>0.34585854961802731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133952"/>
        <c:axId val="252134512"/>
      </c:lineChart>
      <c:dateAx>
        <c:axId val="25213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 month</a:t>
                </a:r>
              </a:p>
            </c:rich>
          </c:tx>
          <c:layout>
            <c:manualLayout>
              <c:xMode val="edge"/>
              <c:yMode val="edge"/>
              <c:x val="0.42912905543417357"/>
              <c:y val="0.82566330704126256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134512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252134512"/>
        <c:scaling>
          <c:orientation val="minMax"/>
          <c:max val="0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133952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2236684653690253"/>
          <c:y val="0.13157929271998892"/>
          <c:w val="0.55006542907754219"/>
          <c:h val="7.23684210526334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711" r="0.75000000000000711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Probability of WTI spot price falling below certain levels</a:t>
            </a:r>
          </a:p>
        </c:rich>
      </c:tx>
      <c:layout>
        <c:manualLayout>
          <c:xMode val="edge"/>
          <c:yMode val="edge"/>
          <c:x val="0.18664534604181676"/>
          <c:y val="3.5598788022199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341124895839484E-2"/>
          <c:y val="0.23948295750833767"/>
          <c:w val="0.86100494314690001"/>
          <c:h val="0.46278463410394582"/>
        </c:manualLayout>
      </c:layout>
      <c:lineChart>
        <c:grouping val="standard"/>
        <c:varyColors val="0"/>
        <c:ser>
          <c:idx val="2"/>
          <c:order val="0"/>
          <c:tx>
            <c:strRef>
              <c:f>Data!$K$4</c:f>
              <c:strCache>
                <c:ptCount val="1"/>
                <c:pt idx="0">
                  <c:v>Price &lt; $40</c:v>
                </c:pt>
              </c:strCache>
            </c:strRef>
          </c:tx>
          <c:spPr>
            <a:ln w="12700">
              <a:solidFill>
                <a:schemeClr val="accent3"/>
              </a:solidFill>
              <a:prstDash val="sysDash"/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Data!$K$5:$K$28</c:f>
              <c:numCache>
                <c:formatCode>0.00%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1.2363827577682729E-3</c:v>
                </c:pt>
                <c:pt idx="4">
                  <c:v>9.5894878199530575E-3</c:v>
                </c:pt>
                <c:pt idx="5">
                  <c:v>2.6845670722130621E-2</c:v>
                </c:pt>
                <c:pt idx="6">
                  <c:v>4.6437849794415675E-2</c:v>
                </c:pt>
                <c:pt idx="7">
                  <c:v>6.1135569519803701E-2</c:v>
                </c:pt>
                <c:pt idx="8">
                  <c:v>7.981244564793244E-2</c:v>
                </c:pt>
                <c:pt idx="9">
                  <c:v>9.3033185426446119E-2</c:v>
                </c:pt>
                <c:pt idx="10">
                  <c:v>0.10661877007171394</c:v>
                </c:pt>
                <c:pt idx="11">
                  <c:v>0.11785799356697479</c:v>
                </c:pt>
                <c:pt idx="12">
                  <c:v>0.12929321957050099</c:v>
                </c:pt>
                <c:pt idx="13">
                  <c:v>0.13721735073717678</c:v>
                </c:pt>
                <c:pt idx="14">
                  <c:v>0.14524976895503894</c:v>
                </c:pt>
                <c:pt idx="15">
                  <c:v>0.15196091895867236</c:v>
                </c:pt>
                <c:pt idx="16">
                  <c:v>0.15905563684020463</c:v>
                </c:pt>
                <c:pt idx="17">
                  <c:v>0.16252826197871184</c:v>
                </c:pt>
                <c:pt idx="18">
                  <c:v>0.1718988716318699</c:v>
                </c:pt>
                <c:pt idx="19">
                  <c:v>0.17726252771376183</c:v>
                </c:pt>
                <c:pt idx="20">
                  <c:v>0.18307967320314367</c:v>
                </c:pt>
                <c:pt idx="21">
                  <c:v>0.18763851137239596</c:v>
                </c:pt>
                <c:pt idx="22">
                  <c:v>0.19238412242446523</c:v>
                </c:pt>
                <c:pt idx="23">
                  <c:v>0.19309971660581904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Data!$J$4</c:f>
              <c:strCache>
                <c:ptCount val="1"/>
                <c:pt idx="0">
                  <c:v>Price &lt; $45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diamond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Data!$J$5:$J$28</c:f>
              <c:numCache>
                <c:formatCode>0.00%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3.5474424432111684E-2</c:v>
                </c:pt>
                <c:pt idx="4">
                  <c:v>7.8323299506913302E-2</c:v>
                </c:pt>
                <c:pt idx="5">
                  <c:v>0.1197200818628118</c:v>
                </c:pt>
                <c:pt idx="6">
                  <c:v>0.15199771498654535</c:v>
                </c:pt>
                <c:pt idx="7">
                  <c:v>0.17208524455149132</c:v>
                </c:pt>
                <c:pt idx="8">
                  <c:v>0.19536521921299355</c:v>
                </c:pt>
                <c:pt idx="9">
                  <c:v>0.21042142006169928</c:v>
                </c:pt>
                <c:pt idx="10">
                  <c:v>0.22509460620666788</c:v>
                </c:pt>
                <c:pt idx="11">
                  <c:v>0.23665272324244091</c:v>
                </c:pt>
                <c:pt idx="12">
                  <c:v>0.24816684164586755</c:v>
                </c:pt>
                <c:pt idx="13">
                  <c:v>0.25590242426618603</c:v>
                </c:pt>
                <c:pt idx="14">
                  <c:v>0.26356025543181061</c:v>
                </c:pt>
                <c:pt idx="15">
                  <c:v>0.27001840976665958</c:v>
                </c:pt>
                <c:pt idx="16">
                  <c:v>0.27679479714999244</c:v>
                </c:pt>
                <c:pt idx="17">
                  <c:v>0.28013264775371327</c:v>
                </c:pt>
                <c:pt idx="18">
                  <c:v>0.28914302938750192</c:v>
                </c:pt>
                <c:pt idx="19">
                  <c:v>0.29427469686480046</c:v>
                </c:pt>
                <c:pt idx="20">
                  <c:v>0.29971417212340912</c:v>
                </c:pt>
                <c:pt idx="21">
                  <c:v>0.30388606753096137</c:v>
                </c:pt>
                <c:pt idx="22">
                  <c:v>0.30813104597867658</c:v>
                </c:pt>
                <c:pt idx="23">
                  <c:v>0.30866897238911362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Data!$I$4</c:f>
              <c:strCache>
                <c:ptCount val="1"/>
                <c:pt idx="0">
                  <c:v>Price &lt; $50</c:v>
                </c:pt>
              </c:strCache>
            </c:strRef>
          </c:tx>
          <c:spPr>
            <a:ln w="12700">
              <a:solidFill>
                <a:schemeClr val="accent1"/>
              </a:solidFill>
              <a:prstDash val="sysDash"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Data!$I$5:$I$28</c:f>
              <c:numCache>
                <c:formatCode>0.00%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0.23770093696427597</c:v>
                </c:pt>
                <c:pt idx="4">
                  <c:v>0.27810881072162508</c:v>
                </c:pt>
                <c:pt idx="5">
                  <c:v>0.30752876911420013</c:v>
                </c:pt>
                <c:pt idx="6">
                  <c:v>0.32844643002171003</c:v>
                </c:pt>
                <c:pt idx="7">
                  <c:v>0.3409700992479382</c:v>
                </c:pt>
                <c:pt idx="8">
                  <c:v>0.35641638656222363</c:v>
                </c:pt>
                <c:pt idx="9">
                  <c:v>0.36610838185165306</c:v>
                </c:pt>
                <c:pt idx="10">
                  <c:v>0.37557392611318652</c:v>
                </c:pt>
                <c:pt idx="11">
                  <c:v>0.38289425458847481</c:v>
                </c:pt>
                <c:pt idx="12">
                  <c:v>0.39042701961693549</c:v>
                </c:pt>
                <c:pt idx="13">
                  <c:v>0.39541604095667426</c:v>
                </c:pt>
                <c:pt idx="14">
                  <c:v>0.4002989797059533</c:v>
                </c:pt>
                <c:pt idx="15">
                  <c:v>0.40467802799645358</c:v>
                </c:pt>
                <c:pt idx="16">
                  <c:v>0.40933769965780653</c:v>
                </c:pt>
                <c:pt idx="17">
                  <c:v>0.41171357739654535</c:v>
                </c:pt>
                <c:pt idx="18">
                  <c:v>0.41827470061926264</c:v>
                </c:pt>
                <c:pt idx="19">
                  <c:v>0.42205974163752735</c:v>
                </c:pt>
                <c:pt idx="20">
                  <c:v>0.4259590982218926</c:v>
                </c:pt>
                <c:pt idx="21">
                  <c:v>0.42886675371504124</c:v>
                </c:pt>
                <c:pt idx="22">
                  <c:v>0.43172769646006692</c:v>
                </c:pt>
                <c:pt idx="23">
                  <c:v>0.43194664852581743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568736"/>
        <c:axId val="244570416"/>
      </c:lineChart>
      <c:dateAx>
        <c:axId val="24456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 month</a:t>
                </a:r>
              </a:p>
            </c:rich>
          </c:tx>
          <c:layout>
            <c:manualLayout>
              <c:xMode val="edge"/>
              <c:yMode val="edge"/>
              <c:x val="0.42599807433873432"/>
              <c:y val="0.811210522665426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570416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244570416"/>
        <c:scaling>
          <c:orientation val="minMax"/>
          <c:max val="0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568736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007745818405089"/>
          <c:y val="0.14239516176982744"/>
          <c:w val="0.5624202308901618"/>
          <c:h val="7.11977507665910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711" r="0.75000000000000711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0.071</cdr:x>
      <cdr:y>0</cdr:y>
    </cdr:from>
    <cdr:to>
      <cdr:x>0.92425</cdr:x>
      <cdr:y>0.496</cdr:y>
    </cdr:to>
    <cdr:graphicFrame macro="">
      <cdr:nvGraphicFramePr>
        <cdr:cNvPr id="3160" name="Chart 88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0.071</cdr:x>
      <cdr:y>0.45975</cdr:y>
    </cdr:from>
    <cdr:to>
      <cdr:x>0.934</cdr:x>
      <cdr:y>0.9635</cdr:y>
    </cdr:to>
    <cdr:graphicFrame macro="">
      <cdr:nvGraphicFramePr>
        <cdr:cNvPr id="3161" name="Chart 89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0.11358</cdr:x>
      <cdr:y>0.93911</cdr:y>
    </cdr:from>
    <cdr:to>
      <cdr:x>0.65308</cdr:x>
      <cdr:y>0.97011</cdr:y>
    </cdr:to>
    <cdr:sp macro="" textlink="">
      <cdr:nvSpPr>
        <cdr:cNvPr id="307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4743" y="5483276"/>
          <a:ext cx="4630003" cy="1810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Values not calculated for months with little trading in "close-to-the-money" options contracts.</a:t>
          </a:r>
        </a:p>
      </cdr:txBody>
    </cdr:sp>
  </cdr:relSizeAnchor>
  <cdr:relSizeAnchor xmlns:cdr="http://schemas.openxmlformats.org/drawingml/2006/chartDrawing">
    <cdr:from>
      <cdr:x>0.07125</cdr:x>
      <cdr:y>0.91354</cdr:y>
    </cdr:from>
    <cdr:to>
      <cdr:x>0.74251</cdr:x>
      <cdr:y>0.94897</cdr:y>
    </cdr:to>
    <cdr:sp macro="" textlink="Data!$A$30">
      <cdr:nvSpPr>
        <cdr:cNvPr id="307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611469" y="5334000"/>
          <a:ext cx="5760756" cy="206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fld id="{B3B9CC0A-3BB1-4CFE-95C1-0C1D900A9E35}" type="TxLink">
            <a:rPr lang="en-US" sz="8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/>
            <a:t>Notes: Probability values calculated using NYMEX market data for the five trading days ending February 2, 2017.</a:t>
          </a:fld>
          <a:endParaRPr lang="en-US" sz="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0.07125</cdr:x>
      <cdr:y>0.96747</cdr:y>
    </cdr:from>
    <cdr:to>
      <cdr:x>0.686</cdr:x>
      <cdr:y>0.99673</cdr:y>
    </cdr:to>
    <cdr:sp macro="" textlink="Data!$A$29">
      <cdr:nvSpPr>
        <cdr:cNvPr id="3081" name="Text Box 9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611469" y="5648911"/>
          <a:ext cx="5275800" cy="1708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fld id="{DA3D19A3-2478-4628-8186-A271099B2334}" type="TxLink">
            <a:rPr lang="en-US" sz="8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/>
            <a:t>Source:  EIA Short-Term Energy Outlook, February 2017, and CME Group (http://www.cmegroup.com)</a:t>
          </a:fld>
          <a:endParaRPr lang="en-US" sz="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0.91232</cdr:x>
      <cdr:y>0.89396</cdr:y>
    </cdr:from>
    <cdr:to>
      <cdr:x>0.98446</cdr:x>
      <cdr:y>0.97553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7829550" y="5219701"/>
          <a:ext cx="619125" cy="47625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32"/>
  <sheetViews>
    <sheetView workbookViewId="0">
      <selection activeCell="A2" sqref="A2:D2"/>
    </sheetView>
  </sheetViews>
  <sheetFormatPr defaultRowHeight="12.75" x14ac:dyDescent="0.2"/>
  <cols>
    <col min="1" max="4" width="12" customWidth="1"/>
    <col min="5" max="7" width="15.28515625" customWidth="1"/>
    <col min="8" max="8" width="3.5703125" customWidth="1"/>
    <col min="9" max="11" width="15.28515625" customWidth="1"/>
  </cols>
  <sheetData>
    <row r="1" spans="1:11" ht="25.5" customHeight="1" x14ac:dyDescent="0.2">
      <c r="E1" s="20" t="s">
        <v>9</v>
      </c>
      <c r="F1" s="20"/>
      <c r="G1" s="20"/>
      <c r="I1" s="20" t="s">
        <v>10</v>
      </c>
      <c r="J1" s="20"/>
      <c r="K1" s="20"/>
    </row>
    <row r="2" spans="1:11" x14ac:dyDescent="0.2">
      <c r="A2" s="21" t="s">
        <v>12</v>
      </c>
      <c r="B2" s="21"/>
      <c r="C2" s="21"/>
      <c r="D2" s="21"/>
      <c r="E2" s="1">
        <v>70</v>
      </c>
      <c r="F2" s="1">
        <v>65</v>
      </c>
      <c r="G2" s="1">
        <v>60</v>
      </c>
      <c r="H2" s="2"/>
      <c r="I2" s="1">
        <v>50</v>
      </c>
      <c r="J2" s="1">
        <v>45</v>
      </c>
      <c r="K2" s="1">
        <v>40</v>
      </c>
    </row>
    <row r="3" spans="1:11" x14ac:dyDescent="0.2">
      <c r="A3" s="3" t="s">
        <v>0</v>
      </c>
      <c r="B3" s="3" t="s">
        <v>8</v>
      </c>
      <c r="C3" s="3" t="s">
        <v>4</v>
      </c>
      <c r="D3" s="3" t="s">
        <v>3</v>
      </c>
      <c r="E3" s="22" t="s">
        <v>5</v>
      </c>
      <c r="F3" s="22"/>
      <c r="G3" s="22"/>
      <c r="H3" s="4"/>
      <c r="I3" s="22" t="s">
        <v>5</v>
      </c>
      <c r="J3" s="22"/>
      <c r="K3" s="22"/>
    </row>
    <row r="4" spans="1:11" x14ac:dyDescent="0.2">
      <c r="A4" s="5" t="s">
        <v>2</v>
      </c>
      <c r="B4" s="5" t="s">
        <v>6</v>
      </c>
      <c r="C4" s="5" t="s">
        <v>7</v>
      </c>
      <c r="D4" s="5" t="s">
        <v>1</v>
      </c>
      <c r="E4" s="5" t="str">
        <f>"Price &gt; $"&amp;E2&amp;""</f>
        <v>Price &gt; $70</v>
      </c>
      <c r="F4" s="5" t="str">
        <f>"Price &gt; $"&amp;F2&amp;""</f>
        <v>Price &gt; $65</v>
      </c>
      <c r="G4" s="5" t="str">
        <f>"Price &gt; $"&amp;G2&amp;""</f>
        <v>Price &gt; $60</v>
      </c>
      <c r="H4" s="5"/>
      <c r="I4" s="5" t="str">
        <f>"Price &lt; $"&amp;I2&amp;""</f>
        <v>Price &lt; $50</v>
      </c>
      <c r="J4" s="5" t="str">
        <f>"Price &lt; $"&amp;J2&amp;""</f>
        <v>Price &lt; $45</v>
      </c>
      <c r="K4" s="5" t="str">
        <f>"Price &lt; $"&amp;K2&amp;""</f>
        <v>Price &lt; $40</v>
      </c>
    </row>
    <row r="5" spans="1:11" x14ac:dyDescent="0.2">
      <c r="A5" s="9">
        <v>42736</v>
      </c>
      <c r="B5" s="10" t="s">
        <v>11</v>
      </c>
      <c r="C5" s="12" t="s">
        <v>11</v>
      </c>
      <c r="D5" s="6" t="s">
        <v>11</v>
      </c>
      <c r="E5" s="18" t="e">
        <f t="shared" ref="E5:E28" si="0">IF(ISERROR(NORMSDIST((LN($B5/E$2)-((($C5^2)/2)*($D5/252)))/($C5*SQRT($D5/252)))),NA(),NORMSDIST((LN($B5/E$2)-((($C5^2)/2)*($D5/252)))/($C5*SQRT($D5/252))))</f>
        <v>#N/A</v>
      </c>
      <c r="F5" s="18" t="e">
        <f t="shared" ref="F5:G28" si="1">IF(ISERROR(NORMSDIST((LN($B5/F$2)-((($C5^2)/2)*($D5/252)))/($C5*SQRT($D5/252)))),NA(),NORMSDIST((LN($B5/F$2)-((($C5^2)/2)*($D5/252)))/($C5*SQRT($D5/252))))</f>
        <v>#N/A</v>
      </c>
      <c r="G5" s="18" t="e">
        <f t="shared" si="1"/>
        <v>#N/A</v>
      </c>
      <c r="H5" s="15"/>
      <c r="I5" s="18" t="e">
        <f t="shared" ref="I5:I28" si="2">IF(ISERROR(1-NORMSDIST((LN($B5/I$2)-((($C5^2)/2)*($D5/252)))/($C5*SQRT($D5/252)))),NA(),1-NORMSDIST((LN($B5/I$2)-((($C5^2)/2)*($D5/252)))/($C5*SQRT($D5/252))))</f>
        <v>#N/A</v>
      </c>
      <c r="J5" s="18" t="e">
        <f t="shared" ref="J5:K28" si="3">IF(ISERROR(1-NORMSDIST((LN($B5/J$2)-((($C5^2)/2)*($D5/252)))/($C5*SQRT($D5/252)))),NA(),1-NORMSDIST((LN($B5/J$2)-((($C5^2)/2)*($D5/252)))/($C5*SQRT($D5/252))))</f>
        <v>#N/A</v>
      </c>
      <c r="K5" s="18" t="e">
        <f t="shared" si="3"/>
        <v>#N/A</v>
      </c>
    </row>
    <row r="6" spans="1:11" x14ac:dyDescent="0.2">
      <c r="A6" s="9">
        <v>42767</v>
      </c>
      <c r="B6" s="10" t="s">
        <v>11</v>
      </c>
      <c r="C6" s="12" t="s">
        <v>11</v>
      </c>
      <c r="D6" s="6" t="s">
        <v>11</v>
      </c>
      <c r="E6" s="18" t="e">
        <f t="shared" si="0"/>
        <v>#N/A</v>
      </c>
      <c r="F6" s="18" t="e">
        <f t="shared" si="1"/>
        <v>#N/A</v>
      </c>
      <c r="G6" s="18" t="e">
        <f t="shared" si="1"/>
        <v>#N/A</v>
      </c>
      <c r="H6" s="15"/>
      <c r="I6" s="18" t="e">
        <f t="shared" si="2"/>
        <v>#N/A</v>
      </c>
      <c r="J6" s="18" t="e">
        <f t="shared" si="3"/>
        <v>#N/A</v>
      </c>
      <c r="K6" s="18" t="e">
        <f t="shared" si="3"/>
        <v>#N/A</v>
      </c>
    </row>
    <row r="7" spans="1:11" x14ac:dyDescent="0.2">
      <c r="A7" s="9">
        <v>42795</v>
      </c>
      <c r="B7" s="10" t="s">
        <v>11</v>
      </c>
      <c r="C7" s="12" t="s">
        <v>11</v>
      </c>
      <c r="D7" s="6" t="s">
        <v>11</v>
      </c>
      <c r="E7" s="18" t="e">
        <f t="shared" si="0"/>
        <v>#N/A</v>
      </c>
      <c r="F7" s="18" t="e">
        <f t="shared" si="1"/>
        <v>#N/A</v>
      </c>
      <c r="G7" s="18" t="e">
        <f t="shared" si="1"/>
        <v>#N/A</v>
      </c>
      <c r="H7" s="15"/>
      <c r="I7" s="18" t="e">
        <f t="shared" si="2"/>
        <v>#N/A</v>
      </c>
      <c r="J7" s="18" t="e">
        <f t="shared" si="3"/>
        <v>#N/A</v>
      </c>
      <c r="K7" s="18" t="e">
        <f t="shared" si="3"/>
        <v>#N/A</v>
      </c>
    </row>
    <row r="8" spans="1:11" x14ac:dyDescent="0.2">
      <c r="A8" s="9">
        <v>42826</v>
      </c>
      <c r="B8" s="10">
        <v>53.814000000000007</v>
      </c>
      <c r="C8" s="12">
        <v>0.28439492500000002</v>
      </c>
      <c r="D8" s="6">
        <v>29</v>
      </c>
      <c r="E8" s="18">
        <f t="shared" si="0"/>
        <v>2.7694477536795272E-3</v>
      </c>
      <c r="F8" s="18">
        <f t="shared" si="1"/>
        <v>2.2441385214283665E-2</v>
      </c>
      <c r="G8" s="18">
        <f t="shared" si="1"/>
        <v>0.11977956264832135</v>
      </c>
      <c r="H8" s="15"/>
      <c r="I8" s="18">
        <f t="shared" si="2"/>
        <v>0.23770093696427597</v>
      </c>
      <c r="J8" s="18">
        <f t="shared" si="3"/>
        <v>3.5474424432111684E-2</v>
      </c>
      <c r="K8" s="18">
        <f t="shared" si="3"/>
        <v>1.2363827577682729E-3</v>
      </c>
    </row>
    <row r="9" spans="1:11" x14ac:dyDescent="0.2">
      <c r="A9" s="9">
        <v>42856</v>
      </c>
      <c r="B9" s="10">
        <v>54.326000000000001</v>
      </c>
      <c r="C9" s="12">
        <v>0.28567862499999996</v>
      </c>
      <c r="D9" s="6">
        <v>50</v>
      </c>
      <c r="E9" s="18">
        <f t="shared" si="0"/>
        <v>1.9906435011805911E-2</v>
      </c>
      <c r="F9" s="18">
        <f t="shared" si="1"/>
        <v>7.0333657429221888E-2</v>
      </c>
      <c r="G9" s="18">
        <f t="shared" si="1"/>
        <v>0.19925144206341905</v>
      </c>
      <c r="H9" s="7"/>
      <c r="I9" s="18">
        <f t="shared" si="2"/>
        <v>0.27810881072162508</v>
      </c>
      <c r="J9" s="18">
        <f t="shared" si="3"/>
        <v>7.8323299506913302E-2</v>
      </c>
      <c r="K9" s="18">
        <f t="shared" si="3"/>
        <v>9.5894878199530575E-3</v>
      </c>
    </row>
    <row r="10" spans="1:11" x14ac:dyDescent="0.2">
      <c r="A10" s="9">
        <v>42887</v>
      </c>
      <c r="B10" s="10">
        <v>54.757999999999996</v>
      </c>
      <c r="C10" s="12">
        <v>0.29265872500000001</v>
      </c>
      <c r="D10" s="6">
        <v>72</v>
      </c>
      <c r="E10" s="18">
        <f t="shared" si="0"/>
        <v>4.9672192234320352E-2</v>
      </c>
      <c r="F10" s="18">
        <f t="shared" si="1"/>
        <v>0.12013680135140532</v>
      </c>
      <c r="G10" s="18">
        <f t="shared" si="1"/>
        <v>0.253784397890221</v>
      </c>
      <c r="H10" s="7"/>
      <c r="I10" s="18">
        <f t="shared" si="2"/>
        <v>0.30752876911420013</v>
      </c>
      <c r="J10" s="18">
        <f t="shared" si="3"/>
        <v>0.1197200818628118</v>
      </c>
      <c r="K10" s="18">
        <f t="shared" si="3"/>
        <v>2.6845670722130621E-2</v>
      </c>
    </row>
    <row r="11" spans="1:11" x14ac:dyDescent="0.2">
      <c r="A11" s="9">
        <v>42917</v>
      </c>
      <c r="B11" s="10">
        <v>55.064</v>
      </c>
      <c r="C11" s="12">
        <v>0.29874287500000002</v>
      </c>
      <c r="D11" s="6">
        <v>92</v>
      </c>
      <c r="E11" s="18">
        <f t="shared" si="0"/>
        <v>7.7826412263831107E-2</v>
      </c>
      <c r="F11" s="18">
        <f t="shared" si="1"/>
        <v>0.15641833889593368</v>
      </c>
      <c r="G11" s="18">
        <f t="shared" si="1"/>
        <v>0.28574716873341693</v>
      </c>
      <c r="H11" s="7"/>
      <c r="I11" s="18">
        <f t="shared" si="2"/>
        <v>0.32844643002171003</v>
      </c>
      <c r="J11" s="18">
        <f t="shared" si="3"/>
        <v>0.15199771498654535</v>
      </c>
      <c r="K11" s="18">
        <f t="shared" si="3"/>
        <v>4.6437849794415675E-2</v>
      </c>
    </row>
    <row r="12" spans="1:11" x14ac:dyDescent="0.2">
      <c r="A12" s="9">
        <v>42948</v>
      </c>
      <c r="B12" s="10">
        <v>55.25</v>
      </c>
      <c r="C12" s="12">
        <v>0.29346794761904765</v>
      </c>
      <c r="D12" s="6">
        <v>113</v>
      </c>
      <c r="E12" s="18">
        <f t="shared" si="0"/>
        <v>9.6396034034940709E-2</v>
      </c>
      <c r="F12" s="18">
        <f t="shared" si="1"/>
        <v>0.17741634507440995</v>
      </c>
      <c r="G12" s="18">
        <f t="shared" si="1"/>
        <v>0.30224696822453367</v>
      </c>
      <c r="H12" s="7"/>
      <c r="I12" s="18">
        <f t="shared" si="2"/>
        <v>0.3409700992479382</v>
      </c>
      <c r="J12" s="18">
        <f t="shared" si="3"/>
        <v>0.17208524455149132</v>
      </c>
      <c r="K12" s="18">
        <f t="shared" si="3"/>
        <v>6.1135569519803701E-2</v>
      </c>
    </row>
    <row r="13" spans="1:11" x14ac:dyDescent="0.2">
      <c r="A13" s="9">
        <v>42979</v>
      </c>
      <c r="B13" s="10">
        <v>55.379999999999995</v>
      </c>
      <c r="C13" s="12">
        <v>0.29255038214285711</v>
      </c>
      <c r="D13" s="6">
        <v>136</v>
      </c>
      <c r="E13" s="18">
        <f t="shared" si="0"/>
        <v>0.11554796078834063</v>
      </c>
      <c r="F13" s="18">
        <f t="shared" si="1"/>
        <v>0.19690771730028525</v>
      </c>
      <c r="G13" s="18">
        <f t="shared" si="1"/>
        <v>0.31551334944915943</v>
      </c>
      <c r="H13" s="7"/>
      <c r="I13" s="18">
        <f t="shared" si="2"/>
        <v>0.35641638656222363</v>
      </c>
      <c r="J13" s="18">
        <f t="shared" si="3"/>
        <v>0.19536521921299355</v>
      </c>
      <c r="K13" s="18">
        <f t="shared" si="3"/>
        <v>7.981244564793244E-2</v>
      </c>
    </row>
    <row r="14" spans="1:11" x14ac:dyDescent="0.2">
      <c r="A14" s="9">
        <v>43009</v>
      </c>
      <c r="B14" s="10">
        <v>55.470000000000006</v>
      </c>
      <c r="C14" s="12">
        <v>0.28936083333333334</v>
      </c>
      <c r="D14" s="6">
        <v>156</v>
      </c>
      <c r="E14" s="18">
        <f t="shared" si="0"/>
        <v>0.12803479712610802</v>
      </c>
      <c r="F14" s="18">
        <f t="shared" si="1"/>
        <v>0.20890662715138988</v>
      </c>
      <c r="G14" s="18">
        <f t="shared" si="1"/>
        <v>0.32324483612203636</v>
      </c>
      <c r="H14" s="7"/>
      <c r="I14" s="18">
        <f t="shared" si="2"/>
        <v>0.36610838185165306</v>
      </c>
      <c r="J14" s="18">
        <f t="shared" si="3"/>
        <v>0.21042142006169928</v>
      </c>
      <c r="K14" s="18">
        <f t="shared" si="3"/>
        <v>9.3033185426446119E-2</v>
      </c>
    </row>
    <row r="15" spans="1:11" x14ac:dyDescent="0.2">
      <c r="A15" s="9">
        <v>43040</v>
      </c>
      <c r="B15" s="10">
        <v>55.548000000000002</v>
      </c>
      <c r="C15" s="12">
        <v>0.28623345666666672</v>
      </c>
      <c r="D15" s="6">
        <v>178</v>
      </c>
      <c r="E15" s="18">
        <f t="shared" si="0"/>
        <v>0.13972488665898689</v>
      </c>
      <c r="F15" s="18">
        <f t="shared" si="1"/>
        <v>0.2196142803076237</v>
      </c>
      <c r="G15" s="18">
        <f t="shared" si="1"/>
        <v>0.32969091316096294</v>
      </c>
      <c r="H15" s="7"/>
      <c r="I15" s="18">
        <f t="shared" si="2"/>
        <v>0.37557392611318652</v>
      </c>
      <c r="J15" s="18">
        <f t="shared" si="3"/>
        <v>0.22509460620666788</v>
      </c>
      <c r="K15" s="18">
        <f t="shared" si="3"/>
        <v>0.10661877007171394</v>
      </c>
    </row>
    <row r="16" spans="1:11" x14ac:dyDescent="0.2">
      <c r="A16" s="9">
        <v>43070</v>
      </c>
      <c r="B16" s="10">
        <v>55.616</v>
      </c>
      <c r="C16" s="12">
        <v>0.28281760000000006</v>
      </c>
      <c r="D16" s="6">
        <v>199</v>
      </c>
      <c r="E16" s="18">
        <f t="shared" si="0"/>
        <v>0.14895764330767394</v>
      </c>
      <c r="F16" s="18">
        <f t="shared" si="1"/>
        <v>0.2278206390664988</v>
      </c>
      <c r="G16" s="18">
        <f t="shared" si="1"/>
        <v>0.33448640082626402</v>
      </c>
      <c r="H16" s="7"/>
      <c r="I16" s="18">
        <f t="shared" si="2"/>
        <v>0.38289425458847481</v>
      </c>
      <c r="J16" s="18">
        <f t="shared" si="3"/>
        <v>0.23665272324244091</v>
      </c>
      <c r="K16" s="18">
        <f t="shared" si="3"/>
        <v>0.11785799356697479</v>
      </c>
    </row>
    <row r="17" spans="1:11" x14ac:dyDescent="0.2">
      <c r="A17" s="9">
        <v>43101</v>
      </c>
      <c r="B17" s="10">
        <v>55.660000000000004</v>
      </c>
      <c r="C17" s="12">
        <v>0.28110040000000003</v>
      </c>
      <c r="D17" s="6">
        <v>219</v>
      </c>
      <c r="E17" s="18">
        <f t="shared" si="0"/>
        <v>0.15725671334408192</v>
      </c>
      <c r="F17" s="18">
        <f t="shared" si="1"/>
        <v>0.23484144363259984</v>
      </c>
      <c r="G17" s="18">
        <f t="shared" si="1"/>
        <v>0.33813945364699916</v>
      </c>
      <c r="H17" s="7"/>
      <c r="I17" s="18">
        <f t="shared" si="2"/>
        <v>0.39042701961693549</v>
      </c>
      <c r="J17" s="18">
        <f t="shared" si="3"/>
        <v>0.24816684164586755</v>
      </c>
      <c r="K17" s="18">
        <f t="shared" si="3"/>
        <v>0.12929321957050099</v>
      </c>
    </row>
    <row r="18" spans="1:11" x14ac:dyDescent="0.2">
      <c r="A18" s="9">
        <v>43132</v>
      </c>
      <c r="B18" s="10">
        <v>55.694000000000003</v>
      </c>
      <c r="C18" s="12">
        <v>0.27626020000000001</v>
      </c>
      <c r="D18" s="6">
        <v>240</v>
      </c>
      <c r="E18" s="18">
        <f t="shared" si="0"/>
        <v>0.16285262568741971</v>
      </c>
      <c r="F18" s="18">
        <f t="shared" si="1"/>
        <v>0.2394967013131645</v>
      </c>
      <c r="G18" s="18">
        <f t="shared" si="1"/>
        <v>0.3405249954811953</v>
      </c>
      <c r="H18" s="7"/>
      <c r="I18" s="18">
        <f t="shared" si="2"/>
        <v>0.39541604095667426</v>
      </c>
      <c r="J18" s="18">
        <f t="shared" si="3"/>
        <v>0.25590242426618603</v>
      </c>
      <c r="K18" s="18">
        <f t="shared" si="3"/>
        <v>0.13721735073717678</v>
      </c>
    </row>
    <row r="19" spans="1:11" x14ac:dyDescent="0.2">
      <c r="A19" s="9">
        <v>43160</v>
      </c>
      <c r="B19" s="10">
        <v>55.731999999999992</v>
      </c>
      <c r="C19" s="12">
        <v>0.27308459999999996</v>
      </c>
      <c r="D19" s="6">
        <v>260</v>
      </c>
      <c r="E19" s="18">
        <f t="shared" si="0"/>
        <v>0.16841686760226712</v>
      </c>
      <c r="F19" s="18">
        <f t="shared" si="1"/>
        <v>0.24406878333075882</v>
      </c>
      <c r="G19" s="18">
        <f t="shared" si="1"/>
        <v>0.34284434143705023</v>
      </c>
      <c r="H19" s="7"/>
      <c r="I19" s="18">
        <f t="shared" si="2"/>
        <v>0.4002989797059533</v>
      </c>
      <c r="J19" s="18">
        <f t="shared" si="3"/>
        <v>0.26356025543181061</v>
      </c>
      <c r="K19" s="18">
        <f t="shared" si="3"/>
        <v>0.14524976895503894</v>
      </c>
    </row>
    <row r="20" spans="1:11" x14ac:dyDescent="0.2">
      <c r="A20" s="9">
        <v>43191</v>
      </c>
      <c r="B20" s="10">
        <v>55.738</v>
      </c>
      <c r="C20" s="12">
        <v>0.26905420000000002</v>
      </c>
      <c r="D20" s="6">
        <v>280</v>
      </c>
      <c r="E20" s="18">
        <f t="shared" si="0"/>
        <v>0.17229319360619857</v>
      </c>
      <c r="F20" s="18">
        <f t="shared" si="1"/>
        <v>0.24703880174084625</v>
      </c>
      <c r="G20" s="18">
        <f t="shared" si="1"/>
        <v>0.34398636737713462</v>
      </c>
      <c r="H20" s="7"/>
      <c r="I20" s="18">
        <f t="shared" si="2"/>
        <v>0.40467802799645358</v>
      </c>
      <c r="J20" s="18">
        <f t="shared" si="3"/>
        <v>0.27001840976665958</v>
      </c>
      <c r="K20" s="18">
        <f t="shared" si="3"/>
        <v>0.15196091895867236</v>
      </c>
    </row>
    <row r="21" spans="1:11" x14ac:dyDescent="0.2">
      <c r="A21" s="9">
        <v>43221</v>
      </c>
      <c r="B21" s="10">
        <v>55.736000000000004</v>
      </c>
      <c r="C21" s="12">
        <v>0.26503280000000001</v>
      </c>
      <c r="D21" s="6">
        <v>302</v>
      </c>
      <c r="E21" s="18">
        <f t="shared" si="0"/>
        <v>0.17606828887397338</v>
      </c>
      <c r="F21" s="18">
        <f t="shared" si="1"/>
        <v>0.24982873895146995</v>
      </c>
      <c r="G21" s="18">
        <f t="shared" si="1"/>
        <v>0.34489149169496391</v>
      </c>
      <c r="H21" s="7"/>
      <c r="I21" s="18">
        <f t="shared" si="2"/>
        <v>0.40933769965780653</v>
      </c>
      <c r="J21" s="18">
        <f t="shared" si="3"/>
        <v>0.27679479714999244</v>
      </c>
      <c r="K21" s="18">
        <f t="shared" si="3"/>
        <v>0.15905563684020463</v>
      </c>
    </row>
    <row r="22" spans="1:11" x14ac:dyDescent="0.2">
      <c r="A22" s="9">
        <v>43252</v>
      </c>
      <c r="B22" s="10">
        <v>55.725999999999999</v>
      </c>
      <c r="C22" s="12">
        <v>0.2586059</v>
      </c>
      <c r="D22" s="6">
        <v>324</v>
      </c>
      <c r="E22" s="18">
        <f t="shared" si="0"/>
        <v>0.17765896455721497</v>
      </c>
      <c r="F22" s="18">
        <f t="shared" si="1"/>
        <v>0.25092080074487821</v>
      </c>
      <c r="G22" s="18">
        <f t="shared" si="1"/>
        <v>0.34508390882893047</v>
      </c>
      <c r="H22" s="7"/>
      <c r="I22" s="18">
        <f t="shared" si="2"/>
        <v>0.41171357739654535</v>
      </c>
      <c r="J22" s="18">
        <f t="shared" si="3"/>
        <v>0.28013264775371327</v>
      </c>
      <c r="K22" s="18">
        <f t="shared" si="3"/>
        <v>0.16252826197871184</v>
      </c>
    </row>
    <row r="23" spans="1:11" x14ac:dyDescent="0.2">
      <c r="A23" s="9">
        <v>43282</v>
      </c>
      <c r="B23" s="10">
        <v>55.679999999999993</v>
      </c>
      <c r="C23" s="12">
        <v>0.25795940000000001</v>
      </c>
      <c r="D23" s="6">
        <v>344</v>
      </c>
      <c r="E23" s="18">
        <f t="shared" si="0"/>
        <v>0.18138792129504591</v>
      </c>
      <c r="F23" s="18">
        <f t="shared" si="1"/>
        <v>0.25328050735506236</v>
      </c>
      <c r="G23" s="18">
        <f t="shared" si="1"/>
        <v>0.34508498379613517</v>
      </c>
      <c r="H23" s="7"/>
      <c r="I23" s="18">
        <f t="shared" si="2"/>
        <v>0.41827470061926264</v>
      </c>
      <c r="J23" s="18">
        <f t="shared" si="3"/>
        <v>0.28914302938750192</v>
      </c>
      <c r="K23" s="18">
        <f t="shared" si="3"/>
        <v>0.1718988716318699</v>
      </c>
    </row>
    <row r="24" spans="1:11" x14ac:dyDescent="0.2">
      <c r="A24" s="9">
        <v>43313</v>
      </c>
      <c r="B24" s="10">
        <v>55.646000000000001</v>
      </c>
      <c r="C24" s="12">
        <v>0.2542606</v>
      </c>
      <c r="D24" s="6">
        <v>365</v>
      </c>
      <c r="E24" s="18">
        <f t="shared" si="0"/>
        <v>0.18327730430300909</v>
      </c>
      <c r="F24" s="18">
        <f t="shared" si="1"/>
        <v>0.25438148231756769</v>
      </c>
      <c r="G24" s="18">
        <f t="shared" si="1"/>
        <v>0.34487663536173035</v>
      </c>
      <c r="H24" s="7"/>
      <c r="I24" s="18">
        <f t="shared" si="2"/>
        <v>0.42205974163752735</v>
      </c>
      <c r="J24" s="18">
        <f t="shared" si="3"/>
        <v>0.29427469686480046</v>
      </c>
      <c r="K24" s="18">
        <f t="shared" si="3"/>
        <v>0.17726252771376183</v>
      </c>
    </row>
    <row r="25" spans="1:11" x14ac:dyDescent="0.2">
      <c r="A25" s="9">
        <v>43344</v>
      </c>
      <c r="B25" s="10">
        <v>55.620000000000005</v>
      </c>
      <c r="C25" s="12">
        <v>0.25112980000000001</v>
      </c>
      <c r="D25" s="6">
        <v>387</v>
      </c>
      <c r="E25" s="18">
        <f t="shared" si="0"/>
        <v>0.18552642953495416</v>
      </c>
      <c r="F25" s="18">
        <f t="shared" si="1"/>
        <v>0.2557916329534643</v>
      </c>
      <c r="G25" s="18">
        <f t="shared" si="1"/>
        <v>0.34488177765384953</v>
      </c>
      <c r="H25" s="7"/>
      <c r="I25" s="18">
        <f t="shared" si="2"/>
        <v>0.4259590982218926</v>
      </c>
      <c r="J25" s="18">
        <f t="shared" si="3"/>
        <v>0.29971417212340912</v>
      </c>
      <c r="K25" s="18">
        <f t="shared" si="3"/>
        <v>0.18307967320314367</v>
      </c>
    </row>
    <row r="26" spans="1:11" x14ac:dyDescent="0.2">
      <c r="A26" s="9">
        <v>43374</v>
      </c>
      <c r="B26" s="10">
        <v>55.608000000000004</v>
      </c>
      <c r="C26" s="12">
        <v>0.24791719999999998</v>
      </c>
      <c r="D26" s="6">
        <v>408</v>
      </c>
      <c r="E26" s="18">
        <f t="shared" si="0"/>
        <v>0.18744056059339922</v>
      </c>
      <c r="F26" s="18">
        <f t="shared" si="1"/>
        <v>0.257057769816598</v>
      </c>
      <c r="G26" s="18">
        <f t="shared" si="1"/>
        <v>0.34505530755649438</v>
      </c>
      <c r="H26" s="7"/>
      <c r="I26" s="18">
        <f t="shared" si="2"/>
        <v>0.42886675371504124</v>
      </c>
      <c r="J26" s="18">
        <f t="shared" si="3"/>
        <v>0.30388606753096137</v>
      </c>
      <c r="K26" s="18">
        <f t="shared" si="3"/>
        <v>0.18763851137239596</v>
      </c>
    </row>
    <row r="27" spans="1:11" x14ac:dyDescent="0.2">
      <c r="A27" s="9">
        <v>43405</v>
      </c>
      <c r="B27" s="10">
        <v>55.606000000000009</v>
      </c>
      <c r="C27" s="12">
        <v>0.24502679999999999</v>
      </c>
      <c r="D27" s="6">
        <v>430</v>
      </c>
      <c r="E27" s="18">
        <f t="shared" si="0"/>
        <v>0.18962954487988165</v>
      </c>
      <c r="F27" s="18">
        <f t="shared" si="1"/>
        <v>0.25858080899622238</v>
      </c>
      <c r="G27" s="18">
        <f t="shared" si="1"/>
        <v>0.34544424579996158</v>
      </c>
      <c r="H27" s="7"/>
      <c r="I27" s="18">
        <f t="shared" si="2"/>
        <v>0.43172769646006692</v>
      </c>
      <c r="J27" s="18">
        <f t="shared" si="3"/>
        <v>0.30813104597867658</v>
      </c>
      <c r="K27" s="18">
        <f t="shared" si="3"/>
        <v>0.19238412242446523</v>
      </c>
    </row>
    <row r="28" spans="1:11" x14ac:dyDescent="0.2">
      <c r="A28" s="16">
        <v>43435</v>
      </c>
      <c r="B28" s="11">
        <v>55.622</v>
      </c>
      <c r="C28" s="13">
        <v>0.24022866785714286</v>
      </c>
      <c r="D28" s="14">
        <v>450</v>
      </c>
      <c r="E28" s="19">
        <f t="shared" si="0"/>
        <v>0.19032002755191663</v>
      </c>
      <c r="F28" s="19">
        <f t="shared" si="1"/>
        <v>0.25918328658890655</v>
      </c>
      <c r="G28" s="19">
        <f t="shared" si="1"/>
        <v>0.34585854961802731</v>
      </c>
      <c r="H28" s="8"/>
      <c r="I28" s="19">
        <f t="shared" si="2"/>
        <v>0.43194664852581743</v>
      </c>
      <c r="J28" s="19">
        <f t="shared" si="3"/>
        <v>0.30866897238911362</v>
      </c>
      <c r="K28" s="19">
        <f t="shared" si="3"/>
        <v>0.19309971660581904</v>
      </c>
    </row>
    <row r="29" spans="1:11" x14ac:dyDescent="0.2">
      <c r="A29" t="s">
        <v>13</v>
      </c>
      <c r="B29" s="10"/>
      <c r="C29" s="12"/>
      <c r="D29" s="6"/>
      <c r="E29" s="18"/>
      <c r="F29" s="18"/>
      <c r="G29" s="18"/>
      <c r="H29" s="7"/>
      <c r="I29" s="18"/>
      <c r="J29" s="18"/>
      <c r="K29" s="18"/>
    </row>
    <row r="30" spans="1:11" x14ac:dyDescent="0.2">
      <c r="A30" t="s">
        <v>14</v>
      </c>
    </row>
    <row r="31" spans="1:11" x14ac:dyDescent="0.2">
      <c r="A31" s="17" t="str">
        <f>IF(COUNT(C5:C28)=COUNT(B5:B28),"","#N/A: ")</f>
        <v/>
      </c>
      <c r="B31" t="str">
        <f>IF(COUNT(C5:C28)=COUNT(B5:B28),"","Probabilities not calculated for months with little trading in "&amp;"""close-to-the-money"""&amp;" options contracts")</f>
        <v/>
      </c>
    </row>
    <row r="32" spans="1:11" x14ac:dyDescent="0.2">
      <c r="A32" t="str">
        <f>IF(COUNT(C5:C28)=COUNT(B5:B28),"","           (a) Implied volatility measures may be unreliable if there is little trading in "&amp;"""close-to-the-money"""&amp;" options contracts")</f>
        <v/>
      </c>
    </row>
  </sheetData>
  <mergeCells count="5">
    <mergeCell ref="E1:G1"/>
    <mergeCell ref="I1:K1"/>
    <mergeCell ref="A2:D2"/>
    <mergeCell ref="E3:G3"/>
    <mergeCell ref="I3:K3"/>
  </mergeCells>
  <phoneticPr fontId="0" type="noConversion"/>
  <conditionalFormatting sqref="A5:A28">
    <cfRule type="expression" dxfId="1" priority="1" stopIfTrue="1">
      <formula>B5=""</formula>
    </cfRule>
  </conditionalFormatting>
  <conditionalFormatting sqref="E5:G29 I5:K29">
    <cfRule type="expression" dxfId="0" priority="2" stopIfTrue="1">
      <formula>$B5=""</formula>
    </cfRule>
  </conditionalFormatting>
  <pageMargins left="0.75" right="0.75" top="1" bottom="1" header="0.5" footer="0.5"/>
  <pageSetup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Chart</vt:lpstr>
      <vt:lpstr>Data!Print_Area</vt:lpstr>
    </vt:vector>
  </TitlesOfParts>
  <Company>DOE/EIA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Hodge</dc:creator>
  <cp:lastModifiedBy>Hodge, Tyler</cp:lastModifiedBy>
  <cp:lastPrinted>2011-02-28T18:43:30Z</cp:lastPrinted>
  <dcterms:created xsi:type="dcterms:W3CDTF">2010-02-26T13:39:10Z</dcterms:created>
  <dcterms:modified xsi:type="dcterms:W3CDTF">2017-02-03T14:37:14Z</dcterms:modified>
</cp:coreProperties>
</file>