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Fs-f1\l6039\2016 Storage Capacity\September\"/>
    </mc:Choice>
  </mc:AlternateContent>
  <bookViews>
    <workbookView xWindow="0" yWindow="105" windowWidth="13215" windowHeight="7005" tabRatio="861"/>
  </bookViews>
  <sheets>
    <sheet name="US" sheetId="5" r:id="rId1"/>
    <sheet name="PADD 1" sheetId="11" r:id="rId2"/>
    <sheet name="PADD 2" sheetId="7" r:id="rId3"/>
    <sheet name="Cushing" sheetId="13" r:id="rId4"/>
    <sheet name="PADD 3" sheetId="12" r:id="rId5"/>
    <sheet name="PADD 4" sheetId="6" r:id="rId6"/>
    <sheet name="PADD 5" sheetId="10" r:id="rId7"/>
  </sheets>
  <calcPr calcId="152511"/>
</workbook>
</file>

<file path=xl/calcChain.xml><?xml version="1.0" encoding="utf-8"?>
<calcChain xmlns="http://schemas.openxmlformats.org/spreadsheetml/2006/main">
  <c r="M23" i="10" l="1"/>
  <c r="M19" i="10"/>
  <c r="M15" i="10"/>
  <c r="M9" i="10"/>
  <c r="M25" i="10" s="1"/>
  <c r="M5" i="10"/>
  <c r="M22" i="6"/>
  <c r="M18" i="6"/>
  <c r="M14" i="6"/>
  <c r="M9" i="6"/>
  <c r="M24" i="6" s="1"/>
  <c r="M25" i="6" s="1"/>
  <c r="M5" i="6"/>
  <c r="M22" i="12"/>
  <c r="M18" i="12"/>
  <c r="M14" i="12"/>
  <c r="M9" i="12"/>
  <c r="M24" i="12" s="1"/>
  <c r="M25" i="12" s="1"/>
  <c r="M5" i="12"/>
  <c r="M11" i="13"/>
  <c r="M7" i="13"/>
  <c r="M13" i="13" s="1"/>
  <c r="M14" i="13" s="1"/>
  <c r="M22" i="7"/>
  <c r="M18" i="7"/>
  <c r="M14" i="7"/>
  <c r="M9" i="7"/>
  <c r="M24" i="7" s="1"/>
  <c r="M5" i="7"/>
  <c r="M22" i="11"/>
  <c r="M18" i="11"/>
  <c r="M14" i="11"/>
  <c r="M9" i="11"/>
  <c r="M24" i="11" s="1"/>
  <c r="M5" i="11"/>
  <c r="M6" i="5"/>
  <c r="M7" i="5"/>
  <c r="M8" i="5"/>
  <c r="M11" i="5"/>
  <c r="M13" i="5"/>
  <c r="M14" i="5"/>
  <c r="M17" i="5"/>
  <c r="M18" i="5"/>
  <c r="M26" i="10" l="1"/>
  <c r="M19" i="5"/>
  <c r="M25" i="7"/>
  <c r="M22" i="5"/>
  <c r="M23" i="5" s="1"/>
  <c r="M9" i="5"/>
  <c r="M5" i="5"/>
  <c r="M21" i="5"/>
  <c r="M25" i="11"/>
  <c r="M15" i="5"/>
  <c r="M25" i="5" l="1"/>
  <c r="M26" i="5" s="1"/>
  <c r="G5" i="5" l="1"/>
  <c r="F5" i="5"/>
  <c r="E5" i="5"/>
  <c r="D5" i="5"/>
  <c r="C5" i="5"/>
  <c r="B5" i="5"/>
  <c r="I5" i="10"/>
  <c r="H5" i="10"/>
  <c r="G5" i="10"/>
  <c r="F5" i="10"/>
  <c r="E5" i="10"/>
  <c r="D5" i="10"/>
  <c r="C5" i="10"/>
  <c r="B5" i="10"/>
  <c r="B24" i="6"/>
  <c r="I24" i="6"/>
  <c r="H24" i="6"/>
  <c r="G24" i="6"/>
  <c r="F24" i="6"/>
  <c r="E24" i="6"/>
  <c r="D24" i="6"/>
  <c r="C24" i="6"/>
  <c r="I5" i="6"/>
  <c r="H5" i="6"/>
  <c r="G5" i="6"/>
  <c r="F5" i="6"/>
  <c r="E5" i="6"/>
  <c r="D5" i="6"/>
  <c r="C5" i="6"/>
  <c r="B5" i="6"/>
  <c r="I5" i="12"/>
  <c r="H5" i="12"/>
  <c r="G5" i="12"/>
  <c r="F5" i="12"/>
  <c r="E5" i="12"/>
  <c r="D5" i="12"/>
  <c r="C5" i="12"/>
  <c r="B5" i="12"/>
  <c r="I5" i="7"/>
  <c r="H5" i="7"/>
  <c r="G5" i="7"/>
  <c r="F5" i="7"/>
  <c r="E5" i="7"/>
  <c r="D5" i="7"/>
  <c r="C5" i="7"/>
  <c r="B5" i="7"/>
  <c r="I24" i="11"/>
  <c r="H24" i="11"/>
  <c r="G24" i="11"/>
  <c r="F24" i="11"/>
  <c r="E24" i="11"/>
  <c r="D24" i="11"/>
  <c r="C24" i="11"/>
  <c r="B24" i="11"/>
  <c r="I5" i="11"/>
  <c r="H5" i="11"/>
  <c r="G5" i="11"/>
  <c r="F5" i="11"/>
  <c r="E5" i="11"/>
  <c r="D5" i="11"/>
  <c r="C5" i="11"/>
  <c r="B5" i="11"/>
  <c r="B21" i="5" l="1"/>
  <c r="B22" i="5"/>
  <c r="K5" i="6" l="1"/>
  <c r="J5" i="6"/>
  <c r="L5" i="6"/>
  <c r="J5" i="10"/>
  <c r="L5" i="10"/>
  <c r="K5" i="10"/>
  <c r="K5" i="12"/>
  <c r="J5" i="12"/>
  <c r="L5" i="12"/>
  <c r="L5" i="11"/>
  <c r="J5" i="11"/>
  <c r="K5" i="11"/>
  <c r="L14" i="12"/>
  <c r="L18" i="6"/>
  <c r="L14" i="11"/>
  <c r="L6" i="5"/>
  <c r="L18" i="7"/>
  <c r="L20" i="12"/>
  <c r="L9" i="10"/>
  <c r="L9" i="11"/>
  <c r="L9" i="12"/>
  <c r="L20" i="6"/>
  <c r="L19" i="10"/>
  <c r="L18" i="5"/>
  <c r="L21" i="6"/>
  <c r="L18" i="12"/>
  <c r="L20" i="11"/>
  <c r="L13" i="5"/>
  <c r="L21" i="10"/>
  <c r="L14" i="5"/>
  <c r="L21" i="11"/>
  <c r="L14" i="7"/>
  <c r="L22" i="10"/>
  <c r="L9" i="6"/>
  <c r="L11" i="13"/>
  <c r="L18" i="11"/>
  <c r="L8" i="5"/>
  <c r="L11" i="5"/>
  <c r="L20" i="7"/>
  <c r="L7" i="13"/>
  <c r="L13" i="13" s="1"/>
  <c r="L14" i="13" s="1"/>
  <c r="L17" i="5"/>
  <c r="L21" i="12"/>
  <c r="L21" i="7"/>
  <c r="L14" i="6"/>
  <c r="L15" i="10"/>
  <c r="L24" i="11" l="1"/>
  <c r="L25" i="11" s="1"/>
  <c r="L24" i="6"/>
  <c r="L25" i="6" s="1"/>
  <c r="L23" i="10"/>
  <c r="L25" i="10"/>
  <c r="L26" i="10" s="1"/>
  <c r="L22" i="12"/>
  <c r="L24" i="12"/>
  <c r="L25" i="12" s="1"/>
  <c r="K5" i="7"/>
  <c r="L5" i="7"/>
  <c r="J5" i="7"/>
  <c r="L22" i="7"/>
  <c r="L15" i="5"/>
  <c r="L21" i="5"/>
  <c r="L22" i="5"/>
  <c r="L22" i="6"/>
  <c r="L19" i="5"/>
  <c r="L7" i="5"/>
  <c r="L9" i="5" s="1"/>
  <c r="L9" i="7"/>
  <c r="L24" i="7" s="1"/>
  <c r="L22" i="11"/>
  <c r="L5" i="5" l="1"/>
  <c r="L23" i="5"/>
  <c r="L25" i="5"/>
  <c r="L25" i="7"/>
  <c r="K6" i="5"/>
  <c r="K11" i="5"/>
  <c r="K13" i="5"/>
  <c r="K17" i="5"/>
  <c r="K8" i="5"/>
  <c r="K14" i="5"/>
  <c r="K18" i="5"/>
  <c r="K9" i="10"/>
  <c r="K21" i="10"/>
  <c r="K19" i="10"/>
  <c r="K15" i="10"/>
  <c r="K22" i="10"/>
  <c r="K9" i="6"/>
  <c r="K21" i="6"/>
  <c r="K14" i="6"/>
  <c r="K20" i="6"/>
  <c r="K18" i="6"/>
  <c r="K20" i="12"/>
  <c r="K18" i="12"/>
  <c r="K9" i="12"/>
  <c r="K14" i="12"/>
  <c r="K21" i="12"/>
  <c r="K7" i="13"/>
  <c r="K13" i="13" s="1"/>
  <c r="K14" i="13" s="1"/>
  <c r="K11" i="13"/>
  <c r="K21" i="7"/>
  <c r="K20" i="7"/>
  <c r="K18" i="7"/>
  <c r="K14" i="7"/>
  <c r="K21" i="11"/>
  <c r="K18" i="11"/>
  <c r="K9" i="11"/>
  <c r="K14" i="11"/>
  <c r="K20" i="11"/>
  <c r="H11" i="5"/>
  <c r="J14" i="12"/>
  <c r="J9" i="6"/>
  <c r="J24" i="6" s="1"/>
  <c r="I13" i="5"/>
  <c r="I20" i="11"/>
  <c r="I14" i="12"/>
  <c r="I14" i="6"/>
  <c r="I9" i="10"/>
  <c r="J20" i="11"/>
  <c r="J13" i="5"/>
  <c r="J20" i="7"/>
  <c r="J9" i="12"/>
  <c r="I11" i="5"/>
  <c r="J15" i="10"/>
  <c r="I15" i="10"/>
  <c r="J9" i="10"/>
  <c r="H18" i="7"/>
  <c r="I21" i="11"/>
  <c r="I14" i="5"/>
  <c r="I9" i="12"/>
  <c r="I9" i="6"/>
  <c r="J21" i="11"/>
  <c r="J14" i="5"/>
  <c r="J14" i="7"/>
  <c r="J11" i="13"/>
  <c r="J18" i="12"/>
  <c r="J19" i="10"/>
  <c r="I17" i="5"/>
  <c r="J14" i="11"/>
  <c r="J6" i="5"/>
  <c r="J21" i="6"/>
  <c r="I18" i="11"/>
  <c r="I8" i="5"/>
  <c r="J18" i="6"/>
  <c r="J18" i="7"/>
  <c r="J14" i="6"/>
  <c r="H9" i="12"/>
  <c r="I6" i="5"/>
  <c r="I14" i="11"/>
  <c r="J21" i="7"/>
  <c r="J7" i="13"/>
  <c r="J13" i="13" s="1"/>
  <c r="J14" i="13" s="1"/>
  <c r="J20" i="12"/>
  <c r="J20" i="6"/>
  <c r="J11" i="5"/>
  <c r="J8" i="5"/>
  <c r="J18" i="11"/>
  <c r="H14" i="7"/>
  <c r="H14" i="6"/>
  <c r="I18" i="5"/>
  <c r="J17" i="5"/>
  <c r="H9" i="6"/>
  <c r="I14" i="7"/>
  <c r="I7" i="13"/>
  <c r="I13" i="13" s="1"/>
  <c r="I14" i="13" s="1"/>
  <c r="J18" i="5"/>
  <c r="H18" i="6"/>
  <c r="I9" i="11"/>
  <c r="J9" i="11"/>
  <c r="J24" i="11" s="1"/>
  <c r="J21" i="12"/>
  <c r="J24" i="12" s="1"/>
  <c r="J22" i="10"/>
  <c r="J25" i="10" s="1"/>
  <c r="J21" i="10"/>
  <c r="H14" i="5"/>
  <c r="H18" i="5"/>
  <c r="H13" i="5"/>
  <c r="H17" i="5"/>
  <c r="H6" i="5"/>
  <c r="H8" i="5"/>
  <c r="I11" i="13"/>
  <c r="H11" i="13"/>
  <c r="G11" i="13"/>
  <c r="E11" i="13"/>
  <c r="D11" i="13"/>
  <c r="C11" i="13"/>
  <c r="B11" i="13"/>
  <c r="G7" i="13"/>
  <c r="G13" i="13" s="1"/>
  <c r="G14" i="13" s="1"/>
  <c r="C7" i="13"/>
  <c r="C13" i="13" s="1"/>
  <c r="C14" i="13" s="1"/>
  <c r="K24" i="6" l="1"/>
  <c r="K25" i="6" s="1"/>
  <c r="K24" i="11"/>
  <c r="K24" i="12"/>
  <c r="K25" i="12" s="1"/>
  <c r="K25" i="10"/>
  <c r="K26" i="10" s="1"/>
  <c r="I22" i="11"/>
  <c r="I25" i="11"/>
  <c r="L26" i="5"/>
  <c r="K22" i="7"/>
  <c r="K22" i="11"/>
  <c r="K25" i="11"/>
  <c r="K22" i="6"/>
  <c r="K22" i="12"/>
  <c r="J22" i="7"/>
  <c r="K23" i="10"/>
  <c r="J22" i="6"/>
  <c r="J25" i="6"/>
  <c r="J23" i="10"/>
  <c r="J26" i="10"/>
  <c r="J22" i="12"/>
  <c r="J25" i="12"/>
  <c r="J22" i="11"/>
  <c r="J25" i="11"/>
  <c r="K9" i="7"/>
  <c r="K24" i="7" s="1"/>
  <c r="K7" i="5"/>
  <c r="K5" i="5" s="1"/>
  <c r="I15" i="5"/>
  <c r="K19" i="5"/>
  <c r="K21" i="5"/>
  <c r="J19" i="5"/>
  <c r="J22" i="5"/>
  <c r="K22" i="5"/>
  <c r="K15" i="5"/>
  <c r="I19" i="5"/>
  <c r="I22" i="5"/>
  <c r="I21" i="5"/>
  <c r="J9" i="7"/>
  <c r="J24" i="7" s="1"/>
  <c r="J7" i="5"/>
  <c r="J9" i="5" s="1"/>
  <c r="H9" i="7"/>
  <c r="H7" i="5"/>
  <c r="H5" i="5" s="1"/>
  <c r="I9" i="7"/>
  <c r="I7" i="5"/>
  <c r="I9" i="5" s="1"/>
  <c r="J21" i="5"/>
  <c r="J15" i="5"/>
  <c r="E7" i="13"/>
  <c r="E13" i="13" s="1"/>
  <c r="E14" i="13" s="1"/>
  <c r="F7" i="13"/>
  <c r="F13" i="13" s="1"/>
  <c r="F14" i="13" s="1"/>
  <c r="F11" i="13"/>
  <c r="B7" i="13"/>
  <c r="B13" i="13" s="1"/>
  <c r="B14" i="13" s="1"/>
  <c r="D7" i="13"/>
  <c r="D13" i="13" s="1"/>
  <c r="D14" i="13" s="1"/>
  <c r="H7" i="13"/>
  <c r="H13" i="13" s="1"/>
  <c r="H14" i="13" s="1"/>
  <c r="J25" i="5" l="1"/>
  <c r="I25" i="5"/>
  <c r="I5" i="5"/>
  <c r="J5" i="5"/>
  <c r="K25" i="7"/>
  <c r="J25" i="7"/>
  <c r="K23" i="5"/>
  <c r="J23" i="5"/>
  <c r="I23" i="5"/>
  <c r="K9" i="5"/>
  <c r="I18" i="6"/>
  <c r="F18" i="6"/>
  <c r="I20" i="6"/>
  <c r="G20" i="6"/>
  <c r="F20" i="6"/>
  <c r="E20" i="6"/>
  <c r="D20" i="6"/>
  <c r="C20" i="6"/>
  <c r="B21" i="6"/>
  <c r="B20" i="6"/>
  <c r="G9" i="6"/>
  <c r="E18" i="6"/>
  <c r="D18" i="6"/>
  <c r="C18" i="6"/>
  <c r="B18" i="6"/>
  <c r="F9" i="6"/>
  <c r="E9" i="6"/>
  <c r="I21" i="12"/>
  <c r="I24" i="12" s="1"/>
  <c r="I25" i="12" s="1"/>
  <c r="D21" i="12"/>
  <c r="D24" i="12" s="1"/>
  <c r="D25" i="12" s="1"/>
  <c r="I20" i="12"/>
  <c r="D20" i="12"/>
  <c r="E9" i="12"/>
  <c r="D9" i="12"/>
  <c r="C9" i="12"/>
  <c r="K25" i="5" l="1"/>
  <c r="K26" i="5" s="1"/>
  <c r="I26" i="5"/>
  <c r="J26" i="5"/>
  <c r="B19" i="10"/>
  <c r="H9" i="10"/>
  <c r="C21" i="10"/>
  <c r="B9" i="10"/>
  <c r="C9" i="10"/>
  <c r="D9" i="10"/>
  <c r="E9" i="10"/>
  <c r="G22" i="10"/>
  <c r="F21" i="10"/>
  <c r="B22" i="10"/>
  <c r="G9" i="10"/>
  <c r="C14" i="12"/>
  <c r="B18" i="12"/>
  <c r="B20" i="12"/>
  <c r="E20" i="12"/>
  <c r="F20" i="12"/>
  <c r="F14" i="12"/>
  <c r="F9" i="12"/>
  <c r="B21" i="12"/>
  <c r="G9" i="12"/>
  <c r="C20" i="12"/>
  <c r="D22" i="12"/>
  <c r="E14" i="12"/>
  <c r="F21" i="12"/>
  <c r="H20" i="6"/>
  <c r="B22" i="6"/>
  <c r="B9" i="6"/>
  <c r="B25" i="6" s="1"/>
  <c r="E21" i="6"/>
  <c r="H21" i="6"/>
  <c r="G18" i="6"/>
  <c r="G15" i="10"/>
  <c r="F9" i="10"/>
  <c r="B21" i="10"/>
  <c r="D15" i="10"/>
  <c r="D22" i="10"/>
  <c r="D25" i="10" s="1"/>
  <c r="D26" i="10" s="1"/>
  <c r="E15" i="10"/>
  <c r="D21" i="10"/>
  <c r="E22" i="10"/>
  <c r="E25" i="10" s="1"/>
  <c r="E26" i="10" s="1"/>
  <c r="E21" i="10"/>
  <c r="F19" i="10"/>
  <c r="H21" i="10"/>
  <c r="I22" i="10"/>
  <c r="I25" i="10" s="1"/>
  <c r="I26" i="10" s="1"/>
  <c r="G21" i="10"/>
  <c r="I21" i="10"/>
  <c r="H15" i="10"/>
  <c r="H22" i="10"/>
  <c r="C15" i="10"/>
  <c r="F15" i="10"/>
  <c r="C22" i="10"/>
  <c r="C25" i="10" s="1"/>
  <c r="C26" i="10" s="1"/>
  <c r="F21" i="6"/>
  <c r="G21" i="6"/>
  <c r="D9" i="6"/>
  <c r="C21" i="6"/>
  <c r="I21" i="6"/>
  <c r="C9" i="6"/>
  <c r="D21" i="6"/>
  <c r="B9" i="12"/>
  <c r="H20" i="12"/>
  <c r="I22" i="12"/>
  <c r="H14" i="12"/>
  <c r="G14" i="12"/>
  <c r="C21" i="12"/>
  <c r="D14" i="12"/>
  <c r="E21" i="12"/>
  <c r="G21" i="12"/>
  <c r="G20" i="12"/>
  <c r="H21" i="12"/>
  <c r="G19" i="10"/>
  <c r="C19" i="10"/>
  <c r="D19" i="10"/>
  <c r="E19" i="10"/>
  <c r="F22" i="10"/>
  <c r="F25" i="10" s="1"/>
  <c r="F26" i="10" s="1"/>
  <c r="H19" i="10"/>
  <c r="I19" i="10"/>
  <c r="F14" i="6"/>
  <c r="C14" i="6"/>
  <c r="D14" i="6"/>
  <c r="E14" i="6"/>
  <c r="G14" i="6"/>
  <c r="E18" i="12"/>
  <c r="F18" i="12"/>
  <c r="G18" i="12"/>
  <c r="H18" i="12"/>
  <c r="C18" i="12"/>
  <c r="D18" i="12"/>
  <c r="I18" i="12"/>
  <c r="D14" i="7"/>
  <c r="C20" i="7"/>
  <c r="D18" i="7"/>
  <c r="E18" i="7"/>
  <c r="F18" i="7"/>
  <c r="B18" i="7"/>
  <c r="C9" i="7"/>
  <c r="D9" i="7"/>
  <c r="E9" i="7"/>
  <c r="F9" i="7"/>
  <c r="G9" i="7"/>
  <c r="B9" i="7"/>
  <c r="G14" i="11"/>
  <c r="D20" i="11"/>
  <c r="D21" i="11"/>
  <c r="E21" i="11"/>
  <c r="E25" i="11" s="1"/>
  <c r="H18" i="11"/>
  <c r="F20" i="11"/>
  <c r="G20" i="11"/>
  <c r="C9" i="11"/>
  <c r="D18" i="11"/>
  <c r="F18" i="11"/>
  <c r="G9" i="11"/>
  <c r="B9" i="11"/>
  <c r="B18" i="11"/>
  <c r="B20" i="11"/>
  <c r="D9" i="11"/>
  <c r="E9" i="11"/>
  <c r="H9" i="11"/>
  <c r="C14" i="11"/>
  <c r="D14" i="11"/>
  <c r="E14" i="11"/>
  <c r="F14" i="11"/>
  <c r="H14" i="11"/>
  <c r="C19" i="5"/>
  <c r="D19" i="5"/>
  <c r="E19" i="5"/>
  <c r="F19" i="5"/>
  <c r="G19" i="5"/>
  <c r="H19" i="5"/>
  <c r="B19" i="5"/>
  <c r="F21" i="5"/>
  <c r="G21" i="5"/>
  <c r="H21" i="5"/>
  <c r="H9" i="5"/>
  <c r="G9" i="5"/>
  <c r="F9" i="5"/>
  <c r="E9" i="5"/>
  <c r="D9" i="5"/>
  <c r="C9" i="5"/>
  <c r="B9" i="5"/>
  <c r="B25" i="5" s="1"/>
  <c r="B26" i="5" s="1"/>
  <c r="B14" i="12"/>
  <c r="B14" i="11"/>
  <c r="B15" i="10"/>
  <c r="B14" i="6"/>
  <c r="H25" i="10" l="1"/>
  <c r="H26" i="10" s="1"/>
  <c r="B23" i="10"/>
  <c r="B25" i="10"/>
  <c r="B26" i="10" s="1"/>
  <c r="G25" i="10"/>
  <c r="G26" i="10" s="1"/>
  <c r="D22" i="6"/>
  <c r="D25" i="6"/>
  <c r="I22" i="6"/>
  <c r="I25" i="6"/>
  <c r="C25" i="6"/>
  <c r="H22" i="6"/>
  <c r="F22" i="6"/>
  <c r="F25" i="6"/>
  <c r="C22" i="6"/>
  <c r="H25" i="6"/>
  <c r="G22" i="6"/>
  <c r="G25" i="6"/>
  <c r="E22" i="6"/>
  <c r="E25" i="6"/>
  <c r="G22" i="12"/>
  <c r="G24" i="12"/>
  <c r="G25" i="12" s="1"/>
  <c r="E22" i="12"/>
  <c r="E24" i="12"/>
  <c r="E25" i="12" s="1"/>
  <c r="C22" i="12"/>
  <c r="C24" i="12"/>
  <c r="C25" i="12" s="1"/>
  <c r="B22" i="12"/>
  <c r="B24" i="12"/>
  <c r="B25" i="12" s="1"/>
  <c r="H22" i="12"/>
  <c r="H24" i="12"/>
  <c r="H25" i="12" s="1"/>
  <c r="F22" i="12"/>
  <c r="F24" i="12"/>
  <c r="F25" i="12" s="1"/>
  <c r="D25" i="11"/>
  <c r="I23" i="10"/>
  <c r="D23" i="10"/>
  <c r="H23" i="10"/>
  <c r="C23" i="10"/>
  <c r="E23" i="10"/>
  <c r="G23" i="10"/>
  <c r="F23" i="10"/>
  <c r="D22" i="5"/>
  <c r="D25" i="5" s="1"/>
  <c r="D26" i="5" s="1"/>
  <c r="C18" i="11"/>
  <c r="C20" i="11"/>
  <c r="B21" i="11"/>
  <c r="E18" i="11"/>
  <c r="F21" i="11"/>
  <c r="E20" i="11"/>
  <c r="H21" i="11"/>
  <c r="H20" i="11"/>
  <c r="D21" i="5"/>
  <c r="B15" i="5"/>
  <c r="C21" i="5"/>
  <c r="H22" i="5"/>
  <c r="G15" i="5"/>
  <c r="F22" i="5"/>
  <c r="F25" i="5" s="1"/>
  <c r="F26" i="5" s="1"/>
  <c r="H15" i="5"/>
  <c r="G22" i="5"/>
  <c r="G25" i="5" s="1"/>
  <c r="G26" i="5" s="1"/>
  <c r="F15" i="5"/>
  <c r="C15" i="5"/>
  <c r="I21" i="7"/>
  <c r="I18" i="7"/>
  <c r="G21" i="7"/>
  <c r="G18" i="7"/>
  <c r="F21" i="7"/>
  <c r="E20" i="7"/>
  <c r="C21" i="7"/>
  <c r="C18" i="7"/>
  <c r="I20" i="7"/>
  <c r="C14" i="7"/>
  <c r="E22" i="11"/>
  <c r="C21" i="11"/>
  <c r="D22" i="11"/>
  <c r="F9" i="11"/>
  <c r="G21" i="11"/>
  <c r="E15" i="5"/>
  <c r="D15" i="5"/>
  <c r="E21" i="5"/>
  <c r="E22" i="5"/>
  <c r="E25" i="5" s="1"/>
  <c r="E26" i="5" s="1"/>
  <c r="C22" i="5"/>
  <c r="C25" i="5" s="1"/>
  <c r="C26" i="5" s="1"/>
  <c r="E21" i="7"/>
  <c r="B21" i="7"/>
  <c r="F14" i="7"/>
  <c r="D21" i="7"/>
  <c r="H20" i="7"/>
  <c r="D20" i="7"/>
  <c r="H21" i="7"/>
  <c r="G20" i="7"/>
  <c r="B20" i="7"/>
  <c r="F20" i="7"/>
  <c r="E14" i="7"/>
  <c r="B14" i="7"/>
  <c r="G14" i="7"/>
  <c r="G18" i="11"/>
  <c r="H25" i="5" l="1"/>
  <c r="H26" i="5" s="1"/>
  <c r="G22" i="7"/>
  <c r="G24" i="7"/>
  <c r="G25" i="7" s="1"/>
  <c r="I22" i="7"/>
  <c r="I24" i="7"/>
  <c r="I25" i="7" s="1"/>
  <c r="D22" i="7"/>
  <c r="D24" i="7"/>
  <c r="D25" i="7" s="1"/>
  <c r="C22" i="7"/>
  <c r="C24" i="7"/>
  <c r="C25" i="7" s="1"/>
  <c r="H22" i="7"/>
  <c r="H24" i="7"/>
  <c r="H25" i="7" s="1"/>
  <c r="B22" i="7"/>
  <c r="B24" i="7"/>
  <c r="B25" i="7" s="1"/>
  <c r="E22" i="7"/>
  <c r="E24" i="7"/>
  <c r="E25" i="7" s="1"/>
  <c r="F22" i="7"/>
  <c r="F24" i="7"/>
  <c r="F25" i="7" s="1"/>
  <c r="B22" i="11"/>
  <c r="B25" i="11"/>
  <c r="G22" i="11"/>
  <c r="G25" i="11"/>
  <c r="H22" i="11"/>
  <c r="H25" i="11"/>
  <c r="C22" i="11"/>
  <c r="C25" i="11"/>
  <c r="F22" i="11"/>
  <c r="F25" i="11"/>
  <c r="H23" i="5"/>
  <c r="C23" i="5"/>
  <c r="B23" i="5"/>
  <c r="E23" i="5"/>
  <c r="G23" i="5"/>
  <c r="D23" i="5"/>
  <c r="F23" i="5"/>
</calcChain>
</file>

<file path=xl/connections.xml><?xml version="1.0" encoding="utf-8"?>
<connections xmlns="http://schemas.openxmlformats.org/spreadsheetml/2006/main">
  <connection id="1" keepAlive="1" name="Connection"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2" keepAlive="1" name="Connection1" type="5" refreshedVersion="5">
    <dbPr connection="Provider=MSOLAP.5;Persist Security Info=True;User ID=&quot;&quot;;Initial Catalog=EIA Petroleum Supply;Data Source=sqlf10\msanalysis;Location=sqlf10\msanalysis;MDX Compatibility=1;Safety Options=2;MDX Missing Member Mode=Error" command="Monthly Activity" commandType="1"/>
    <olapPr rowDrillCount="1000" serverFill="0" serverNumberFormat="0" serverFont="0" serverFontColor="0"/>
  </connection>
  <connection id="3" keepAlive="1" name="Connection2"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4" keepAlive="1" name="Connection3"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Update Isolation Level=2;Packet Size=4096" command="Monthly Activity" commandType="1"/>
    <olapPr rowDrillCount="1000" serverFill="0" serverNumberFormat="0" serverFont="0" serverFontColor="0"/>
  </connection>
  <connection id="5" keepAlive="1" name="Connection6" type="5" refreshedVersion="5">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s>
</file>

<file path=xl/sharedStrings.xml><?xml version="1.0" encoding="utf-8"?>
<sst xmlns="http://schemas.openxmlformats.org/spreadsheetml/2006/main" count="239" uniqueCount="47">
  <si>
    <t>(thousand barrels except where noted)</t>
  </si>
  <si>
    <t>Source:  Energy Information Administration, Form EIA-813 "Monthly Crude Oil Report"</t>
  </si>
  <si>
    <t xml:space="preserve">    Alaskan Crude Oil in Transit by Water</t>
  </si>
  <si>
    <t>Commercial Crude Oil Stocks</t>
  </si>
  <si>
    <t>Refinery Net Available Shell Storage Capacity</t>
  </si>
  <si>
    <t>Refinery Working Storage Capacity</t>
  </si>
  <si>
    <t>Tank and Underground Working Storage Capacity</t>
  </si>
  <si>
    <t>Refinery and Tank and Underground Working Storage Capacity</t>
  </si>
  <si>
    <t>US Commercial Crude Oil Stocks and Storage Capacity</t>
  </si>
  <si>
    <r>
      <t xml:space="preserve">    Pipeline and Tank Farm</t>
    </r>
    <r>
      <rPr>
        <vertAlign val="superscript"/>
        <sz val="10"/>
        <rFont val="Arial"/>
        <family val="2"/>
      </rPr>
      <t>1</t>
    </r>
  </si>
  <si>
    <t>Source:  Energy Information Administration, Form EIA-810 "Monthly Refinery Report" and Form EIA-813 "Monthly Crude Oil Report"</t>
  </si>
  <si>
    <t>PADD 1 Commercial Crude Oil Stocks and Storage Capacity</t>
  </si>
  <si>
    <t>PADD 5 Commercial Crude Oil Stocks and Storage Capacity</t>
  </si>
  <si>
    <t>PADD 4 Commercial Crude Oil Stocks and Storage Capacity</t>
  </si>
  <si>
    <t>PADD 3 Commercial Crude Oil Stocks and Storage Capacity</t>
  </si>
  <si>
    <t>Cushing, OK Commercial Crude Oil Stocks and Storage Capacity</t>
  </si>
  <si>
    <t xml:space="preserve">            Pipeline Fill and in Transit by Rail</t>
  </si>
  <si>
    <r>
      <t xml:space="preserve">    Refinery</t>
    </r>
    <r>
      <rPr>
        <vertAlign val="superscript"/>
        <sz val="10"/>
        <rFont val="Arial"/>
        <family val="2"/>
      </rPr>
      <t>1</t>
    </r>
  </si>
  <si>
    <t>PADD 2 Commercial Crude Oil Stocks and Storage Capacity, including Cushing, Oklahoma</t>
  </si>
  <si>
    <r>
      <rPr>
        <vertAlign val="superscript"/>
        <sz val="10"/>
        <rFont val="Arial"/>
        <family val="2"/>
      </rPr>
      <t>1</t>
    </r>
    <r>
      <rPr>
        <sz val="10"/>
        <rFont val="Arial"/>
        <family val="2"/>
      </rPr>
      <t xml:space="preserve">  Includes stocks in transit by rail.</t>
    </r>
  </si>
  <si>
    <r>
      <rPr>
        <vertAlign val="superscript"/>
        <sz val="10"/>
        <rFont val="Arial"/>
        <family val="2"/>
      </rPr>
      <t>2</t>
    </r>
    <r>
      <rPr>
        <sz val="10"/>
        <rFont val="Arial"/>
        <family val="2"/>
      </rPr>
      <t xml:space="preserve">  Stocks divided by working storage capacity.</t>
    </r>
  </si>
  <si>
    <t>Tank Working Storage Capacity</t>
  </si>
  <si>
    <r>
      <t>Tank Capacity Utilization Rate (percent)</t>
    </r>
    <r>
      <rPr>
        <vertAlign val="superscript"/>
        <sz val="10"/>
        <rFont val="Arial"/>
        <family val="2"/>
      </rPr>
      <t>2</t>
    </r>
  </si>
  <si>
    <t>Tank and Underground Net Available Shell Storage Capacity</t>
  </si>
  <si>
    <t>Refinery and Tank and Underground Net Available Shell Storage Capacity</t>
  </si>
  <si>
    <t>Tank Net Available Shell Storage Capacity</t>
  </si>
  <si>
    <t xml:space="preserve">            Tank Farm</t>
  </si>
  <si>
    <r>
      <rPr>
        <vertAlign val="superscript"/>
        <sz val="10"/>
        <rFont val="Arial"/>
        <family val="2"/>
      </rPr>
      <t>1</t>
    </r>
    <r>
      <rPr>
        <sz val="10"/>
        <rFont val="Arial"/>
        <family val="2"/>
      </rPr>
      <t xml:space="preserve">  Includes stocks in transit by water and rail.</t>
    </r>
  </si>
  <si>
    <r>
      <rPr>
        <vertAlign val="superscript"/>
        <sz val="10"/>
        <rFont val="Arial"/>
        <family val="2"/>
      </rPr>
      <t>1</t>
    </r>
    <r>
      <rPr>
        <sz val="10"/>
        <rFont val="Arial"/>
        <family val="2"/>
      </rPr>
      <t xml:space="preserve">  Includes stocks in transit by water and rail except Alaskan crude oil in transit by water. </t>
    </r>
  </si>
  <si>
    <t xml:space="preserve">           Tank Farm (Tank and Underground Storage)</t>
  </si>
  <si>
    <r>
      <t xml:space="preserve">           Pipeline Fill and in Transit by Water and Rail</t>
    </r>
    <r>
      <rPr>
        <vertAlign val="superscript"/>
        <sz val="10"/>
        <rFont val="Arial"/>
        <family val="2"/>
      </rPr>
      <t>1</t>
    </r>
  </si>
  <si>
    <r>
      <t>Sum of Working Storage Capacity and Stocks in Transit</t>
    </r>
    <r>
      <rPr>
        <vertAlign val="superscript"/>
        <sz val="10"/>
        <rFont val="Arial"/>
        <family val="2"/>
      </rPr>
      <t>3</t>
    </r>
  </si>
  <si>
    <r>
      <rPr>
        <vertAlign val="superscript"/>
        <sz val="10"/>
        <rFont val="Arial"/>
        <family val="2"/>
      </rPr>
      <t xml:space="preserve">3  </t>
    </r>
    <r>
      <rPr>
        <sz val="10"/>
        <rFont val="Arial"/>
        <family val="2"/>
      </rPr>
      <t>Sum of working storage capacity and stocks in transit by pipeline and rail.  This may be used as an estimate of total commercial crude oil storage capacity that may be applied to weekly crude oil stocks data where details by storage facility are unavailable.</t>
    </r>
  </si>
  <si>
    <r>
      <rPr>
        <vertAlign val="superscript"/>
        <sz val="10"/>
        <rFont val="Arial"/>
        <family val="2"/>
      </rPr>
      <t xml:space="preserve">4 </t>
    </r>
    <r>
      <rPr>
        <sz val="10"/>
        <rFont val="Arial"/>
        <family val="2"/>
      </rPr>
      <t xml:space="preserve"> This is an estimate of total commercial crude oil storage capacity utilization including capacity of pipelines and stocks in transit by rail.  Utilization of pipeline fill capacity is assumed to be 100 percent.</t>
    </r>
  </si>
  <si>
    <r>
      <t>Alternate Utilization Rate</t>
    </r>
    <r>
      <rPr>
        <vertAlign val="superscript"/>
        <sz val="10"/>
        <rFont val="Arial"/>
        <family val="2"/>
      </rPr>
      <t>4</t>
    </r>
  </si>
  <si>
    <r>
      <t xml:space="preserve">    Lease Stocks</t>
    </r>
    <r>
      <rPr>
        <vertAlign val="superscript"/>
        <sz val="10"/>
        <rFont val="Arial"/>
        <family val="2"/>
      </rPr>
      <t>2</t>
    </r>
  </si>
  <si>
    <t>--</t>
  </si>
  <si>
    <r>
      <t>Refinery Storage Capacity Utilization Rate (percent)</t>
    </r>
    <r>
      <rPr>
        <vertAlign val="superscript"/>
        <sz val="10"/>
        <rFont val="Arial"/>
        <family val="2"/>
      </rPr>
      <t>3</t>
    </r>
  </si>
  <si>
    <r>
      <t>Tank and Underground Capacity Utilization Rate (percent)</t>
    </r>
    <r>
      <rPr>
        <vertAlign val="superscript"/>
        <sz val="10"/>
        <rFont val="Arial"/>
        <family val="2"/>
      </rPr>
      <t>3</t>
    </r>
  </si>
  <si>
    <r>
      <t>Refinery and Tank and Underground Capacity Utilization Rate (percent)</t>
    </r>
    <r>
      <rPr>
        <vertAlign val="superscript"/>
        <sz val="10"/>
        <rFont val="Arial"/>
        <family val="2"/>
      </rPr>
      <t>3</t>
    </r>
  </si>
  <si>
    <r>
      <t>Sum of Working Storage Capacity and Stocks in Transit</t>
    </r>
    <r>
      <rPr>
        <vertAlign val="superscript"/>
        <sz val="10"/>
        <rFont val="Arial"/>
        <family val="2"/>
      </rPr>
      <t>4</t>
    </r>
  </si>
  <si>
    <r>
      <t>Alternate Utilization Rate</t>
    </r>
    <r>
      <rPr>
        <vertAlign val="superscript"/>
        <sz val="10"/>
        <rFont val="Arial"/>
        <family val="2"/>
      </rPr>
      <t>5</t>
    </r>
  </si>
  <si>
    <r>
      <rPr>
        <vertAlign val="superscript"/>
        <sz val="10"/>
        <rFont val="Arial"/>
        <family val="2"/>
      </rPr>
      <t>3</t>
    </r>
    <r>
      <rPr>
        <sz val="10"/>
        <rFont val="Arial"/>
        <family val="2"/>
      </rPr>
      <t xml:space="preserve">  Stocks divided by working storage capacity.</t>
    </r>
  </si>
  <si>
    <r>
      <rPr>
        <vertAlign val="superscript"/>
        <sz val="10"/>
        <rFont val="Arial"/>
        <family val="2"/>
      </rPr>
      <t xml:space="preserve">4  </t>
    </r>
    <r>
      <rPr>
        <sz val="10"/>
        <rFont val="Arial"/>
        <family val="2"/>
      </rPr>
      <t>Sum of working storage capacity and stocks in transit by pipeline, tanker, barge and rail.  Excludes stocks of Alaskan crude oil in transit by water.  This may be used as an estimate of total commercial crude oil storage capacity that may be applied to weekly crude oil stocks data where details by storage facility are unavailable.</t>
    </r>
  </si>
  <si>
    <r>
      <rPr>
        <vertAlign val="superscript"/>
        <sz val="10"/>
        <rFont val="Arial"/>
        <family val="2"/>
      </rPr>
      <t xml:space="preserve">5 </t>
    </r>
    <r>
      <rPr>
        <sz val="10"/>
        <rFont val="Arial"/>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</si>
  <si>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10"/>
        <rFont val="Arial"/>
        <family val="2"/>
      </rPr>
      <t xml:space="preserve">4  </t>
    </r>
    <r>
      <rPr>
        <sz val="10"/>
        <rFont val="Arial"/>
        <family val="2"/>
      </rPr>
      <t>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</si>
  <si>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10"/>
        <rFont val="Arial"/>
        <family val="2"/>
      </rPr>
      <t>2</t>
    </r>
    <r>
      <rPr>
        <sz val="10"/>
        <rFont val="Arial"/>
        <family val="2"/>
      </rPr>
      <t xml:space="preserve">  Lease stocks are no longer included in commercial crude oil stocks.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</si>
</sst>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mmm\-yy;@"/>
    <numFmt numFmtId="165" formatCode="_(* #,##0_);_(* \(#,##0\);_(* &quot;-&quot;??_);_(@_)"/>
    <numFmt numFmtId="166" formatCode="0.0%"/>
  </numFmts>
  <fonts count="5" x14ac:knownFonts="1">
    <font>
      <sz val="10"/>
      <name val="Arial"/>
    </font>
    <font>
      <sz val="10"/>
      <name val="Arial"/>
      <family val="2"/>
    </font>
    <font>
      <b/>
      <sz val="10"/>
      <name val="Arial"/>
      <family val="2"/>
    </font>
    <font>
      <sz val="10"/>
      <name val="Arial"/>
      <family val="2"/>
    </font>
    <font>
      <vertAlign val="superscrip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0" fillId="0" borderId="0" xfId="0" applyFill="1"/>
    <xf numFmtId="0" fontId="3" fillId="0" borderId="0" xfId="0" quotePrefix="1" applyFont="1" applyFill="1"/>
    <xf numFmtId="0" fontId="3" fillId="0" borderId="0" xfId="0" quotePrefix="1" applyFont="1" applyFill="1" applyAlignment="1">
      <alignment wrapText="1"/>
    </xf>
    <xf numFmtId="0" fontId="3" fillId="0" borderId="0" xfId="0" applyFont="1"/>
    <xf numFmtId="165" fontId="0" fillId="0" borderId="0" xfId="0" applyNumberFormat="1"/>
    <xf numFmtId="9" fontId="0" fillId="0" borderId="0" xfId="2" applyFont="1"/>
    <xf numFmtId="165" fontId="0" fillId="0" borderId="0" xfId="1" applyNumberFormat="1" applyFont="1" applyBorder="1"/>
    <xf numFmtId="0" fontId="3" fillId="0" borderId="0" xfId="0" applyFont="1" applyBorder="1"/>
    <xf numFmtId="0" fontId="0" fillId="0" borderId="0" xfId="0" applyBorder="1"/>
    <xf numFmtId="164" fontId="2" fillId="0" borderId="0" xfId="0" applyNumberFormat="1" applyFont="1" applyBorder="1" applyAlignment="1">
      <alignment horizontal="center"/>
    </xf>
    <xf numFmtId="165" fontId="0" fillId="0" borderId="0" xfId="1" applyNumberFormat="1" applyFont="1" applyFill="1" applyBorder="1"/>
    <xf numFmtId="166" fontId="0" fillId="0" borderId="0" xfId="2" applyNumberFormat="1" applyFont="1" applyBorder="1"/>
    <xf numFmtId="9" fontId="0" fillId="0" borderId="0" xfId="2" applyNumberFormat="1" applyFont="1" applyBorder="1"/>
    <xf numFmtId="0" fontId="1" fillId="0" borderId="0" xfId="0" applyFont="1" applyBorder="1"/>
    <xf numFmtId="0" fontId="0" fillId="0" borderId="0" xfId="0" applyAlignment="1">
      <alignment vertical="center"/>
    </xf>
    <xf numFmtId="0" fontId="0" fillId="0" borderId="0" xfId="0" applyFill="1" applyAlignment="1">
      <alignment vertical="center"/>
    </xf>
    <xf numFmtId="0" fontId="0" fillId="0" borderId="0" xfId="0" applyBorder="1" applyAlignment="1">
      <alignment vertical="center"/>
    </xf>
    <xf numFmtId="164" fontId="2" fillId="0" borderId="0" xfId="0" applyNumberFormat="1" applyFont="1" applyBorder="1" applyAlignment="1">
      <alignment horizontal="center" vertical="center"/>
    </xf>
    <xf numFmtId="0" fontId="3" fillId="0" borderId="0" xfId="0" applyFont="1" applyBorder="1" applyAlignment="1">
      <alignment vertical="center"/>
    </xf>
    <xf numFmtId="165" fontId="0" fillId="0" borderId="0" xfId="1" applyNumberFormat="1" applyFont="1" applyBorder="1" applyAlignment="1">
      <alignment vertical="center"/>
    </xf>
    <xf numFmtId="9" fontId="0" fillId="0" borderId="0" xfId="2" applyFont="1" applyBorder="1" applyAlignment="1">
      <alignment vertical="center"/>
    </xf>
    <xf numFmtId="165" fontId="0" fillId="0" borderId="0" xfId="1" applyNumberFormat="1" applyFont="1" applyFill="1" applyBorder="1" applyAlignment="1">
      <alignment vertical="center"/>
    </xf>
    <xf numFmtId="9" fontId="0" fillId="0" borderId="0" xfId="2" applyNumberFormat="1" applyFont="1" applyBorder="1" applyAlignment="1">
      <alignment vertical="center"/>
    </xf>
    <xf numFmtId="166" fontId="0" fillId="0" borderId="0" xfId="2" applyNumberFormat="1" applyFont="1" applyBorder="1" applyAlignment="1">
      <alignment vertical="center"/>
    </xf>
    <xf numFmtId="0" fontId="3" fillId="0" borderId="0" xfId="0" quotePrefix="1" applyFont="1" applyFill="1" applyAlignment="1">
      <alignment vertical="center"/>
    </xf>
    <xf numFmtId="0" fontId="1" fillId="0" borderId="0" xfId="0" applyFont="1" applyBorder="1" applyAlignment="1">
      <alignment horizontal="left" vertical="center"/>
    </xf>
    <xf numFmtId="0" fontId="1" fillId="0" borderId="0" xfId="0" applyFont="1" applyFill="1" applyBorder="1" applyAlignment="1">
      <alignment vertical="center"/>
    </xf>
    <xf numFmtId="166" fontId="0" fillId="0" borderId="0" xfId="2" applyNumberFormat="1" applyFont="1" applyFill="1" applyBorder="1" applyAlignment="1">
      <alignment vertical="center"/>
    </xf>
    <xf numFmtId="0" fontId="1" fillId="0" borderId="0" xfId="0" applyFont="1" applyBorder="1" applyAlignment="1">
      <alignment vertical="center"/>
    </xf>
    <xf numFmtId="165" fontId="0" fillId="0" borderId="0" xfId="1" quotePrefix="1" applyNumberFormat="1" applyFont="1" applyBorder="1" applyAlignment="1">
      <alignment horizontal="right" vertical="center"/>
    </xf>
    <xf numFmtId="0" fontId="1" fillId="0" borderId="0" xfId="0" quotePrefix="1" applyFont="1" applyFill="1" applyAlignment="1">
      <alignment vertical="center"/>
    </xf>
    <xf numFmtId="0" fontId="1" fillId="0" borderId="0" xfId="0" quotePrefix="1" applyFont="1" applyFill="1" applyAlignment="1">
      <alignment vertical="center" wrapText="1"/>
    </xf>
    <xf numFmtId="0" fontId="1" fillId="0" borderId="0" xfId="0" quotePrefix="1" applyFont="1" applyFill="1" applyAlignment="1">
      <alignment wrapText="1"/>
    </xf>
    <xf numFmtId="0" fontId="1" fillId="0" borderId="0" xfId="0" applyFont="1" applyFill="1" applyAlignment="1">
      <alignment horizontal="left" vertical="center" wrapText="1"/>
    </xf>
    <xf numFmtId="0" fontId="1" fillId="0" borderId="0" xfId="0" quotePrefix="1" applyFont="1" applyFill="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
  <sheetViews>
    <sheetView tabSelected="1" workbookViewId="0"/>
  </sheetViews>
  <sheetFormatPr defaultRowHeight="12.75" x14ac:dyDescent="0.2"/>
  <cols>
    <col min="1" max="1" width="69" customWidth="1"/>
    <col min="2" max="2" width="12.28515625" customWidth="1"/>
    <col min="3" max="7" width="9.140625" customWidth="1"/>
  </cols>
  <sheetData>
    <row r="1" spans="1:13" x14ac:dyDescent="0.2">
      <c r="A1" s="15" t="s">
        <v>8</v>
      </c>
      <c r="B1" s="15"/>
      <c r="C1" s="15"/>
      <c r="D1" s="15"/>
      <c r="E1" s="15"/>
      <c r="F1" s="15"/>
      <c r="G1" s="15"/>
      <c r="H1" s="15"/>
      <c r="I1" s="15"/>
      <c r="J1" s="15"/>
      <c r="K1" s="15"/>
    </row>
    <row r="2" spans="1:13" x14ac:dyDescent="0.2">
      <c r="A2" s="16" t="s">
        <v>0</v>
      </c>
      <c r="B2" s="15"/>
      <c r="C2" s="15"/>
      <c r="D2" s="15"/>
      <c r="E2" s="15"/>
      <c r="F2" s="15"/>
      <c r="G2" s="15"/>
      <c r="H2" s="15"/>
      <c r="I2" s="15"/>
      <c r="J2" s="15"/>
      <c r="K2" s="15"/>
    </row>
    <row r="3" spans="1:13" x14ac:dyDescent="0.2">
      <c r="A3" s="16"/>
      <c r="B3" s="15"/>
      <c r="C3" s="15"/>
      <c r="D3" s="15"/>
      <c r="E3" s="15"/>
      <c r="F3" s="15"/>
      <c r="G3" s="15"/>
      <c r="H3" s="15"/>
      <c r="I3" s="15"/>
      <c r="J3" s="15"/>
      <c r="K3" s="15"/>
    </row>
    <row r="4" spans="1:13" x14ac:dyDescent="0.2">
      <c r="A4" s="17"/>
      <c r="B4" s="18">
        <v>40633</v>
      </c>
      <c r="C4" s="18">
        <v>40816</v>
      </c>
      <c r="D4" s="18">
        <v>40999</v>
      </c>
      <c r="E4" s="18">
        <v>41182</v>
      </c>
      <c r="F4" s="18">
        <v>41364</v>
      </c>
      <c r="G4" s="18">
        <v>41547</v>
      </c>
      <c r="H4" s="18">
        <v>41729</v>
      </c>
      <c r="I4" s="18">
        <v>41912</v>
      </c>
      <c r="J4" s="18">
        <v>42094</v>
      </c>
      <c r="K4" s="18">
        <v>42248</v>
      </c>
      <c r="L4" s="18">
        <v>42430</v>
      </c>
      <c r="M4" s="10">
        <v>42643</v>
      </c>
    </row>
    <row r="5" spans="1:13" x14ac:dyDescent="0.2">
      <c r="A5" s="19" t="s">
        <v>3</v>
      </c>
      <c r="B5" s="20">
        <f t="shared" ref="B5:L5" si="0">+B6+B7+B11</f>
        <v>338421</v>
      </c>
      <c r="C5" s="20">
        <f t="shared" si="0"/>
        <v>308245</v>
      </c>
      <c r="D5" s="20">
        <f t="shared" si="0"/>
        <v>347608</v>
      </c>
      <c r="E5" s="20">
        <f t="shared" si="0"/>
        <v>343342</v>
      </c>
      <c r="F5" s="20">
        <f t="shared" si="0"/>
        <v>364621</v>
      </c>
      <c r="G5" s="20">
        <f t="shared" si="0"/>
        <v>344016</v>
      </c>
      <c r="H5" s="20">
        <f t="shared" si="0"/>
        <v>354987</v>
      </c>
      <c r="I5" s="20">
        <f t="shared" si="0"/>
        <v>332155</v>
      </c>
      <c r="J5" s="20">
        <f t="shared" si="0"/>
        <v>443200</v>
      </c>
      <c r="K5" s="20">
        <f t="shared" si="0"/>
        <v>429129</v>
      </c>
      <c r="L5" s="20">
        <f t="shared" si="0"/>
        <v>501513</v>
      </c>
      <c r="M5" s="20">
        <f t="shared" ref="M5" si="1">+M6+M7+M11</f>
        <v>469063</v>
      </c>
    </row>
    <row r="6" spans="1:13" ht="14.25" x14ac:dyDescent="0.2">
      <c r="A6" s="19" t="s">
        <v>17</v>
      </c>
      <c r="B6" s="20">
        <v>93978</v>
      </c>
      <c r="C6" s="20">
        <v>88791</v>
      </c>
      <c r="D6" s="20">
        <v>96095</v>
      </c>
      <c r="E6" s="20">
        <v>91604</v>
      </c>
      <c r="F6" s="20">
        <v>97494</v>
      </c>
      <c r="G6" s="20">
        <v>90764</v>
      </c>
      <c r="H6" s="20">
        <f>'PADD 1'!H6+'PADD 2'!H6+'PADD 3'!H6+'PADD 4'!H6+'PADD 5'!H6</f>
        <v>92714</v>
      </c>
      <c r="I6" s="20">
        <f>'PADD 1'!I6+'PADD 2'!I6+'PADD 3'!I6+'PADD 4'!I6+'PADD 5'!I6</f>
        <v>92270</v>
      </c>
      <c r="J6" s="20">
        <f>'PADD 1'!J6+'PADD 2'!J6+'PADD 3'!J6+'PADD 4'!J6+'PADD 5'!J6</f>
        <v>103658</v>
      </c>
      <c r="K6" s="20">
        <f>'PADD 1'!K6+'PADD 2'!K6+'PADD 3'!K6+'PADD 4'!K6+'PADD 5'!K6</f>
        <v>102056</v>
      </c>
      <c r="L6" s="20">
        <f>'PADD 1'!L6+'PADD 2'!L6+'PADD 3'!L6+'PADD 4'!L6+'PADD 5'!L6</f>
        <v>101149</v>
      </c>
      <c r="M6" s="20">
        <f>'PADD 1'!M6+'PADD 2'!M6+'PADD 3'!M6+'PADD 4'!M6+'PADD 5'!M6</f>
        <v>98415</v>
      </c>
    </row>
    <row r="7" spans="1:13" ht="14.25" x14ac:dyDescent="0.2">
      <c r="A7" s="19" t="s">
        <v>9</v>
      </c>
      <c r="B7" s="20">
        <v>240812</v>
      </c>
      <c r="C7" s="20">
        <v>215156</v>
      </c>
      <c r="D7" s="20">
        <v>247028</v>
      </c>
      <c r="E7" s="20">
        <v>249529</v>
      </c>
      <c r="F7" s="20">
        <v>262168</v>
      </c>
      <c r="G7" s="20">
        <v>250449</v>
      </c>
      <c r="H7" s="20">
        <f>'PADD 1'!H7+'PADD 2'!H7+'PADD 3'!H7+'PADD 4'!H7+'PADD 5'!H7</f>
        <v>256459</v>
      </c>
      <c r="I7" s="20">
        <f>'PADD 1'!I7+'PADD 2'!I7+'PADD 3'!I7+'PADD 4'!I7+'PADD 5'!I7</f>
        <v>236438</v>
      </c>
      <c r="J7" s="20">
        <f>'PADD 1'!J7+'PADD 2'!J7+'PADD 3'!J7+'PADD 4'!J7+'PADD 5'!J7</f>
        <v>336882</v>
      </c>
      <c r="K7" s="20">
        <f>'PADD 1'!K7+'PADD 2'!K7+'PADD 3'!K7+'PADD 4'!K7+'PADD 5'!K7</f>
        <v>324002</v>
      </c>
      <c r="L7" s="20">
        <f>'PADD 1'!L7+'PADD 2'!L7+'PADD 3'!L7+'PADD 4'!L7+'PADD 5'!L7</f>
        <v>395111</v>
      </c>
      <c r="M7" s="20">
        <f>'PADD 1'!M7+'PADD 2'!M7+'PADD 3'!M7+'PADD 4'!M7+'PADD 5'!M7</f>
        <v>366441</v>
      </c>
    </row>
    <row r="8" spans="1:13" x14ac:dyDescent="0.2">
      <c r="A8" s="26" t="s">
        <v>29</v>
      </c>
      <c r="B8" s="20">
        <v>165393</v>
      </c>
      <c r="C8" s="20">
        <v>139613</v>
      </c>
      <c r="D8" s="20">
        <v>169459</v>
      </c>
      <c r="E8" s="20">
        <v>166880</v>
      </c>
      <c r="F8" s="20">
        <v>181322</v>
      </c>
      <c r="G8" s="20">
        <v>169197</v>
      </c>
      <c r="H8" s="20">
        <f>'PADD 1'!H8+'PADD 2'!H8+'PADD 3'!H8+'PADD 4'!H8+'PADD 5'!H8</f>
        <v>171895</v>
      </c>
      <c r="I8" s="20">
        <f>'PADD 1'!I8+'PADD 2'!I8+'PADD 3'!I8+'PADD 4'!I8+'PADD 5'!I8</f>
        <v>147148</v>
      </c>
      <c r="J8" s="20">
        <f>'PADD 1'!J8+'PADD 2'!J8+'PADD 3'!J8+'PADD 4'!J8+'PADD 5'!J8</f>
        <v>239953</v>
      </c>
      <c r="K8" s="20">
        <f>'PADD 1'!K8+'PADD 2'!K8+'PADD 3'!K8+'PADD 4'!K8+'PADD 5'!K8</f>
        <v>225308</v>
      </c>
      <c r="L8" s="20">
        <f>'PADD 1'!L8+'PADD 2'!L8+'PADD 3'!L8+'PADD 4'!L8+'PADD 5'!L8</f>
        <v>287272</v>
      </c>
      <c r="M8" s="20">
        <f>'PADD 1'!M8+'PADD 2'!M8+'PADD 3'!M8+'PADD 4'!M8+'PADD 5'!M8</f>
        <v>260579</v>
      </c>
    </row>
    <row r="9" spans="1:13" ht="14.25" x14ac:dyDescent="0.2">
      <c r="A9" s="26" t="s">
        <v>30</v>
      </c>
      <c r="B9" s="20">
        <f>+B7-B8</f>
        <v>75419</v>
      </c>
      <c r="C9" s="20">
        <f t="shared" ref="C9:H9" si="2">+C7-C8</f>
        <v>75543</v>
      </c>
      <c r="D9" s="20">
        <f t="shared" si="2"/>
        <v>77569</v>
      </c>
      <c r="E9" s="20">
        <f t="shared" si="2"/>
        <v>82649</v>
      </c>
      <c r="F9" s="20">
        <f t="shared" si="2"/>
        <v>80846</v>
      </c>
      <c r="G9" s="20">
        <f t="shared" si="2"/>
        <v>81252</v>
      </c>
      <c r="H9" s="20">
        <f t="shared" si="2"/>
        <v>84564</v>
      </c>
      <c r="I9" s="20">
        <f t="shared" ref="I9:J9" si="3">+I7-I8</f>
        <v>89290</v>
      </c>
      <c r="J9" s="20">
        <f t="shared" si="3"/>
        <v>96929</v>
      </c>
      <c r="K9" s="20">
        <f t="shared" ref="K9:L9" si="4">+K7-K8</f>
        <v>98694</v>
      </c>
      <c r="L9" s="20">
        <f t="shared" si="4"/>
        <v>107839</v>
      </c>
      <c r="M9" s="20">
        <f t="shared" ref="M9" si="5">+M7-M8</f>
        <v>105862</v>
      </c>
    </row>
    <row r="10" spans="1:13" ht="14.25" x14ac:dyDescent="0.2">
      <c r="A10" s="29" t="s">
        <v>35</v>
      </c>
      <c r="B10" s="30" t="s">
        <v>36</v>
      </c>
      <c r="C10" s="30" t="s">
        <v>36</v>
      </c>
      <c r="D10" s="30" t="s">
        <v>36</v>
      </c>
      <c r="E10" s="30" t="s">
        <v>36</v>
      </c>
      <c r="F10" s="30" t="s">
        <v>36</v>
      </c>
      <c r="G10" s="30" t="s">
        <v>36</v>
      </c>
      <c r="H10" s="30" t="s">
        <v>36</v>
      </c>
      <c r="I10" s="30" t="s">
        <v>36</v>
      </c>
      <c r="J10" s="30" t="s">
        <v>36</v>
      </c>
      <c r="K10" s="30" t="s">
        <v>36</v>
      </c>
      <c r="L10" s="30" t="s">
        <v>36</v>
      </c>
      <c r="M10" s="30" t="s">
        <v>36</v>
      </c>
    </row>
    <row r="11" spans="1:13" x14ac:dyDescent="0.2">
      <c r="A11" s="19" t="s">
        <v>2</v>
      </c>
      <c r="B11" s="20">
        <v>3631</v>
      </c>
      <c r="C11" s="20">
        <v>4298</v>
      </c>
      <c r="D11" s="20">
        <v>4485</v>
      </c>
      <c r="E11" s="20">
        <v>2209</v>
      </c>
      <c r="F11" s="20">
        <v>4959</v>
      </c>
      <c r="G11" s="20">
        <v>2803</v>
      </c>
      <c r="H11" s="20">
        <f>'PADD 5'!H11</f>
        <v>5814</v>
      </c>
      <c r="I11" s="20">
        <f>'PADD 5'!I11</f>
        <v>3447</v>
      </c>
      <c r="J11" s="20">
        <f>'PADD 5'!J11</f>
        <v>2660</v>
      </c>
      <c r="K11" s="20">
        <f>'PADD 5'!K11</f>
        <v>3071</v>
      </c>
      <c r="L11" s="20">
        <f>'PADD 5'!L11</f>
        <v>5253</v>
      </c>
      <c r="M11" s="20">
        <f>'PADD 5'!M11</f>
        <v>4207</v>
      </c>
    </row>
    <row r="12" spans="1:13" x14ac:dyDescent="0.2">
      <c r="A12" s="19"/>
      <c r="B12" s="20"/>
      <c r="C12" s="20"/>
      <c r="D12" s="20"/>
      <c r="E12" s="20"/>
      <c r="F12" s="20"/>
      <c r="G12" s="20"/>
      <c r="H12" s="20"/>
      <c r="I12" s="20"/>
      <c r="J12" s="20"/>
      <c r="K12" s="20"/>
      <c r="L12" s="20"/>
      <c r="M12" s="20"/>
    </row>
    <row r="13" spans="1:13" x14ac:dyDescent="0.2">
      <c r="A13" s="19" t="s">
        <v>4</v>
      </c>
      <c r="B13" s="20">
        <v>181719</v>
      </c>
      <c r="C13" s="20">
        <v>181889</v>
      </c>
      <c r="D13" s="20">
        <v>180226</v>
      </c>
      <c r="E13" s="20">
        <v>182566</v>
      </c>
      <c r="F13" s="20">
        <v>176600</v>
      </c>
      <c r="G13" s="20">
        <v>177751</v>
      </c>
      <c r="H13" s="20">
        <f>'PADD 1'!H12+'PADD 2'!H12+'PADD 3'!H12+'PADD 4'!H12+'PADD 5'!H13</f>
        <v>175759</v>
      </c>
      <c r="I13" s="20">
        <f>'PADD 1'!I12+'PADD 2'!I12+'PADD 3'!I12+'PADD 4'!I12+'PADD 5'!I13</f>
        <v>180035</v>
      </c>
      <c r="J13" s="20">
        <f>'PADD 1'!J12+'PADD 2'!J12+'PADD 3'!J12+'PADD 4'!J12+'PADD 5'!J13</f>
        <v>181179</v>
      </c>
      <c r="K13" s="20">
        <f>'PADD 1'!K12+'PADD 2'!K12+'PADD 3'!K12+'PADD 4'!K12+'PADD 5'!K13</f>
        <v>184715</v>
      </c>
      <c r="L13" s="20">
        <f>'PADD 1'!L12+'PADD 2'!L12+'PADD 3'!L12+'PADD 4'!L12+'PADD 5'!L13</f>
        <v>183994</v>
      </c>
      <c r="M13" s="20">
        <f>'PADD 1'!M12+'PADD 2'!M12+'PADD 3'!M12+'PADD 4'!M12+'PADD 5'!M13</f>
        <v>184548</v>
      </c>
    </row>
    <row r="14" spans="1:13" x14ac:dyDescent="0.2">
      <c r="A14" s="19" t="s">
        <v>5</v>
      </c>
      <c r="B14" s="20">
        <v>148287</v>
      </c>
      <c r="C14" s="20">
        <v>149015</v>
      </c>
      <c r="D14" s="20">
        <v>147560</v>
      </c>
      <c r="E14" s="20">
        <v>150148</v>
      </c>
      <c r="F14" s="20">
        <v>145780</v>
      </c>
      <c r="G14" s="20">
        <v>145397</v>
      </c>
      <c r="H14" s="20">
        <f>'PADD 1'!H13+'PADD 2'!H13+'PADD 3'!H13+'PADD 4'!H13+'PADD 5'!H14</f>
        <v>144292</v>
      </c>
      <c r="I14" s="20">
        <f>'PADD 1'!I13+'PADD 2'!I13+'PADD 3'!I13+'PADD 4'!I13+'PADD 5'!I14</f>
        <v>147481</v>
      </c>
      <c r="J14" s="20">
        <f>'PADD 1'!J13+'PADD 2'!J13+'PADD 3'!J13+'PADD 4'!J13+'PADD 5'!J14</f>
        <v>149761</v>
      </c>
      <c r="K14" s="20">
        <f>'PADD 1'!K13+'PADD 2'!K13+'PADD 3'!K13+'PADD 4'!K13+'PADD 5'!K14</f>
        <v>151131</v>
      </c>
      <c r="L14" s="20">
        <f>'PADD 1'!L13+'PADD 2'!L13+'PADD 3'!L13+'PADD 4'!L13+'PADD 5'!L14</f>
        <v>150539</v>
      </c>
      <c r="M14" s="20">
        <f>'PADD 1'!M13+'PADD 2'!M13+'PADD 3'!M13+'PADD 4'!M13+'PADD 5'!M14</f>
        <v>151579</v>
      </c>
    </row>
    <row r="15" spans="1:13" ht="14.25" x14ac:dyDescent="0.2">
      <c r="A15" s="29" t="s">
        <v>37</v>
      </c>
      <c r="B15" s="21">
        <f t="shared" ref="B15:L15" si="6">+B6/B14</f>
        <v>0.633757510773028</v>
      </c>
      <c r="C15" s="21">
        <f t="shared" si="6"/>
        <v>0.59585276650001673</v>
      </c>
      <c r="D15" s="21">
        <f t="shared" si="6"/>
        <v>0.65122661968013007</v>
      </c>
      <c r="E15" s="21">
        <f t="shared" si="6"/>
        <v>0.61009137650851164</v>
      </c>
      <c r="F15" s="21">
        <f t="shared" si="6"/>
        <v>0.66877486623679516</v>
      </c>
      <c r="G15" s="21">
        <f t="shared" si="6"/>
        <v>0.62424946869605291</v>
      </c>
      <c r="H15" s="21">
        <f t="shared" si="6"/>
        <v>0.64254428519945661</v>
      </c>
      <c r="I15" s="21">
        <f t="shared" si="6"/>
        <v>0.62563991293793775</v>
      </c>
      <c r="J15" s="21">
        <f t="shared" si="6"/>
        <v>0.69215616882900088</v>
      </c>
      <c r="K15" s="21">
        <f t="shared" si="6"/>
        <v>0.67528170924562136</v>
      </c>
      <c r="L15" s="21">
        <f t="shared" si="6"/>
        <v>0.67191226193876674</v>
      </c>
      <c r="M15" s="21">
        <f t="shared" ref="M15" si="7">+M6/M14</f>
        <v>0.64926539956062512</v>
      </c>
    </row>
    <row r="16" spans="1:13" x14ac:dyDescent="0.2">
      <c r="A16" s="17"/>
      <c r="B16" s="20"/>
      <c r="C16" s="20"/>
      <c r="D16" s="20"/>
      <c r="E16" s="20"/>
      <c r="F16" s="20"/>
      <c r="G16" s="20"/>
      <c r="H16" s="20"/>
      <c r="I16" s="20"/>
      <c r="J16" s="20"/>
      <c r="K16" s="20"/>
      <c r="L16" s="20"/>
      <c r="M16" s="20"/>
    </row>
    <row r="17" spans="1:13" x14ac:dyDescent="0.2">
      <c r="A17" s="29" t="s">
        <v>23</v>
      </c>
      <c r="B17" s="20">
        <v>359659</v>
      </c>
      <c r="C17" s="20">
        <v>373955</v>
      </c>
      <c r="D17" s="20">
        <v>390443</v>
      </c>
      <c r="E17" s="20">
        <v>402527</v>
      </c>
      <c r="F17" s="20">
        <v>413348</v>
      </c>
      <c r="G17" s="20">
        <v>427715</v>
      </c>
      <c r="H17" s="20">
        <f>'PADD 1'!H16+'PADD 2'!H16+'PADD 3'!H16+'PADD 4'!H16+'PADD 5'!H17</f>
        <v>439285</v>
      </c>
      <c r="I17" s="20">
        <f>'PADD 1'!I16+'PADD 2'!I16+'PADD 3'!I16+'PADD 4'!I16+'PADD 5'!I17</f>
        <v>452587</v>
      </c>
      <c r="J17" s="20">
        <f>'PADD 1'!J16+'PADD 2'!J16+'PADD 3'!J16+'PADD 4'!J16+'PADD 5'!J17</f>
        <v>490640</v>
      </c>
      <c r="K17" s="20">
        <f>'PADD 1'!K16+'PADD 2'!K16+'PADD 3'!K16+'PADD 4'!K16+'PADD 5'!K17</f>
        <v>503451</v>
      </c>
      <c r="L17" s="20">
        <f>'PADD 1'!L16+'PADD 2'!L16+'PADD 3'!L16+'PADD 4'!L16+'PADD 5'!L17</f>
        <v>528646</v>
      </c>
      <c r="M17" s="20">
        <f>'PADD 1'!M16+'PADD 2'!M16+'PADD 3'!M16+'PADD 4'!M16+'PADD 5'!M17</f>
        <v>547461</v>
      </c>
    </row>
    <row r="18" spans="1:13" x14ac:dyDescent="0.2">
      <c r="A18" s="29" t="s">
        <v>6</v>
      </c>
      <c r="B18" s="20">
        <v>307369</v>
      </c>
      <c r="C18" s="20">
        <v>315586</v>
      </c>
      <c r="D18" s="20">
        <v>329957</v>
      </c>
      <c r="E18" s="20">
        <v>341231</v>
      </c>
      <c r="F18" s="20">
        <v>348930</v>
      </c>
      <c r="G18" s="20">
        <v>357011</v>
      </c>
      <c r="H18" s="20">
        <f>'PADD 1'!H17+'PADD 2'!H17+'PADD 3'!H17+'PADD 4'!H17+'PADD 5'!H18</f>
        <v>361961</v>
      </c>
      <c r="I18" s="20">
        <f>'PADD 1'!I17+'PADD 2'!I17+'PADD 3'!I17+'PADD 4'!I17+'PADD 5'!I18</f>
        <v>373095</v>
      </c>
      <c r="J18" s="20">
        <f>'PADD 1'!J17+'PADD 2'!J17+'PADD 3'!J17+'PADD 4'!J17+'PADD 5'!J18</f>
        <v>403605</v>
      </c>
      <c r="K18" s="20">
        <f>'PADD 1'!K17+'PADD 2'!K17+'PADD 3'!K17+'PADD 4'!K17+'PADD 5'!K18</f>
        <v>413489</v>
      </c>
      <c r="L18" s="20">
        <f>'PADD 1'!L17+'PADD 2'!L17+'PADD 3'!L17+'PADD 4'!L17+'PADD 5'!L18</f>
        <v>434969</v>
      </c>
      <c r="M18" s="20">
        <f>'PADD 1'!M17+'PADD 2'!M17+'PADD 3'!M17+'PADD 4'!M17+'PADD 5'!M18</f>
        <v>452787</v>
      </c>
    </row>
    <row r="19" spans="1:13" ht="14.25" x14ac:dyDescent="0.2">
      <c r="A19" s="29" t="s">
        <v>38</v>
      </c>
      <c r="B19" s="21">
        <f t="shared" ref="B19:L19" si="8">B8/B18</f>
        <v>0.53809265085288371</v>
      </c>
      <c r="C19" s="21">
        <f t="shared" si="8"/>
        <v>0.44239288181351516</v>
      </c>
      <c r="D19" s="21">
        <f t="shared" si="8"/>
        <v>0.5135790421176093</v>
      </c>
      <c r="E19" s="21">
        <f t="shared" si="8"/>
        <v>0.48905287034296413</v>
      </c>
      <c r="F19" s="21">
        <f t="shared" si="8"/>
        <v>0.51965150603272858</v>
      </c>
      <c r="G19" s="21">
        <f t="shared" si="8"/>
        <v>0.47392657369100671</v>
      </c>
      <c r="H19" s="21">
        <f t="shared" si="8"/>
        <v>0.47489922947499869</v>
      </c>
      <c r="I19" s="21">
        <f t="shared" si="8"/>
        <v>0.39439820957128879</v>
      </c>
      <c r="J19" s="21">
        <f t="shared" si="8"/>
        <v>0.59452434930191644</v>
      </c>
      <c r="K19" s="21">
        <f t="shared" si="8"/>
        <v>0.54489478559284532</v>
      </c>
      <c r="L19" s="21">
        <f t="shared" si="8"/>
        <v>0.66044246831383391</v>
      </c>
      <c r="M19" s="21">
        <f t="shared" ref="M19" si="9">M8/M18</f>
        <v>0.57550017999633385</v>
      </c>
    </row>
    <row r="20" spans="1:13" x14ac:dyDescent="0.2">
      <c r="A20" s="17"/>
      <c r="B20" s="17"/>
      <c r="C20" s="17"/>
      <c r="D20" s="17"/>
      <c r="E20" s="17"/>
      <c r="F20" s="17"/>
      <c r="G20" s="17"/>
      <c r="H20" s="17"/>
      <c r="I20" s="17"/>
      <c r="J20" s="17"/>
      <c r="K20" s="17"/>
      <c r="L20" s="17"/>
      <c r="M20" s="17"/>
    </row>
    <row r="21" spans="1:13" x14ac:dyDescent="0.2">
      <c r="A21" s="29" t="s">
        <v>24</v>
      </c>
      <c r="B21" s="22">
        <f>+B13+B17</f>
        <v>541378</v>
      </c>
      <c r="C21" s="22">
        <f t="shared" ref="C21:H21" si="10">+C13+C17</f>
        <v>555844</v>
      </c>
      <c r="D21" s="22">
        <f t="shared" si="10"/>
        <v>570669</v>
      </c>
      <c r="E21" s="22">
        <f t="shared" si="10"/>
        <v>585093</v>
      </c>
      <c r="F21" s="22">
        <f t="shared" si="10"/>
        <v>589948</v>
      </c>
      <c r="G21" s="22">
        <f t="shared" si="10"/>
        <v>605466</v>
      </c>
      <c r="H21" s="22">
        <f t="shared" si="10"/>
        <v>615044</v>
      </c>
      <c r="I21" s="22">
        <f t="shared" ref="I21:J21" si="11">+I13+I17</f>
        <v>632622</v>
      </c>
      <c r="J21" s="22">
        <f t="shared" si="11"/>
        <v>671819</v>
      </c>
      <c r="K21" s="22">
        <f t="shared" ref="K21:L21" si="12">+K13+K17</f>
        <v>688166</v>
      </c>
      <c r="L21" s="22">
        <f t="shared" si="12"/>
        <v>712640</v>
      </c>
      <c r="M21" s="22">
        <f t="shared" ref="M21" si="13">+M13+M17</f>
        <v>732009</v>
      </c>
    </row>
    <row r="22" spans="1:13" x14ac:dyDescent="0.2">
      <c r="A22" s="29" t="s">
        <v>7</v>
      </c>
      <c r="B22" s="22">
        <f>+B14+B18</f>
        <v>455656</v>
      </c>
      <c r="C22" s="22">
        <f t="shared" ref="C22:H22" si="14">+C14+C18</f>
        <v>464601</v>
      </c>
      <c r="D22" s="22">
        <f t="shared" si="14"/>
        <v>477517</v>
      </c>
      <c r="E22" s="22">
        <f t="shared" si="14"/>
        <v>491379</v>
      </c>
      <c r="F22" s="22">
        <f t="shared" si="14"/>
        <v>494710</v>
      </c>
      <c r="G22" s="22">
        <f t="shared" si="14"/>
        <v>502408</v>
      </c>
      <c r="H22" s="22">
        <f t="shared" si="14"/>
        <v>506253</v>
      </c>
      <c r="I22" s="22">
        <f t="shared" ref="I22:J22" si="15">+I14+I18</f>
        <v>520576</v>
      </c>
      <c r="J22" s="22">
        <f t="shared" si="15"/>
        <v>553366</v>
      </c>
      <c r="K22" s="22">
        <f t="shared" ref="K22:L22" si="16">+K14+K18</f>
        <v>564620</v>
      </c>
      <c r="L22" s="22">
        <f t="shared" si="16"/>
        <v>585508</v>
      </c>
      <c r="M22" s="22">
        <f t="shared" ref="M22" si="17">+M14+M18</f>
        <v>604366</v>
      </c>
    </row>
    <row r="23" spans="1:13" ht="14.25" x14ac:dyDescent="0.2">
      <c r="A23" s="29" t="s">
        <v>39</v>
      </c>
      <c r="B23" s="23">
        <f t="shared" ref="B23:L23" si="18">(B6+B8)/B22</f>
        <v>0.56922546833576204</v>
      </c>
      <c r="C23" s="23">
        <f t="shared" si="18"/>
        <v>0.49161323372097776</v>
      </c>
      <c r="D23" s="23">
        <f t="shared" si="18"/>
        <v>0.55611423258229553</v>
      </c>
      <c r="E23" s="23">
        <f t="shared" si="18"/>
        <v>0.52603794626958011</v>
      </c>
      <c r="F23" s="23">
        <f t="shared" si="18"/>
        <v>0.56359483333670235</v>
      </c>
      <c r="G23" s="23">
        <f t="shared" si="18"/>
        <v>0.51743005684622856</v>
      </c>
      <c r="H23" s="23">
        <f t="shared" si="18"/>
        <v>0.52268134707349878</v>
      </c>
      <c r="I23" s="23">
        <f t="shared" si="18"/>
        <v>0.45990979223014505</v>
      </c>
      <c r="J23" s="23">
        <f t="shared" si="18"/>
        <v>0.62094707661836834</v>
      </c>
      <c r="K23" s="23">
        <f t="shared" si="18"/>
        <v>0.57979526052920549</v>
      </c>
      <c r="L23" s="23">
        <f t="shared" si="18"/>
        <v>0.66339144811001727</v>
      </c>
      <c r="M23" s="23">
        <f t="shared" ref="M23" si="19">(M6+M8)/M22</f>
        <v>0.59400098615739472</v>
      </c>
    </row>
    <row r="24" spans="1:13" x14ac:dyDescent="0.2">
      <c r="A24" s="17"/>
      <c r="B24" s="24"/>
      <c r="C24" s="24"/>
      <c r="D24" s="17"/>
      <c r="E24" s="17"/>
      <c r="F24" s="17"/>
      <c r="G24" s="17"/>
      <c r="H24" s="17"/>
      <c r="I24" s="17"/>
      <c r="J24" s="17"/>
      <c r="K24" s="17"/>
      <c r="L24" s="17"/>
      <c r="M24" s="17"/>
    </row>
    <row r="25" spans="1:13" ht="14.25" x14ac:dyDescent="0.2">
      <c r="A25" s="27" t="s">
        <v>40</v>
      </c>
      <c r="B25" s="22">
        <f t="shared" ref="B25:L25" si="20">B22+B9</f>
        <v>531075</v>
      </c>
      <c r="C25" s="22">
        <f t="shared" si="20"/>
        <v>540144</v>
      </c>
      <c r="D25" s="22">
        <f t="shared" si="20"/>
        <v>555086</v>
      </c>
      <c r="E25" s="22">
        <f t="shared" si="20"/>
        <v>574028</v>
      </c>
      <c r="F25" s="22">
        <f t="shared" si="20"/>
        <v>575556</v>
      </c>
      <c r="G25" s="22">
        <f t="shared" si="20"/>
        <v>583660</v>
      </c>
      <c r="H25" s="22">
        <f t="shared" si="20"/>
        <v>590817</v>
      </c>
      <c r="I25" s="22">
        <f t="shared" si="20"/>
        <v>609866</v>
      </c>
      <c r="J25" s="22">
        <f t="shared" si="20"/>
        <v>650295</v>
      </c>
      <c r="K25" s="22">
        <f t="shared" si="20"/>
        <v>663314</v>
      </c>
      <c r="L25" s="22">
        <f t="shared" si="20"/>
        <v>693347</v>
      </c>
      <c r="M25" s="22">
        <f t="shared" ref="M25" si="21">M22+M9</f>
        <v>710228</v>
      </c>
    </row>
    <row r="26" spans="1:13" ht="14.25" x14ac:dyDescent="0.2">
      <c r="A26" s="27" t="s">
        <v>41</v>
      </c>
      <c r="B26" s="28">
        <f t="shared" ref="B26:L26" si="22">+(B5-B11)/B25</f>
        <v>0.63040060255142871</v>
      </c>
      <c r="C26" s="28">
        <f t="shared" si="22"/>
        <v>0.56271475754613587</v>
      </c>
      <c r="D26" s="28">
        <f t="shared" si="22"/>
        <v>0.61814385518640358</v>
      </c>
      <c r="E26" s="28">
        <f t="shared" si="22"/>
        <v>0.59427937313162427</v>
      </c>
      <c r="F26" s="28">
        <f t="shared" si="22"/>
        <v>0.62489488425105466</v>
      </c>
      <c r="G26" s="28">
        <f t="shared" si="22"/>
        <v>0.58460919028201352</v>
      </c>
      <c r="H26" s="28">
        <f t="shared" si="22"/>
        <v>0.59100025896343533</v>
      </c>
      <c r="I26" s="28">
        <f t="shared" si="22"/>
        <v>0.53898397352861116</v>
      </c>
      <c r="J26" s="28">
        <f t="shared" si="22"/>
        <v>0.6774463897154368</v>
      </c>
      <c r="K26" s="28">
        <f t="shared" si="22"/>
        <v>0.64231721326551228</v>
      </c>
      <c r="L26" s="28">
        <f t="shared" si="22"/>
        <v>0.71574550693952665</v>
      </c>
      <c r="M26" s="28">
        <f t="shared" ref="M26" si="23">+(M5-M11)/M25</f>
        <v>0.65451657777502437</v>
      </c>
    </row>
    <row r="27" spans="1:13" x14ac:dyDescent="0.2">
      <c r="A27" s="16"/>
      <c r="B27" s="16"/>
      <c r="C27" s="16"/>
      <c r="D27" s="16"/>
      <c r="E27" s="16"/>
      <c r="F27" s="16"/>
      <c r="G27" s="16"/>
      <c r="H27" s="16"/>
      <c r="I27" s="16"/>
      <c r="J27" s="16"/>
      <c r="K27" s="16"/>
    </row>
    <row r="28" spans="1:13" ht="14.25" x14ac:dyDescent="0.2">
      <c r="A28" s="25" t="s">
        <v>28</v>
      </c>
      <c r="B28" s="16"/>
      <c r="C28" s="16"/>
      <c r="D28" s="16"/>
      <c r="E28" s="16"/>
      <c r="F28" s="16"/>
      <c r="G28" s="16"/>
      <c r="H28" s="16"/>
      <c r="I28" s="16"/>
      <c r="J28" s="16"/>
      <c r="K28" s="16"/>
    </row>
    <row r="29" spans="1:13" ht="14.25" x14ac:dyDescent="0.2">
      <c r="A29" s="31" t="s">
        <v>46</v>
      </c>
      <c r="B29" s="16"/>
      <c r="C29" s="16"/>
      <c r="D29" s="16"/>
      <c r="E29" s="16"/>
      <c r="F29" s="16"/>
      <c r="G29" s="16"/>
      <c r="H29" s="16"/>
      <c r="I29" s="16"/>
      <c r="J29" s="16"/>
      <c r="K29" s="16"/>
    </row>
    <row r="30" spans="1:13" ht="14.25" x14ac:dyDescent="0.2">
      <c r="A30" s="32" t="s">
        <v>42</v>
      </c>
      <c r="B30" s="16"/>
      <c r="C30" s="16"/>
      <c r="D30" s="16"/>
      <c r="E30" s="16"/>
      <c r="F30" s="16"/>
      <c r="G30" s="16"/>
      <c r="H30" s="16"/>
      <c r="I30" s="16"/>
      <c r="J30" s="16"/>
      <c r="K30" s="16"/>
    </row>
    <row r="31" spans="1:13" ht="30.75" customHeight="1" x14ac:dyDescent="0.2">
      <c r="A31" s="35" t="s">
        <v>43</v>
      </c>
      <c r="B31" s="35"/>
      <c r="C31" s="35"/>
      <c r="D31" s="35"/>
      <c r="E31" s="35"/>
      <c r="F31" s="35"/>
      <c r="G31" s="35"/>
      <c r="H31" s="35"/>
      <c r="I31" s="35"/>
      <c r="J31" s="35"/>
      <c r="K31" s="35"/>
    </row>
    <row r="32" spans="1:13" ht="30.75" customHeight="1" x14ac:dyDescent="0.2">
      <c r="A32" s="34" t="s">
        <v>44</v>
      </c>
      <c r="B32" s="34"/>
      <c r="C32" s="34"/>
      <c r="D32" s="34"/>
      <c r="E32" s="34"/>
      <c r="F32" s="34"/>
      <c r="G32" s="34"/>
      <c r="H32" s="34"/>
      <c r="I32" s="34"/>
      <c r="J32" s="34"/>
      <c r="K32" s="34"/>
    </row>
    <row r="33" spans="1:11" x14ac:dyDescent="0.2">
      <c r="A33" s="16"/>
      <c r="B33" s="16"/>
      <c r="C33" s="16"/>
      <c r="D33" s="16"/>
      <c r="E33" s="16"/>
      <c r="F33" s="16"/>
      <c r="G33" s="16"/>
      <c r="H33" s="16"/>
      <c r="I33" s="16"/>
      <c r="J33" s="16"/>
      <c r="K33" s="16"/>
    </row>
    <row r="34" spans="1:11" x14ac:dyDescent="0.2">
      <c r="A34" s="25" t="s">
        <v>10</v>
      </c>
      <c r="B34" s="16"/>
      <c r="C34" s="16"/>
      <c r="D34" s="16"/>
      <c r="E34" s="16"/>
      <c r="F34" s="16"/>
      <c r="G34" s="16"/>
      <c r="H34" s="16"/>
      <c r="I34" s="16"/>
      <c r="J34" s="16"/>
      <c r="K34" s="16"/>
    </row>
    <row r="36" spans="1:11" x14ac:dyDescent="0.2">
      <c r="A36" s="9"/>
    </row>
  </sheetData>
  <mergeCells count="2">
    <mergeCell ref="A32:K32"/>
    <mergeCell ref="A31:K31"/>
  </mergeCells>
  <pageMargins left="0.25" right="0.25" top="0.75" bottom="0.75" header="0.3" footer="0.3"/>
  <pageSetup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workbookViewId="0">
      <pane xSplit="1" ySplit="4" topLeftCell="B5" activePane="bottomRight" state="frozen"/>
      <selection pane="topRight" activeCell="B1" sqref="B1"/>
      <selection pane="bottomLeft" activeCell="A5" sqref="A5"/>
      <selection pane="bottomRight"/>
    </sheetView>
  </sheetViews>
  <sheetFormatPr defaultRowHeight="12.75" x14ac:dyDescent="0.2"/>
  <cols>
    <col min="1" max="1" width="63.7109375" customWidth="1"/>
    <col min="2" max="7" width="9.140625" customWidth="1"/>
  </cols>
  <sheetData>
    <row r="1" spans="1:13" x14ac:dyDescent="0.2">
      <c r="A1" s="4" t="s">
        <v>11</v>
      </c>
    </row>
    <row r="2" spans="1:13" x14ac:dyDescent="0.2">
      <c r="A2" s="1" t="s">
        <v>0</v>
      </c>
    </row>
    <row r="4" spans="1:13" x14ac:dyDescent="0.2">
      <c r="A4" s="9"/>
      <c r="B4" s="10">
        <v>40633</v>
      </c>
      <c r="C4" s="10">
        <v>40816</v>
      </c>
      <c r="D4" s="10">
        <v>40999</v>
      </c>
      <c r="E4" s="10">
        <v>41182</v>
      </c>
      <c r="F4" s="10">
        <v>41364</v>
      </c>
      <c r="G4" s="10">
        <v>41547</v>
      </c>
      <c r="H4" s="10">
        <v>41729</v>
      </c>
      <c r="I4" s="10">
        <v>41912</v>
      </c>
      <c r="J4" s="10">
        <v>42094</v>
      </c>
      <c r="K4" s="10">
        <v>42277</v>
      </c>
      <c r="L4" s="18">
        <v>42430</v>
      </c>
      <c r="M4" s="10">
        <v>42643</v>
      </c>
    </row>
    <row r="5" spans="1:13" x14ac:dyDescent="0.2">
      <c r="A5" s="8" t="s">
        <v>3</v>
      </c>
      <c r="B5" s="7">
        <f>+B6+B7</f>
        <v>11370</v>
      </c>
      <c r="C5" s="7">
        <f t="shared" ref="C5:M5" si="0">+C6+C7</f>
        <v>11002</v>
      </c>
      <c r="D5" s="7">
        <f t="shared" si="0"/>
        <v>12229</v>
      </c>
      <c r="E5" s="7">
        <f t="shared" si="0"/>
        <v>10210</v>
      </c>
      <c r="F5" s="7">
        <f t="shared" si="0"/>
        <v>11514</v>
      </c>
      <c r="G5" s="7">
        <f t="shared" si="0"/>
        <v>10172</v>
      </c>
      <c r="H5" s="7">
        <f t="shared" si="0"/>
        <v>10893</v>
      </c>
      <c r="I5" s="7">
        <f t="shared" si="0"/>
        <v>10049</v>
      </c>
      <c r="J5" s="7">
        <f t="shared" si="0"/>
        <v>15064</v>
      </c>
      <c r="K5" s="7">
        <f t="shared" si="0"/>
        <v>14637</v>
      </c>
      <c r="L5" s="7">
        <f t="shared" si="0"/>
        <v>17253</v>
      </c>
      <c r="M5" s="7">
        <f t="shared" si="0"/>
        <v>14722</v>
      </c>
    </row>
    <row r="6" spans="1:13" ht="14.25" x14ac:dyDescent="0.2">
      <c r="A6" s="8" t="s">
        <v>17</v>
      </c>
      <c r="B6" s="7">
        <v>10276</v>
      </c>
      <c r="C6" s="7">
        <v>9985</v>
      </c>
      <c r="D6" s="7">
        <v>11100</v>
      </c>
      <c r="E6" s="7">
        <v>9362</v>
      </c>
      <c r="F6" s="7">
        <v>9896</v>
      </c>
      <c r="G6" s="7">
        <v>8139</v>
      </c>
      <c r="H6" s="7">
        <v>8942</v>
      </c>
      <c r="I6" s="7">
        <v>8267</v>
      </c>
      <c r="J6" s="7">
        <v>12111</v>
      </c>
      <c r="K6" s="7">
        <v>11390</v>
      </c>
      <c r="L6" s="7">
        <v>12348</v>
      </c>
      <c r="M6" s="7">
        <v>11049</v>
      </c>
    </row>
    <row r="7" spans="1:13" ht="14.25" x14ac:dyDescent="0.2">
      <c r="A7" s="8" t="s">
        <v>9</v>
      </c>
      <c r="B7" s="7">
        <v>1094</v>
      </c>
      <c r="C7" s="7">
        <v>1017</v>
      </c>
      <c r="D7" s="7">
        <v>1129</v>
      </c>
      <c r="E7" s="7">
        <v>848</v>
      </c>
      <c r="F7" s="7">
        <v>1618</v>
      </c>
      <c r="G7" s="7">
        <v>2033</v>
      </c>
      <c r="H7" s="7">
        <v>1951</v>
      </c>
      <c r="I7" s="7">
        <v>1782</v>
      </c>
      <c r="J7" s="7">
        <v>2953</v>
      </c>
      <c r="K7" s="7">
        <v>3247</v>
      </c>
      <c r="L7" s="7">
        <v>4905</v>
      </c>
      <c r="M7" s="7">
        <v>3673</v>
      </c>
    </row>
    <row r="8" spans="1:13" x14ac:dyDescent="0.2">
      <c r="A8" s="14" t="s">
        <v>29</v>
      </c>
      <c r="B8" s="7">
        <v>726</v>
      </c>
      <c r="C8" s="7">
        <v>680</v>
      </c>
      <c r="D8" s="7">
        <v>800</v>
      </c>
      <c r="E8" s="7">
        <v>520</v>
      </c>
      <c r="F8" s="7">
        <v>1308</v>
      </c>
      <c r="G8" s="7">
        <v>1713</v>
      </c>
      <c r="H8" s="7">
        <v>1705</v>
      </c>
      <c r="I8" s="7">
        <v>1559</v>
      </c>
      <c r="J8" s="7">
        <v>2692</v>
      </c>
      <c r="K8" s="7">
        <v>3014</v>
      </c>
      <c r="L8" s="7">
        <v>4702</v>
      </c>
      <c r="M8" s="7">
        <v>3438</v>
      </c>
    </row>
    <row r="9" spans="1:13" ht="14.25" x14ac:dyDescent="0.2">
      <c r="A9" s="26" t="s">
        <v>30</v>
      </c>
      <c r="B9" s="7">
        <f>+B7-B8</f>
        <v>368</v>
      </c>
      <c r="C9" s="7">
        <f t="shared" ref="C9:H9" si="1">+C7-C8</f>
        <v>337</v>
      </c>
      <c r="D9" s="7">
        <f t="shared" si="1"/>
        <v>329</v>
      </c>
      <c r="E9" s="7">
        <f t="shared" si="1"/>
        <v>328</v>
      </c>
      <c r="F9" s="7">
        <f t="shared" si="1"/>
        <v>310</v>
      </c>
      <c r="G9" s="7">
        <f t="shared" si="1"/>
        <v>320</v>
      </c>
      <c r="H9" s="7">
        <f t="shared" si="1"/>
        <v>246</v>
      </c>
      <c r="I9" s="7">
        <f t="shared" ref="I9:J9" si="2">+I7-I8</f>
        <v>223</v>
      </c>
      <c r="J9" s="7">
        <f t="shared" si="2"/>
        <v>261</v>
      </c>
      <c r="K9" s="7">
        <f t="shared" ref="K9:M9" si="3">+K7-K8</f>
        <v>233</v>
      </c>
      <c r="L9" s="7">
        <f t="shared" si="3"/>
        <v>203</v>
      </c>
      <c r="M9" s="7">
        <f t="shared" si="3"/>
        <v>235</v>
      </c>
    </row>
    <row r="10" spans="1:13" ht="14.25" x14ac:dyDescent="0.2">
      <c r="A10" s="29" t="s">
        <v>35</v>
      </c>
      <c r="B10" s="30" t="s">
        <v>36</v>
      </c>
      <c r="C10" s="30" t="s">
        <v>36</v>
      </c>
      <c r="D10" s="30" t="s">
        <v>36</v>
      </c>
      <c r="E10" s="30" t="s">
        <v>36</v>
      </c>
      <c r="F10" s="30" t="s">
        <v>36</v>
      </c>
      <c r="G10" s="30" t="s">
        <v>36</v>
      </c>
      <c r="H10" s="30" t="s">
        <v>36</v>
      </c>
      <c r="I10" s="30" t="s">
        <v>36</v>
      </c>
      <c r="J10" s="30" t="s">
        <v>36</v>
      </c>
      <c r="K10" s="30" t="s">
        <v>36</v>
      </c>
      <c r="L10" s="30" t="s">
        <v>36</v>
      </c>
      <c r="M10" s="30" t="s">
        <v>36</v>
      </c>
    </row>
    <row r="11" spans="1:13" x14ac:dyDescent="0.2">
      <c r="A11" s="8"/>
      <c r="B11" s="7"/>
      <c r="C11" s="7"/>
      <c r="D11" s="7"/>
      <c r="E11" s="7"/>
      <c r="F11" s="7"/>
      <c r="G11" s="7"/>
      <c r="H11" s="7"/>
      <c r="I11" s="7"/>
      <c r="J11" s="7"/>
      <c r="K11" s="7"/>
      <c r="L11" s="7"/>
    </row>
    <row r="12" spans="1:13" x14ac:dyDescent="0.2">
      <c r="A12" s="8" t="s">
        <v>4</v>
      </c>
      <c r="B12" s="11">
        <v>23495</v>
      </c>
      <c r="C12" s="11">
        <v>23868</v>
      </c>
      <c r="D12" s="11">
        <v>22528</v>
      </c>
      <c r="E12" s="11">
        <v>22219</v>
      </c>
      <c r="F12" s="11">
        <v>17857</v>
      </c>
      <c r="G12" s="11">
        <v>18165</v>
      </c>
      <c r="H12" s="11">
        <v>19337</v>
      </c>
      <c r="I12" s="11">
        <v>19337</v>
      </c>
      <c r="J12" s="11">
        <v>17864</v>
      </c>
      <c r="K12" s="11">
        <v>17834</v>
      </c>
      <c r="L12" s="11">
        <v>17834</v>
      </c>
      <c r="M12" s="7">
        <v>17834</v>
      </c>
    </row>
    <row r="13" spans="1:13" x14ac:dyDescent="0.2">
      <c r="A13" s="8" t="s">
        <v>5</v>
      </c>
      <c r="B13" s="11">
        <v>18792</v>
      </c>
      <c r="C13" s="11">
        <v>19014</v>
      </c>
      <c r="D13" s="11">
        <v>17721</v>
      </c>
      <c r="E13" s="11">
        <v>18086</v>
      </c>
      <c r="F13" s="11">
        <v>15158</v>
      </c>
      <c r="G13" s="11">
        <v>15154</v>
      </c>
      <c r="H13" s="11">
        <v>15408</v>
      </c>
      <c r="I13" s="11">
        <v>15408</v>
      </c>
      <c r="J13" s="11">
        <v>14940</v>
      </c>
      <c r="K13" s="11">
        <v>14915</v>
      </c>
      <c r="L13" s="11">
        <v>14945</v>
      </c>
      <c r="M13" s="7">
        <v>14945</v>
      </c>
    </row>
    <row r="14" spans="1:13" ht="14.25" x14ac:dyDescent="0.2">
      <c r="A14" s="29" t="s">
        <v>37</v>
      </c>
      <c r="B14" s="13">
        <f t="shared" ref="B14:M14" si="4">+B6/B13</f>
        <v>0.54682843763303535</v>
      </c>
      <c r="C14" s="13">
        <f t="shared" si="4"/>
        <v>0.52513937098979702</v>
      </c>
      <c r="D14" s="13">
        <f t="shared" si="4"/>
        <v>0.62637548671068222</v>
      </c>
      <c r="E14" s="13">
        <f t="shared" si="4"/>
        <v>0.5176379520070773</v>
      </c>
      <c r="F14" s="13">
        <f t="shared" si="4"/>
        <v>0.65285657738487923</v>
      </c>
      <c r="G14" s="13">
        <f t="shared" si="4"/>
        <v>0.53708591790946281</v>
      </c>
      <c r="H14" s="13">
        <f t="shared" si="4"/>
        <v>0.58034787123572174</v>
      </c>
      <c r="I14" s="13">
        <f t="shared" si="4"/>
        <v>0.53653946002076847</v>
      </c>
      <c r="J14" s="13">
        <f t="shared" si="4"/>
        <v>0.81064257028112452</v>
      </c>
      <c r="K14" s="13">
        <f t="shared" si="4"/>
        <v>0.76366074421723096</v>
      </c>
      <c r="L14" s="13">
        <f t="shared" si="4"/>
        <v>0.82622950819672136</v>
      </c>
      <c r="M14" s="13">
        <f t="shared" si="4"/>
        <v>0.73931080628972901</v>
      </c>
    </row>
    <row r="15" spans="1:13" x14ac:dyDescent="0.2">
      <c r="A15" s="17"/>
      <c r="B15" s="9"/>
      <c r="C15" s="9"/>
      <c r="D15" s="9"/>
      <c r="E15" s="9"/>
      <c r="F15" s="9"/>
      <c r="G15" s="9"/>
      <c r="H15" s="9"/>
      <c r="I15" s="9"/>
      <c r="J15" s="9"/>
      <c r="K15" s="9"/>
      <c r="L15" s="9"/>
    </row>
    <row r="16" spans="1:13" x14ac:dyDescent="0.2">
      <c r="A16" s="29" t="s">
        <v>23</v>
      </c>
      <c r="B16" s="11">
        <v>3366</v>
      </c>
      <c r="C16" s="11">
        <v>3196</v>
      </c>
      <c r="D16" s="11">
        <v>3396</v>
      </c>
      <c r="E16" s="11">
        <v>2135</v>
      </c>
      <c r="F16" s="11">
        <v>2875</v>
      </c>
      <c r="G16" s="11">
        <v>3276</v>
      </c>
      <c r="H16" s="11">
        <v>5812</v>
      </c>
      <c r="I16" s="11">
        <v>6199</v>
      </c>
      <c r="J16" s="11">
        <v>7752</v>
      </c>
      <c r="K16" s="11">
        <v>6767</v>
      </c>
      <c r="L16" s="11">
        <v>7768</v>
      </c>
      <c r="M16" s="7">
        <v>8281</v>
      </c>
    </row>
    <row r="17" spans="1:13" x14ac:dyDescent="0.2">
      <c r="A17" s="29" t="s">
        <v>6</v>
      </c>
      <c r="B17" s="11">
        <v>2793</v>
      </c>
      <c r="C17" s="11">
        <v>2730</v>
      </c>
      <c r="D17" s="11">
        <v>2897</v>
      </c>
      <c r="E17" s="11">
        <v>1783</v>
      </c>
      <c r="F17" s="11">
        <v>2419</v>
      </c>
      <c r="G17" s="11">
        <v>2799</v>
      </c>
      <c r="H17" s="11">
        <v>3764</v>
      </c>
      <c r="I17" s="11">
        <v>4071</v>
      </c>
      <c r="J17" s="11">
        <v>4559</v>
      </c>
      <c r="K17" s="11">
        <v>5366</v>
      </c>
      <c r="L17" s="11">
        <v>6212</v>
      </c>
      <c r="M17" s="7">
        <v>6565</v>
      </c>
    </row>
    <row r="18" spans="1:13" ht="14.25" x14ac:dyDescent="0.2">
      <c r="A18" s="29" t="s">
        <v>38</v>
      </c>
      <c r="B18" s="13">
        <f t="shared" ref="B18:M18" si="5">+B8/B17</f>
        <v>0.25993555316863587</v>
      </c>
      <c r="C18" s="13">
        <f t="shared" si="5"/>
        <v>0.24908424908424909</v>
      </c>
      <c r="D18" s="13">
        <f t="shared" si="5"/>
        <v>0.27614773904038659</v>
      </c>
      <c r="E18" s="13">
        <f t="shared" si="5"/>
        <v>0.29164329781267528</v>
      </c>
      <c r="F18" s="13">
        <f t="shared" si="5"/>
        <v>0.54071930549813974</v>
      </c>
      <c r="G18" s="13">
        <f t="shared" si="5"/>
        <v>0.61200428724544476</v>
      </c>
      <c r="H18" s="13">
        <f t="shared" si="5"/>
        <v>0.45297555791710947</v>
      </c>
      <c r="I18" s="13">
        <f t="shared" si="5"/>
        <v>0.38295259150085975</v>
      </c>
      <c r="J18" s="13">
        <f t="shared" si="5"/>
        <v>0.59048036850186447</v>
      </c>
      <c r="K18" s="13">
        <f t="shared" si="5"/>
        <v>0.56168468132687288</v>
      </c>
      <c r="L18" s="13">
        <f t="shared" si="5"/>
        <v>0.75692208628461044</v>
      </c>
      <c r="M18" s="13">
        <f t="shared" si="5"/>
        <v>0.52368621477532373</v>
      </c>
    </row>
    <row r="19" spans="1:13" x14ac:dyDescent="0.2">
      <c r="A19" s="17"/>
      <c r="B19" s="12"/>
      <c r="C19" s="12"/>
      <c r="D19" s="12"/>
      <c r="E19" s="12"/>
      <c r="F19" s="12"/>
      <c r="G19" s="12"/>
      <c r="H19" s="12"/>
      <c r="I19" s="12"/>
      <c r="J19" s="12"/>
      <c r="K19" s="12"/>
      <c r="L19" s="12"/>
    </row>
    <row r="20" spans="1:13" x14ac:dyDescent="0.2">
      <c r="A20" s="29" t="s">
        <v>24</v>
      </c>
      <c r="B20" s="5">
        <f>+B12+B16</f>
        <v>26861</v>
      </c>
      <c r="C20" s="5">
        <f t="shared" ref="C20:H20" si="6">+C12+C16</f>
        <v>27064</v>
      </c>
      <c r="D20" s="5">
        <f t="shared" si="6"/>
        <v>25924</v>
      </c>
      <c r="E20" s="5">
        <f t="shared" si="6"/>
        <v>24354</v>
      </c>
      <c r="F20" s="5">
        <f t="shared" si="6"/>
        <v>20732</v>
      </c>
      <c r="G20" s="5">
        <f t="shared" si="6"/>
        <v>21441</v>
      </c>
      <c r="H20" s="5">
        <f t="shared" si="6"/>
        <v>25149</v>
      </c>
      <c r="I20" s="5">
        <f t="shared" ref="I20:J20" si="7">+I12+I16</f>
        <v>25536</v>
      </c>
      <c r="J20" s="5">
        <f t="shared" si="7"/>
        <v>25616</v>
      </c>
      <c r="K20" s="5">
        <f t="shared" ref="K20:L20" si="8">+K12+K16</f>
        <v>24601</v>
      </c>
      <c r="L20" s="5">
        <f t="shared" si="8"/>
        <v>25602</v>
      </c>
      <c r="M20" s="7">
        <v>26115</v>
      </c>
    </row>
    <row r="21" spans="1:13" x14ac:dyDescent="0.2">
      <c r="A21" s="29" t="s">
        <v>7</v>
      </c>
      <c r="B21" s="5">
        <f>+B13+B17</f>
        <v>21585</v>
      </c>
      <c r="C21" s="5">
        <f t="shared" ref="C21:H21" si="9">+C13+C17</f>
        <v>21744</v>
      </c>
      <c r="D21" s="5">
        <f t="shared" si="9"/>
        <v>20618</v>
      </c>
      <c r="E21" s="5">
        <f t="shared" si="9"/>
        <v>19869</v>
      </c>
      <c r="F21" s="5">
        <f t="shared" si="9"/>
        <v>17577</v>
      </c>
      <c r="G21" s="5">
        <f t="shared" si="9"/>
        <v>17953</v>
      </c>
      <c r="H21" s="5">
        <f t="shared" si="9"/>
        <v>19172</v>
      </c>
      <c r="I21" s="5">
        <f t="shared" ref="I21:J21" si="10">+I13+I17</f>
        <v>19479</v>
      </c>
      <c r="J21" s="5">
        <f t="shared" si="10"/>
        <v>19499</v>
      </c>
      <c r="K21" s="5">
        <f t="shared" ref="K21:L21" si="11">+K13+K17</f>
        <v>20281</v>
      </c>
      <c r="L21" s="5">
        <f t="shared" si="11"/>
        <v>21157</v>
      </c>
      <c r="M21" s="7">
        <v>21510</v>
      </c>
    </row>
    <row r="22" spans="1:13" ht="14.25" x14ac:dyDescent="0.2">
      <c r="A22" s="29" t="s">
        <v>39</v>
      </c>
      <c r="B22" s="6">
        <f t="shared" ref="B22:M22" si="12">(B6+B8)/B21</f>
        <v>0.50970581422283989</v>
      </c>
      <c r="C22" s="6">
        <f t="shared" si="12"/>
        <v>0.49048013245033112</v>
      </c>
      <c r="D22" s="6">
        <f t="shared" si="12"/>
        <v>0.57716558347075375</v>
      </c>
      <c r="E22" s="6">
        <f t="shared" si="12"/>
        <v>0.49735769288841913</v>
      </c>
      <c r="F22" s="6">
        <f t="shared" si="12"/>
        <v>0.63742390624111056</v>
      </c>
      <c r="G22" s="6">
        <f t="shared" si="12"/>
        <v>0.54876622291539023</v>
      </c>
      <c r="H22" s="6">
        <f t="shared" si="12"/>
        <v>0.55534112247026912</v>
      </c>
      <c r="I22" s="6">
        <f t="shared" si="12"/>
        <v>0.50444067970635043</v>
      </c>
      <c r="J22" s="6">
        <f t="shared" si="12"/>
        <v>0.75916713677624492</v>
      </c>
      <c r="K22" s="6">
        <f t="shared" si="12"/>
        <v>0.71022138947783642</v>
      </c>
      <c r="L22" s="6">
        <f t="shared" si="12"/>
        <v>0.80587985064044998</v>
      </c>
      <c r="M22" s="6">
        <f t="shared" si="12"/>
        <v>0.67350069735006979</v>
      </c>
    </row>
    <row r="23" spans="1:13" x14ac:dyDescent="0.2">
      <c r="A23" s="17"/>
    </row>
    <row r="24" spans="1:13" ht="14.25" x14ac:dyDescent="0.2">
      <c r="A24" s="27" t="s">
        <v>40</v>
      </c>
      <c r="B24" s="5">
        <f>+B21+B9</f>
        <v>21953</v>
      </c>
      <c r="C24" s="5">
        <f t="shared" ref="C24:L24" si="13">+C21+C9</f>
        <v>22081</v>
      </c>
      <c r="D24" s="5">
        <f t="shared" si="13"/>
        <v>20947</v>
      </c>
      <c r="E24" s="5">
        <f t="shared" si="13"/>
        <v>20197</v>
      </c>
      <c r="F24" s="5">
        <f t="shared" si="13"/>
        <v>17887</v>
      </c>
      <c r="G24" s="5">
        <f t="shared" si="13"/>
        <v>18273</v>
      </c>
      <c r="H24" s="5">
        <f t="shared" si="13"/>
        <v>19418</v>
      </c>
      <c r="I24" s="5">
        <f t="shared" si="13"/>
        <v>19702</v>
      </c>
      <c r="J24" s="5">
        <f t="shared" si="13"/>
        <v>19760</v>
      </c>
      <c r="K24" s="5">
        <f t="shared" si="13"/>
        <v>20514</v>
      </c>
      <c r="L24" s="5">
        <f t="shared" si="13"/>
        <v>21360</v>
      </c>
      <c r="M24" s="5">
        <f t="shared" ref="M24" si="14">+M21+M9</f>
        <v>21745</v>
      </c>
    </row>
    <row r="25" spans="1:13" ht="14.25" x14ac:dyDescent="0.2">
      <c r="A25" s="27" t="s">
        <v>41</v>
      </c>
      <c r="B25" s="6">
        <f t="shared" ref="B25:L25" si="15">+B5/B24</f>
        <v>0.51792465722224756</v>
      </c>
      <c r="C25" s="6">
        <f t="shared" si="15"/>
        <v>0.49825641954621619</v>
      </c>
      <c r="D25" s="6">
        <f t="shared" si="15"/>
        <v>0.58380675036998142</v>
      </c>
      <c r="E25" s="6">
        <f t="shared" si="15"/>
        <v>0.50552062187453584</v>
      </c>
      <c r="F25" s="6">
        <f t="shared" si="15"/>
        <v>0.64370772069100468</v>
      </c>
      <c r="G25" s="6">
        <f t="shared" si="15"/>
        <v>0.55666830843320747</v>
      </c>
      <c r="H25" s="6">
        <f t="shared" si="15"/>
        <v>0.5609743536924503</v>
      </c>
      <c r="I25" s="6">
        <f t="shared" si="15"/>
        <v>0.51004974114303114</v>
      </c>
      <c r="J25" s="6">
        <f t="shared" si="15"/>
        <v>0.76234817813765188</v>
      </c>
      <c r="K25" s="6">
        <f t="shared" si="15"/>
        <v>0.71351272301842639</v>
      </c>
      <c r="L25" s="6">
        <f t="shared" si="15"/>
        <v>0.80772471910112364</v>
      </c>
      <c r="M25" s="6">
        <f t="shared" ref="M25" si="16">+M5/M24</f>
        <v>0.67702920211542883</v>
      </c>
    </row>
    <row r="27" spans="1:13" ht="14.25" x14ac:dyDescent="0.2">
      <c r="A27" s="2" t="s">
        <v>27</v>
      </c>
    </row>
    <row r="28" spans="1:13" ht="14.25" x14ac:dyDescent="0.2">
      <c r="A28" s="31" t="s">
        <v>46</v>
      </c>
    </row>
    <row r="29" spans="1:13" ht="14.25" x14ac:dyDescent="0.2">
      <c r="A29" s="33" t="s">
        <v>42</v>
      </c>
    </row>
    <row r="30" spans="1:13" ht="30.75" customHeight="1" x14ac:dyDescent="0.2">
      <c r="A30" s="35" t="s">
        <v>45</v>
      </c>
      <c r="B30" s="35"/>
      <c r="C30" s="35"/>
      <c r="D30" s="35"/>
      <c r="E30" s="35"/>
      <c r="F30" s="35"/>
      <c r="G30" s="35"/>
      <c r="H30" s="35"/>
      <c r="I30" s="35"/>
      <c r="J30" s="35"/>
      <c r="K30" s="35"/>
    </row>
    <row r="31" spans="1:13" ht="30.75" customHeight="1" x14ac:dyDescent="0.2">
      <c r="A31" s="34" t="s">
        <v>44</v>
      </c>
      <c r="B31" s="34"/>
      <c r="C31" s="34"/>
      <c r="D31" s="34"/>
      <c r="E31" s="34"/>
      <c r="F31" s="34"/>
      <c r="G31" s="34"/>
      <c r="H31" s="34"/>
      <c r="I31" s="34"/>
      <c r="J31" s="34"/>
      <c r="K31" s="34"/>
    </row>
    <row r="33" spans="1:1" x14ac:dyDescent="0.2">
      <c r="A33" s="2" t="s">
        <v>10</v>
      </c>
    </row>
  </sheetData>
  <mergeCells count="2">
    <mergeCell ref="A30:K30"/>
    <mergeCell ref="A31:K31"/>
  </mergeCells>
  <pageMargins left="0.25" right="0.25" top="0.75" bottom="0.75" header="0.3" footer="0.3"/>
  <pageSetup orientation="landscape"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workbookViewId="0"/>
  </sheetViews>
  <sheetFormatPr defaultRowHeight="12.75" x14ac:dyDescent="0.2"/>
  <cols>
    <col min="1" max="1" width="63.7109375" customWidth="1"/>
    <col min="2" max="7" width="9.140625" customWidth="1"/>
  </cols>
  <sheetData>
    <row r="1" spans="1:13" x14ac:dyDescent="0.2">
      <c r="A1" s="4" t="s">
        <v>18</v>
      </c>
    </row>
    <row r="2" spans="1:13" x14ac:dyDescent="0.2">
      <c r="A2" s="1" t="s">
        <v>0</v>
      </c>
    </row>
    <row r="4" spans="1:13" x14ac:dyDescent="0.2">
      <c r="A4" s="9"/>
      <c r="B4" s="10">
        <v>40633</v>
      </c>
      <c r="C4" s="10">
        <v>40816</v>
      </c>
      <c r="D4" s="10">
        <v>40999</v>
      </c>
      <c r="E4" s="10">
        <v>41182</v>
      </c>
      <c r="F4" s="10">
        <v>41364</v>
      </c>
      <c r="G4" s="10">
        <v>41547</v>
      </c>
      <c r="H4" s="10">
        <v>41729</v>
      </c>
      <c r="I4" s="10">
        <v>41912</v>
      </c>
      <c r="J4" s="10">
        <v>42094</v>
      </c>
      <c r="K4" s="10">
        <v>42248</v>
      </c>
      <c r="L4" s="18">
        <v>42430</v>
      </c>
      <c r="M4" s="10">
        <v>42643</v>
      </c>
    </row>
    <row r="5" spans="1:13" x14ac:dyDescent="0.2">
      <c r="A5" s="8" t="s">
        <v>3</v>
      </c>
      <c r="B5" s="7">
        <f>+B6+B7</f>
        <v>103778</v>
      </c>
      <c r="C5" s="7">
        <f t="shared" ref="C5:M5" si="0">+C6+C7</f>
        <v>90055</v>
      </c>
      <c r="D5" s="7">
        <f t="shared" si="0"/>
        <v>100436</v>
      </c>
      <c r="E5" s="7">
        <f t="shared" si="0"/>
        <v>103558</v>
      </c>
      <c r="F5" s="7">
        <f t="shared" si="0"/>
        <v>116269</v>
      </c>
      <c r="G5" s="7">
        <f t="shared" si="0"/>
        <v>99588</v>
      </c>
      <c r="H5" s="7">
        <f t="shared" si="0"/>
        <v>95403</v>
      </c>
      <c r="I5" s="7">
        <f t="shared" si="0"/>
        <v>86512</v>
      </c>
      <c r="J5" s="7">
        <f t="shared" si="0"/>
        <v>139376</v>
      </c>
      <c r="K5" s="7">
        <f t="shared" si="0"/>
        <v>127240</v>
      </c>
      <c r="L5" s="7">
        <f t="shared" si="0"/>
        <v>149970</v>
      </c>
      <c r="M5" s="7">
        <f t="shared" si="0"/>
        <v>143517</v>
      </c>
    </row>
    <row r="6" spans="1:13" ht="14.25" x14ac:dyDescent="0.2">
      <c r="A6" s="8" t="s">
        <v>17</v>
      </c>
      <c r="B6" s="7">
        <v>12292</v>
      </c>
      <c r="C6" s="7">
        <v>12677</v>
      </c>
      <c r="D6" s="7">
        <v>11810</v>
      </c>
      <c r="E6" s="7">
        <v>11052</v>
      </c>
      <c r="F6" s="7">
        <v>12865</v>
      </c>
      <c r="G6" s="7">
        <v>12920</v>
      </c>
      <c r="H6" s="7">
        <v>14204</v>
      </c>
      <c r="I6" s="7">
        <v>13458</v>
      </c>
      <c r="J6" s="7">
        <v>15497</v>
      </c>
      <c r="K6" s="7">
        <v>13916</v>
      </c>
      <c r="L6" s="7">
        <v>14337</v>
      </c>
      <c r="M6" s="7">
        <v>14806</v>
      </c>
    </row>
    <row r="7" spans="1:13" ht="14.25" x14ac:dyDescent="0.2">
      <c r="A7" s="8" t="s">
        <v>9</v>
      </c>
      <c r="B7" s="7">
        <v>91486</v>
      </c>
      <c r="C7" s="7">
        <v>77378</v>
      </c>
      <c r="D7" s="7">
        <v>88626</v>
      </c>
      <c r="E7" s="7">
        <v>92506</v>
      </c>
      <c r="F7" s="7">
        <v>103404</v>
      </c>
      <c r="G7" s="7">
        <v>86668</v>
      </c>
      <c r="H7" s="7">
        <v>81199</v>
      </c>
      <c r="I7" s="7">
        <v>73054</v>
      </c>
      <c r="J7" s="7">
        <v>123879</v>
      </c>
      <c r="K7" s="7">
        <v>113324</v>
      </c>
      <c r="L7" s="7">
        <v>135633</v>
      </c>
      <c r="M7" s="7">
        <v>128711</v>
      </c>
    </row>
    <row r="8" spans="1:13" x14ac:dyDescent="0.2">
      <c r="A8" s="14" t="s">
        <v>29</v>
      </c>
      <c r="B8" s="7">
        <v>66230</v>
      </c>
      <c r="C8" s="7">
        <v>52132</v>
      </c>
      <c r="D8" s="7">
        <v>62767</v>
      </c>
      <c r="E8" s="7">
        <v>65236</v>
      </c>
      <c r="F8" s="7">
        <v>74352</v>
      </c>
      <c r="G8" s="7">
        <v>57758</v>
      </c>
      <c r="H8" s="7">
        <v>51319</v>
      </c>
      <c r="I8" s="7">
        <v>40945</v>
      </c>
      <c r="J8" s="7">
        <v>89269</v>
      </c>
      <c r="K8" s="7">
        <v>78933</v>
      </c>
      <c r="L8" s="7">
        <v>96363</v>
      </c>
      <c r="M8" s="7">
        <v>88304</v>
      </c>
    </row>
    <row r="9" spans="1:13" ht="14.25" x14ac:dyDescent="0.2">
      <c r="A9" s="26" t="s">
        <v>30</v>
      </c>
      <c r="B9" s="7">
        <f>+B7-B8</f>
        <v>25256</v>
      </c>
      <c r="C9" s="7">
        <f t="shared" ref="C9:H9" si="1">+C7-C8</f>
        <v>25246</v>
      </c>
      <c r="D9" s="7">
        <f t="shared" si="1"/>
        <v>25859</v>
      </c>
      <c r="E9" s="7">
        <f t="shared" si="1"/>
        <v>27270</v>
      </c>
      <c r="F9" s="7">
        <f t="shared" si="1"/>
        <v>29052</v>
      </c>
      <c r="G9" s="7">
        <f t="shared" si="1"/>
        <v>28910</v>
      </c>
      <c r="H9" s="7">
        <f t="shared" si="1"/>
        <v>29880</v>
      </c>
      <c r="I9" s="7">
        <f t="shared" ref="I9:J9" si="2">+I7-I8</f>
        <v>32109</v>
      </c>
      <c r="J9" s="7">
        <f t="shared" si="2"/>
        <v>34610</v>
      </c>
      <c r="K9" s="7">
        <f t="shared" ref="K9:L9" si="3">+K7-K8</f>
        <v>34391</v>
      </c>
      <c r="L9" s="7">
        <f t="shared" si="3"/>
        <v>39270</v>
      </c>
      <c r="M9" s="7">
        <f t="shared" ref="M9" si="4">+M7-M8</f>
        <v>40407</v>
      </c>
    </row>
    <row r="10" spans="1:13" ht="14.25" x14ac:dyDescent="0.2">
      <c r="A10" s="29" t="s">
        <v>35</v>
      </c>
      <c r="B10" s="30" t="s">
        <v>36</v>
      </c>
      <c r="C10" s="30" t="s">
        <v>36</v>
      </c>
      <c r="D10" s="30" t="s">
        <v>36</v>
      </c>
      <c r="E10" s="30" t="s">
        <v>36</v>
      </c>
      <c r="F10" s="30" t="s">
        <v>36</v>
      </c>
      <c r="G10" s="30" t="s">
        <v>36</v>
      </c>
      <c r="H10" s="30" t="s">
        <v>36</v>
      </c>
      <c r="I10" s="30" t="s">
        <v>36</v>
      </c>
      <c r="J10" s="30" t="s">
        <v>36</v>
      </c>
      <c r="K10" s="30" t="s">
        <v>36</v>
      </c>
      <c r="L10" s="30" t="s">
        <v>36</v>
      </c>
      <c r="M10" s="30" t="s">
        <v>36</v>
      </c>
    </row>
    <row r="11" spans="1:13" x14ac:dyDescent="0.2">
      <c r="A11" s="8"/>
      <c r="B11" s="7"/>
      <c r="C11" s="7"/>
      <c r="D11" s="7"/>
      <c r="E11" s="7"/>
      <c r="F11" s="7"/>
      <c r="G11" s="7"/>
      <c r="H11" s="7"/>
      <c r="I11" s="7"/>
      <c r="J11" s="7"/>
      <c r="K11" s="7"/>
      <c r="L11" s="7"/>
    </row>
    <row r="12" spans="1:13" x14ac:dyDescent="0.2">
      <c r="A12" s="8" t="s">
        <v>4</v>
      </c>
      <c r="B12" s="11">
        <v>23294</v>
      </c>
      <c r="C12" s="11">
        <v>23025</v>
      </c>
      <c r="D12" s="11">
        <v>22733</v>
      </c>
      <c r="E12" s="11">
        <v>24184</v>
      </c>
      <c r="F12" s="11">
        <v>23525</v>
      </c>
      <c r="G12" s="11">
        <v>23591</v>
      </c>
      <c r="H12" s="11">
        <v>22757</v>
      </c>
      <c r="I12" s="11">
        <v>24379</v>
      </c>
      <c r="J12" s="11">
        <v>24704</v>
      </c>
      <c r="K12" s="11">
        <v>25410</v>
      </c>
      <c r="L12" s="11">
        <v>25297</v>
      </c>
      <c r="M12" s="7">
        <v>25214</v>
      </c>
    </row>
    <row r="13" spans="1:13" x14ac:dyDescent="0.2">
      <c r="A13" s="8" t="s">
        <v>5</v>
      </c>
      <c r="B13" s="11">
        <v>18875</v>
      </c>
      <c r="C13" s="11">
        <v>19071</v>
      </c>
      <c r="D13" s="11">
        <v>19122</v>
      </c>
      <c r="E13" s="11">
        <v>18574</v>
      </c>
      <c r="F13" s="11">
        <v>17996</v>
      </c>
      <c r="G13" s="11">
        <v>17952</v>
      </c>
      <c r="H13" s="11">
        <v>17808</v>
      </c>
      <c r="I13" s="11">
        <v>18877</v>
      </c>
      <c r="J13" s="11">
        <v>19445</v>
      </c>
      <c r="K13" s="11">
        <v>20106</v>
      </c>
      <c r="L13" s="11">
        <v>20262</v>
      </c>
      <c r="M13" s="7">
        <v>20005</v>
      </c>
    </row>
    <row r="14" spans="1:13" ht="14.25" x14ac:dyDescent="0.2">
      <c r="A14" s="29" t="s">
        <v>37</v>
      </c>
      <c r="B14" s="13">
        <f t="shared" ref="B14:M14" si="5">+B6/B13</f>
        <v>0.65123178807947024</v>
      </c>
      <c r="C14" s="13">
        <f t="shared" si="5"/>
        <v>0.66472654816213095</v>
      </c>
      <c r="D14" s="13">
        <f t="shared" si="5"/>
        <v>0.61761322037443778</v>
      </c>
      <c r="E14" s="13">
        <f t="shared" si="5"/>
        <v>0.59502530418865085</v>
      </c>
      <c r="F14" s="13">
        <f t="shared" si="5"/>
        <v>0.71488108468548561</v>
      </c>
      <c r="G14" s="13">
        <f t="shared" si="5"/>
        <v>0.71969696969696972</v>
      </c>
      <c r="H14" s="13">
        <f t="shared" si="5"/>
        <v>0.79761904761904767</v>
      </c>
      <c r="I14" s="13">
        <f t="shared" si="5"/>
        <v>0.71293108015044759</v>
      </c>
      <c r="J14" s="13">
        <f t="shared" si="5"/>
        <v>0.79696580097711489</v>
      </c>
      <c r="K14" s="13">
        <f t="shared" si="5"/>
        <v>0.69213170197950857</v>
      </c>
      <c r="L14" s="13">
        <f t="shared" si="5"/>
        <v>0.70758069292271242</v>
      </c>
      <c r="M14" s="13">
        <f t="shared" si="5"/>
        <v>0.74011497125718573</v>
      </c>
    </row>
    <row r="15" spans="1:13" x14ac:dyDescent="0.2">
      <c r="A15" s="17"/>
      <c r="B15" s="9"/>
      <c r="C15" s="9"/>
      <c r="D15" s="9"/>
      <c r="E15" s="9"/>
      <c r="F15" s="9"/>
      <c r="G15" s="9"/>
      <c r="H15" s="9"/>
      <c r="I15" s="9"/>
      <c r="J15" s="9"/>
      <c r="K15" s="9"/>
      <c r="L15" s="9"/>
    </row>
    <row r="16" spans="1:13" x14ac:dyDescent="0.2">
      <c r="A16" s="29" t="s">
        <v>23</v>
      </c>
      <c r="B16" s="11">
        <v>108164</v>
      </c>
      <c r="C16" s="11">
        <v>113985</v>
      </c>
      <c r="D16" s="11">
        <v>125727</v>
      </c>
      <c r="E16" s="11">
        <v>130324</v>
      </c>
      <c r="F16" s="11">
        <v>134181</v>
      </c>
      <c r="G16" s="11">
        <v>138108</v>
      </c>
      <c r="H16" s="11">
        <v>139730</v>
      </c>
      <c r="I16" s="11">
        <v>144003</v>
      </c>
      <c r="J16" s="11">
        <v>165888</v>
      </c>
      <c r="K16" s="11">
        <v>171552</v>
      </c>
      <c r="L16" s="11">
        <v>176764</v>
      </c>
      <c r="M16" s="7">
        <v>180333</v>
      </c>
    </row>
    <row r="17" spans="1:13" x14ac:dyDescent="0.2">
      <c r="A17" s="29" t="s">
        <v>6</v>
      </c>
      <c r="B17" s="11">
        <v>89621</v>
      </c>
      <c r="C17" s="11">
        <v>92723</v>
      </c>
      <c r="D17" s="11">
        <v>102420</v>
      </c>
      <c r="E17" s="11">
        <v>107062</v>
      </c>
      <c r="F17" s="11">
        <v>109685</v>
      </c>
      <c r="G17" s="11">
        <v>112535</v>
      </c>
      <c r="H17" s="11">
        <v>114356</v>
      </c>
      <c r="I17" s="11">
        <v>116982</v>
      </c>
      <c r="J17" s="11">
        <v>133870</v>
      </c>
      <c r="K17" s="11">
        <v>137605</v>
      </c>
      <c r="L17" s="11">
        <v>142222</v>
      </c>
      <c r="M17" s="7">
        <v>148250</v>
      </c>
    </row>
    <row r="18" spans="1:13" ht="14.25" x14ac:dyDescent="0.2">
      <c r="A18" s="29" t="s">
        <v>38</v>
      </c>
      <c r="B18" s="13">
        <f t="shared" ref="B18:G18" si="6">B8/B17</f>
        <v>0.73900090380602756</v>
      </c>
      <c r="C18" s="13">
        <f t="shared" si="6"/>
        <v>0.56223374998651898</v>
      </c>
      <c r="D18" s="13">
        <f t="shared" si="6"/>
        <v>0.61283928920132791</v>
      </c>
      <c r="E18" s="13">
        <f t="shared" si="6"/>
        <v>0.60932917374978979</v>
      </c>
      <c r="F18" s="13">
        <f t="shared" si="6"/>
        <v>0.67786844144595892</v>
      </c>
      <c r="G18" s="13">
        <f t="shared" si="6"/>
        <v>0.51324476829430843</v>
      </c>
      <c r="H18" s="13">
        <f>+H8/H17</f>
        <v>0.44876525936549022</v>
      </c>
      <c r="I18" s="13">
        <f>I8/I17</f>
        <v>0.35001111282077585</v>
      </c>
      <c r="J18" s="13">
        <f>+J8/J17</f>
        <v>0.66683349518189283</v>
      </c>
      <c r="K18" s="13">
        <f>+K8/K17</f>
        <v>0.57362014461683808</v>
      </c>
      <c r="L18" s="13">
        <f>+L8/L17</f>
        <v>0.67755340242719131</v>
      </c>
      <c r="M18" s="13">
        <f>+M8/M17</f>
        <v>0.59564249578414841</v>
      </c>
    </row>
    <row r="19" spans="1:13" x14ac:dyDescent="0.2">
      <c r="A19" s="17"/>
      <c r="B19" s="12"/>
      <c r="C19" s="12"/>
      <c r="D19" s="12"/>
      <c r="E19" s="12"/>
      <c r="F19" s="12"/>
      <c r="G19" s="12"/>
      <c r="H19" s="12"/>
      <c r="I19" s="12"/>
      <c r="J19" s="12"/>
      <c r="K19" s="12"/>
      <c r="L19" s="12"/>
    </row>
    <row r="20" spans="1:13" x14ac:dyDescent="0.2">
      <c r="A20" s="29" t="s">
        <v>24</v>
      </c>
      <c r="B20" s="5">
        <f>+B12+B16</f>
        <v>131458</v>
      </c>
      <c r="C20" s="5">
        <f t="shared" ref="C20:I20" si="7">+C12+C16</f>
        <v>137010</v>
      </c>
      <c r="D20" s="5">
        <f t="shared" si="7"/>
        <v>148460</v>
      </c>
      <c r="E20" s="5">
        <f t="shared" si="7"/>
        <v>154508</v>
      </c>
      <c r="F20" s="5">
        <f t="shared" si="7"/>
        <v>157706</v>
      </c>
      <c r="G20" s="5">
        <f t="shared" si="7"/>
        <v>161699</v>
      </c>
      <c r="H20" s="5">
        <f t="shared" si="7"/>
        <v>162487</v>
      </c>
      <c r="I20" s="5">
        <f t="shared" si="7"/>
        <v>168382</v>
      </c>
      <c r="J20" s="5">
        <f t="shared" ref="J20:K20" si="8">+J12+J16</f>
        <v>190592</v>
      </c>
      <c r="K20" s="5">
        <f t="shared" si="8"/>
        <v>196962</v>
      </c>
      <c r="L20" s="5">
        <f t="shared" ref="L20" si="9">+L12+L16</f>
        <v>202061</v>
      </c>
      <c r="M20" s="7">
        <v>205547</v>
      </c>
    </row>
    <row r="21" spans="1:13" x14ac:dyDescent="0.2">
      <c r="A21" s="29" t="s">
        <v>7</v>
      </c>
      <c r="B21" s="5">
        <f>+B13+B17</f>
        <v>108496</v>
      </c>
      <c r="C21" s="5">
        <f t="shared" ref="C21:I21" si="10">+C13+C17</f>
        <v>111794</v>
      </c>
      <c r="D21" s="5">
        <f t="shared" si="10"/>
        <v>121542</v>
      </c>
      <c r="E21" s="5">
        <f t="shared" si="10"/>
        <v>125636</v>
      </c>
      <c r="F21" s="5">
        <f t="shared" si="10"/>
        <v>127681</v>
      </c>
      <c r="G21" s="5">
        <f t="shared" si="10"/>
        <v>130487</v>
      </c>
      <c r="H21" s="5">
        <f t="shared" si="10"/>
        <v>132164</v>
      </c>
      <c r="I21" s="5">
        <f t="shared" si="10"/>
        <v>135859</v>
      </c>
      <c r="J21" s="5">
        <f t="shared" ref="J21:K21" si="11">+J13+J17</f>
        <v>153315</v>
      </c>
      <c r="K21" s="5">
        <f t="shared" si="11"/>
        <v>157711</v>
      </c>
      <c r="L21" s="5">
        <f t="shared" ref="L21" si="12">+L13+L17</f>
        <v>162484</v>
      </c>
      <c r="M21" s="7">
        <v>168255</v>
      </c>
    </row>
    <row r="22" spans="1:13" ht="14.25" x14ac:dyDescent="0.2">
      <c r="A22" s="29" t="s">
        <v>39</v>
      </c>
      <c r="B22" s="13">
        <f t="shared" ref="B22:M22" si="13">+(B6+B8)/B21</f>
        <v>0.72373175047928029</v>
      </c>
      <c r="C22" s="13">
        <f t="shared" si="13"/>
        <v>0.57971805284720113</v>
      </c>
      <c r="D22" s="13">
        <f t="shared" si="13"/>
        <v>0.61359036382485066</v>
      </c>
      <c r="E22" s="13">
        <f t="shared" si="13"/>
        <v>0.60721449266133909</v>
      </c>
      <c r="F22" s="13">
        <f t="shared" si="13"/>
        <v>0.68308518886913483</v>
      </c>
      <c r="G22" s="13">
        <f t="shared" si="13"/>
        <v>0.54164782698659641</v>
      </c>
      <c r="H22" s="13">
        <f t="shared" si="13"/>
        <v>0.49577040646469539</v>
      </c>
      <c r="I22" s="13">
        <f t="shared" si="13"/>
        <v>0.40043721799807153</v>
      </c>
      <c r="J22" s="13">
        <f t="shared" si="13"/>
        <v>0.68333822522258092</v>
      </c>
      <c r="K22" s="13">
        <f t="shared" si="13"/>
        <v>0.58872875068955244</v>
      </c>
      <c r="L22" s="13">
        <f t="shared" si="13"/>
        <v>0.68129785086531602</v>
      </c>
      <c r="M22" s="13">
        <f t="shared" si="13"/>
        <v>0.61281982704823035</v>
      </c>
    </row>
    <row r="23" spans="1:13" x14ac:dyDescent="0.2">
      <c r="A23" s="17"/>
    </row>
    <row r="24" spans="1:13" ht="14.25" x14ac:dyDescent="0.2">
      <c r="A24" s="27" t="s">
        <v>40</v>
      </c>
      <c r="B24" s="5">
        <f t="shared" ref="B24:L24" si="14">+B21+B9</f>
        <v>133752</v>
      </c>
      <c r="C24" s="5">
        <f t="shared" si="14"/>
        <v>137040</v>
      </c>
      <c r="D24" s="5">
        <f t="shared" si="14"/>
        <v>147401</v>
      </c>
      <c r="E24" s="5">
        <f t="shared" si="14"/>
        <v>152906</v>
      </c>
      <c r="F24" s="5">
        <f t="shared" si="14"/>
        <v>156733</v>
      </c>
      <c r="G24" s="5">
        <f t="shared" si="14"/>
        <v>159397</v>
      </c>
      <c r="H24" s="5">
        <f t="shared" si="14"/>
        <v>162044</v>
      </c>
      <c r="I24" s="5">
        <f t="shared" si="14"/>
        <v>167968</v>
      </c>
      <c r="J24" s="5">
        <f t="shared" si="14"/>
        <v>187925</v>
      </c>
      <c r="K24" s="5">
        <f t="shared" si="14"/>
        <v>192102</v>
      </c>
      <c r="L24" s="5">
        <f t="shared" si="14"/>
        <v>201754</v>
      </c>
      <c r="M24" s="5">
        <f t="shared" ref="M24" si="15">+M21+M9</f>
        <v>208662</v>
      </c>
    </row>
    <row r="25" spans="1:13" ht="14.25" x14ac:dyDescent="0.2">
      <c r="A25" s="27" t="s">
        <v>41</v>
      </c>
      <c r="B25" s="13">
        <f t="shared" ref="B25:L25" si="16">+B5/B24</f>
        <v>0.77589867815060709</v>
      </c>
      <c r="C25" s="13">
        <f t="shared" si="16"/>
        <v>0.65714389959136021</v>
      </c>
      <c r="D25" s="13">
        <f t="shared" si="16"/>
        <v>0.68137936649005093</v>
      </c>
      <c r="E25" s="13">
        <f t="shared" si="16"/>
        <v>0.67726577112735931</v>
      </c>
      <c r="F25" s="13">
        <f t="shared" si="16"/>
        <v>0.74182845986486567</v>
      </c>
      <c r="G25" s="13">
        <f t="shared" si="16"/>
        <v>0.6247796382616988</v>
      </c>
      <c r="H25" s="13">
        <f t="shared" si="16"/>
        <v>0.58874750067882797</v>
      </c>
      <c r="I25" s="13">
        <f t="shared" si="16"/>
        <v>0.51505048580682034</v>
      </c>
      <c r="J25" s="13">
        <f t="shared" si="16"/>
        <v>0.74165757616070238</v>
      </c>
      <c r="K25" s="13">
        <f t="shared" si="16"/>
        <v>0.66235645646583585</v>
      </c>
      <c r="L25" s="13">
        <f t="shared" si="16"/>
        <v>0.74333098724188862</v>
      </c>
      <c r="M25" s="13">
        <f t="shared" ref="M25" si="17">+M5/M24</f>
        <v>0.68779653219081582</v>
      </c>
    </row>
    <row r="27" spans="1:13" ht="14.25" x14ac:dyDescent="0.2">
      <c r="A27" s="2" t="s">
        <v>27</v>
      </c>
    </row>
    <row r="28" spans="1:13" ht="14.25" x14ac:dyDescent="0.2">
      <c r="A28" s="31" t="s">
        <v>46</v>
      </c>
    </row>
    <row r="29" spans="1:13" ht="14.25" x14ac:dyDescent="0.2">
      <c r="A29" s="33" t="s">
        <v>42</v>
      </c>
    </row>
    <row r="30" spans="1:13" ht="30.75" customHeight="1" x14ac:dyDescent="0.2">
      <c r="A30" s="35" t="s">
        <v>45</v>
      </c>
      <c r="B30" s="35"/>
      <c r="C30" s="35"/>
      <c r="D30" s="35"/>
      <c r="E30" s="35"/>
      <c r="F30" s="35"/>
      <c r="G30" s="35"/>
      <c r="H30" s="35"/>
      <c r="I30" s="35"/>
      <c r="J30" s="35"/>
      <c r="K30" s="35"/>
    </row>
    <row r="31" spans="1:13" ht="30.75" customHeight="1" x14ac:dyDescent="0.2">
      <c r="A31" s="34" t="s">
        <v>44</v>
      </c>
      <c r="B31" s="34"/>
      <c r="C31" s="34"/>
      <c r="D31" s="34"/>
      <c r="E31" s="34"/>
      <c r="F31" s="34"/>
      <c r="G31" s="34"/>
      <c r="H31" s="34"/>
      <c r="I31" s="34"/>
      <c r="J31" s="34"/>
      <c r="K31" s="34"/>
    </row>
    <row r="33" spans="1:1" x14ac:dyDescent="0.2">
      <c r="A33" s="2" t="s">
        <v>10</v>
      </c>
    </row>
  </sheetData>
  <mergeCells count="2">
    <mergeCell ref="A30:K30"/>
    <mergeCell ref="A31:K31"/>
  </mergeCells>
  <pageMargins left="0.25" right="0.25" top="0.75" bottom="0.75" header="0.3" footer="0.3"/>
  <pageSetup orientation="landscape"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1"/>
  <sheetViews>
    <sheetView topLeftCell="B1" workbookViewId="0"/>
  </sheetViews>
  <sheetFormatPr defaultRowHeight="12.75" x14ac:dyDescent="0.2"/>
  <cols>
    <col min="1" max="1" width="63.7109375" customWidth="1"/>
    <col min="2" max="7" width="9.140625" customWidth="1"/>
  </cols>
  <sheetData>
    <row r="1" spans="1:13" x14ac:dyDescent="0.2">
      <c r="A1" s="4" t="s">
        <v>15</v>
      </c>
    </row>
    <row r="2" spans="1:13" x14ac:dyDescent="0.2">
      <c r="A2" s="1" t="s">
        <v>0</v>
      </c>
    </row>
    <row r="4" spans="1:13" x14ac:dyDescent="0.2">
      <c r="A4" s="9"/>
      <c r="B4" s="10">
        <v>40633</v>
      </c>
      <c r="C4" s="10">
        <v>40816</v>
      </c>
      <c r="D4" s="10">
        <v>40999</v>
      </c>
      <c r="E4" s="10">
        <v>41182</v>
      </c>
      <c r="F4" s="10">
        <v>41364</v>
      </c>
      <c r="G4" s="10">
        <v>41547</v>
      </c>
      <c r="H4" s="10">
        <v>41729</v>
      </c>
      <c r="I4" s="10">
        <v>41912</v>
      </c>
      <c r="J4" s="10">
        <v>42094</v>
      </c>
      <c r="K4" s="10">
        <v>42248</v>
      </c>
      <c r="L4" s="18">
        <v>42430</v>
      </c>
      <c r="M4" s="10">
        <v>42643</v>
      </c>
    </row>
    <row r="5" spans="1:13" ht="14.25" x14ac:dyDescent="0.2">
      <c r="A5" s="8" t="s">
        <v>9</v>
      </c>
      <c r="B5" s="7">
        <v>42194</v>
      </c>
      <c r="C5" s="7">
        <v>30058</v>
      </c>
      <c r="D5" s="7">
        <v>41861</v>
      </c>
      <c r="E5" s="7">
        <v>43657</v>
      </c>
      <c r="F5" s="7">
        <v>49696</v>
      </c>
      <c r="G5" s="7">
        <v>33017</v>
      </c>
      <c r="H5" s="7">
        <v>26993</v>
      </c>
      <c r="I5" s="7">
        <v>19190</v>
      </c>
      <c r="J5" s="7">
        <v>59357</v>
      </c>
      <c r="K5" s="7">
        <v>53433</v>
      </c>
      <c r="L5" s="7">
        <v>66355</v>
      </c>
      <c r="M5" s="7">
        <v>62894</v>
      </c>
    </row>
    <row r="6" spans="1:13" x14ac:dyDescent="0.2">
      <c r="A6" s="8" t="s">
        <v>26</v>
      </c>
      <c r="B6" s="7">
        <v>41425</v>
      </c>
      <c r="C6" s="7">
        <v>29249</v>
      </c>
      <c r="D6" s="7">
        <v>40954</v>
      </c>
      <c r="E6" s="7">
        <v>42745</v>
      </c>
      <c r="F6" s="7">
        <v>48754</v>
      </c>
      <c r="G6" s="7">
        <v>31952</v>
      </c>
      <c r="H6" s="7">
        <v>25534</v>
      </c>
      <c r="I6" s="7">
        <v>17681</v>
      </c>
      <c r="J6" s="7">
        <v>57573</v>
      </c>
      <c r="K6" s="7">
        <v>51698</v>
      </c>
      <c r="L6" s="7">
        <v>64635</v>
      </c>
      <c r="M6" s="7">
        <v>61119</v>
      </c>
    </row>
    <row r="7" spans="1:13" x14ac:dyDescent="0.2">
      <c r="A7" s="8" t="s">
        <v>16</v>
      </c>
      <c r="B7" s="7">
        <f>+B5-B6</f>
        <v>769</v>
      </c>
      <c r="C7" s="7">
        <f t="shared" ref="C7:H7" si="0">+C5-C6</f>
        <v>809</v>
      </c>
      <c r="D7" s="7">
        <f t="shared" si="0"/>
        <v>907</v>
      </c>
      <c r="E7" s="7">
        <f t="shared" si="0"/>
        <v>912</v>
      </c>
      <c r="F7" s="7">
        <f t="shared" si="0"/>
        <v>942</v>
      </c>
      <c r="G7" s="7">
        <f t="shared" si="0"/>
        <v>1065</v>
      </c>
      <c r="H7" s="7">
        <f t="shared" si="0"/>
        <v>1459</v>
      </c>
      <c r="I7" s="7">
        <f t="shared" ref="I7:J7" si="1">+I5-I6</f>
        <v>1509</v>
      </c>
      <c r="J7" s="7">
        <f t="shared" si="1"/>
        <v>1784</v>
      </c>
      <c r="K7" s="7">
        <f t="shared" ref="K7:M7" si="2">+K5-K6</f>
        <v>1735</v>
      </c>
      <c r="L7" s="7">
        <f t="shared" si="2"/>
        <v>1720</v>
      </c>
      <c r="M7" s="7">
        <f t="shared" si="2"/>
        <v>1775</v>
      </c>
    </row>
    <row r="8" spans="1:13" x14ac:dyDescent="0.2">
      <c r="A8" s="9"/>
      <c r="B8" s="9"/>
      <c r="C8" s="9"/>
      <c r="D8" s="9"/>
      <c r="E8" s="9"/>
      <c r="F8" s="9"/>
      <c r="G8" s="9"/>
      <c r="H8" s="9"/>
      <c r="I8" s="9"/>
      <c r="J8" s="9"/>
      <c r="K8" s="9"/>
      <c r="L8" s="9"/>
    </row>
    <row r="9" spans="1:13" x14ac:dyDescent="0.2">
      <c r="A9" s="8" t="s">
        <v>25</v>
      </c>
      <c r="B9" s="11">
        <v>57750</v>
      </c>
      <c r="C9" s="11">
        <v>66403</v>
      </c>
      <c r="D9" s="11">
        <v>74846</v>
      </c>
      <c r="E9" s="11">
        <v>77182</v>
      </c>
      <c r="F9" s="11">
        <v>79656</v>
      </c>
      <c r="G9" s="11">
        <v>79966</v>
      </c>
      <c r="H9" s="11">
        <v>81419</v>
      </c>
      <c r="I9" s="11">
        <v>85116</v>
      </c>
      <c r="J9" s="11">
        <v>86408</v>
      </c>
      <c r="K9" s="11">
        <v>87984</v>
      </c>
      <c r="L9" s="11">
        <v>90361</v>
      </c>
      <c r="M9" s="7">
        <v>91271</v>
      </c>
    </row>
    <row r="10" spans="1:13" x14ac:dyDescent="0.2">
      <c r="A10" s="8" t="s">
        <v>21</v>
      </c>
      <c r="B10" s="11">
        <v>48001</v>
      </c>
      <c r="C10" s="11">
        <v>55010</v>
      </c>
      <c r="D10" s="11">
        <v>61928</v>
      </c>
      <c r="E10" s="11">
        <v>63788</v>
      </c>
      <c r="F10" s="11">
        <v>64972</v>
      </c>
      <c r="G10" s="11">
        <v>66996</v>
      </c>
      <c r="H10" s="11">
        <v>67294</v>
      </c>
      <c r="I10" s="11">
        <v>70812</v>
      </c>
      <c r="J10" s="11">
        <v>71278</v>
      </c>
      <c r="K10" s="11">
        <v>72688</v>
      </c>
      <c r="L10" s="11">
        <v>74524</v>
      </c>
      <c r="M10" s="7">
        <v>77086</v>
      </c>
    </row>
    <row r="11" spans="1:13" ht="14.25" x14ac:dyDescent="0.2">
      <c r="A11" s="8" t="s">
        <v>22</v>
      </c>
      <c r="B11" s="13">
        <f>+B6/B10</f>
        <v>0.86300285410720612</v>
      </c>
      <c r="C11" s="13">
        <f t="shared" ref="C11:I11" si="3">+C6/C10</f>
        <v>0.53170332666787856</v>
      </c>
      <c r="D11" s="13">
        <f t="shared" si="3"/>
        <v>0.66131636739439348</v>
      </c>
      <c r="E11" s="13">
        <f t="shared" si="3"/>
        <v>0.67011036558600368</v>
      </c>
      <c r="F11" s="13">
        <f t="shared" si="3"/>
        <v>0.75038478113648954</v>
      </c>
      <c r="G11" s="13">
        <f t="shared" si="3"/>
        <v>0.47692399546241565</v>
      </c>
      <c r="H11" s="13">
        <f t="shared" si="3"/>
        <v>0.37943947454453592</v>
      </c>
      <c r="I11" s="13">
        <f t="shared" si="3"/>
        <v>0.24968931819465628</v>
      </c>
      <c r="J11" s="13">
        <f t="shared" ref="J11:K11" si="4">+J6/J10</f>
        <v>0.80772468363309857</v>
      </c>
      <c r="K11" s="13">
        <f t="shared" si="4"/>
        <v>0.71123156504512441</v>
      </c>
      <c r="L11" s="13">
        <f t="shared" ref="L11:M11" si="5">+L6/L10</f>
        <v>0.86730449251247921</v>
      </c>
      <c r="M11" s="13">
        <f t="shared" si="5"/>
        <v>0.79286770619827207</v>
      </c>
    </row>
    <row r="12" spans="1:13" x14ac:dyDescent="0.2">
      <c r="A12" s="9"/>
    </row>
    <row r="13" spans="1:13" ht="14.25" x14ac:dyDescent="0.2">
      <c r="A13" s="27" t="s">
        <v>31</v>
      </c>
      <c r="B13" s="5">
        <f>+B10+B7</f>
        <v>48770</v>
      </c>
      <c r="C13" s="5">
        <f t="shared" ref="C13:K13" si="6">+C10+C7</f>
        <v>55819</v>
      </c>
      <c r="D13" s="5">
        <f t="shared" si="6"/>
        <v>62835</v>
      </c>
      <c r="E13" s="5">
        <f t="shared" si="6"/>
        <v>64700</v>
      </c>
      <c r="F13" s="5">
        <f t="shared" si="6"/>
        <v>65914</v>
      </c>
      <c r="G13" s="5">
        <f t="shared" si="6"/>
        <v>68061</v>
      </c>
      <c r="H13" s="5">
        <f t="shared" si="6"/>
        <v>68753</v>
      </c>
      <c r="I13" s="5">
        <f t="shared" si="6"/>
        <v>72321</v>
      </c>
      <c r="J13" s="5">
        <f t="shared" si="6"/>
        <v>73062</v>
      </c>
      <c r="K13" s="5">
        <f t="shared" si="6"/>
        <v>74423</v>
      </c>
      <c r="L13" s="5">
        <f t="shared" ref="L13:M13" si="7">+L10+L7</f>
        <v>76244</v>
      </c>
      <c r="M13" s="5">
        <f t="shared" si="7"/>
        <v>78861</v>
      </c>
    </row>
    <row r="14" spans="1:13" ht="14.25" x14ac:dyDescent="0.2">
      <c r="A14" s="27" t="s">
        <v>34</v>
      </c>
      <c r="B14" s="13">
        <f>+B5/B13</f>
        <v>0.86516301004716012</v>
      </c>
      <c r="C14" s="13">
        <f t="shared" ref="C14:K14" si="8">+C5/C13</f>
        <v>0.53849047815260032</v>
      </c>
      <c r="D14" s="13">
        <f t="shared" si="8"/>
        <v>0.66620514044720303</v>
      </c>
      <c r="E14" s="13">
        <f t="shared" si="8"/>
        <v>0.67476043276661513</v>
      </c>
      <c r="F14" s="13">
        <f t="shared" si="8"/>
        <v>0.75395211942834606</v>
      </c>
      <c r="G14" s="13">
        <f t="shared" si="8"/>
        <v>0.4851089463863299</v>
      </c>
      <c r="H14" s="13">
        <f t="shared" si="8"/>
        <v>0.39260832254592526</v>
      </c>
      <c r="I14" s="13">
        <f t="shared" si="8"/>
        <v>0.26534478229006792</v>
      </c>
      <c r="J14" s="13">
        <f t="shared" si="8"/>
        <v>0.8124195888423531</v>
      </c>
      <c r="K14" s="13">
        <f t="shared" si="8"/>
        <v>0.71796353277884528</v>
      </c>
      <c r="L14" s="13">
        <f t="shared" ref="L14:M14" si="9">+L5/L13</f>
        <v>0.87029799066156022</v>
      </c>
      <c r="M14" s="13">
        <f t="shared" si="9"/>
        <v>0.79752983096841279</v>
      </c>
    </row>
    <row r="16" spans="1:13" ht="14.25" x14ac:dyDescent="0.2">
      <c r="A16" s="2" t="s">
        <v>19</v>
      </c>
    </row>
    <row r="17" spans="1:11" ht="14.25" x14ac:dyDescent="0.2">
      <c r="A17" s="3" t="s">
        <v>20</v>
      </c>
    </row>
    <row r="18" spans="1:11" ht="27" customHeight="1" x14ac:dyDescent="0.2">
      <c r="A18" s="35" t="s">
        <v>32</v>
      </c>
      <c r="B18" s="35"/>
      <c r="C18" s="35"/>
      <c r="D18" s="35"/>
      <c r="E18" s="35"/>
      <c r="F18" s="35"/>
      <c r="G18" s="35"/>
      <c r="H18" s="35"/>
      <c r="I18" s="35"/>
      <c r="J18" s="35"/>
      <c r="K18" s="35"/>
    </row>
    <row r="19" spans="1:11" ht="26.25" customHeight="1" x14ac:dyDescent="0.2">
      <c r="A19" s="34" t="s">
        <v>33</v>
      </c>
      <c r="B19" s="34"/>
      <c r="C19" s="34"/>
      <c r="D19" s="34"/>
      <c r="E19" s="34"/>
      <c r="F19" s="34"/>
      <c r="G19" s="34"/>
      <c r="H19" s="34"/>
      <c r="I19" s="34"/>
      <c r="J19" s="34"/>
      <c r="K19" s="34"/>
    </row>
    <row r="21" spans="1:11" x14ac:dyDescent="0.2">
      <c r="A21" s="2" t="s">
        <v>1</v>
      </c>
    </row>
  </sheetData>
  <mergeCells count="2">
    <mergeCell ref="A18:K18"/>
    <mergeCell ref="A19:K19"/>
  </mergeCells>
  <pageMargins left="0.25" right="0.25" top="0.75" bottom="0.75" header="0.3" footer="0.3"/>
  <pageSetup orientation="landscape"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workbookViewId="0"/>
  </sheetViews>
  <sheetFormatPr defaultRowHeight="12.75" x14ac:dyDescent="0.2"/>
  <cols>
    <col min="1" max="1" width="63.7109375" customWidth="1"/>
    <col min="2" max="7" width="9.140625" customWidth="1"/>
    <col min="12" max="12" width="9.140625" customWidth="1"/>
  </cols>
  <sheetData>
    <row r="1" spans="1:13" x14ac:dyDescent="0.2">
      <c r="A1" s="4" t="s">
        <v>14</v>
      </c>
    </row>
    <row r="2" spans="1:13" x14ac:dyDescent="0.2">
      <c r="A2" s="1" t="s">
        <v>0</v>
      </c>
    </row>
    <row r="4" spans="1:13" x14ac:dyDescent="0.2">
      <c r="A4" s="9"/>
      <c r="B4" s="10">
        <v>40633</v>
      </c>
      <c r="C4" s="10">
        <v>40816</v>
      </c>
      <c r="D4" s="10">
        <v>40999</v>
      </c>
      <c r="E4" s="10">
        <v>41182</v>
      </c>
      <c r="F4" s="10">
        <v>41364</v>
      </c>
      <c r="G4" s="10">
        <v>41547</v>
      </c>
      <c r="H4" s="10">
        <v>41729</v>
      </c>
      <c r="I4" s="10">
        <v>41912</v>
      </c>
      <c r="J4" s="10">
        <v>42094</v>
      </c>
      <c r="K4" s="10">
        <v>42248</v>
      </c>
      <c r="L4" s="18">
        <v>42430</v>
      </c>
      <c r="M4" s="10">
        <v>42643</v>
      </c>
    </row>
    <row r="5" spans="1:13" x14ac:dyDescent="0.2">
      <c r="A5" s="8" t="s">
        <v>3</v>
      </c>
      <c r="B5" s="7">
        <f>+B6+B7</f>
        <v>158916</v>
      </c>
      <c r="C5" s="7">
        <f t="shared" ref="C5:M5" si="0">+C6+C7</f>
        <v>144011</v>
      </c>
      <c r="D5" s="7">
        <f t="shared" si="0"/>
        <v>162680</v>
      </c>
      <c r="E5" s="7">
        <f t="shared" si="0"/>
        <v>162859</v>
      </c>
      <c r="F5" s="7">
        <f t="shared" si="0"/>
        <v>165017</v>
      </c>
      <c r="G5" s="7">
        <f t="shared" si="0"/>
        <v>166796</v>
      </c>
      <c r="H5" s="7">
        <f t="shared" si="0"/>
        <v>178218</v>
      </c>
      <c r="I5" s="7">
        <f t="shared" si="0"/>
        <v>165932</v>
      </c>
      <c r="J5" s="7">
        <f t="shared" si="0"/>
        <v>211680</v>
      </c>
      <c r="K5" s="7">
        <f t="shared" si="0"/>
        <v>218861</v>
      </c>
      <c r="L5" s="7">
        <f t="shared" si="0"/>
        <v>258373</v>
      </c>
      <c r="M5" s="7">
        <f t="shared" si="0"/>
        <v>239207</v>
      </c>
    </row>
    <row r="6" spans="1:13" ht="14.25" x14ac:dyDescent="0.2">
      <c r="A6" s="8" t="s">
        <v>17</v>
      </c>
      <c r="B6" s="7">
        <v>45709</v>
      </c>
      <c r="C6" s="7">
        <v>41760</v>
      </c>
      <c r="D6" s="7">
        <v>47492</v>
      </c>
      <c r="E6" s="7">
        <v>45554</v>
      </c>
      <c r="F6" s="7">
        <v>47049</v>
      </c>
      <c r="G6" s="7">
        <v>44517</v>
      </c>
      <c r="H6" s="7">
        <v>44625</v>
      </c>
      <c r="I6" s="7">
        <v>44852</v>
      </c>
      <c r="J6" s="7">
        <v>48901</v>
      </c>
      <c r="K6" s="7">
        <v>51903</v>
      </c>
      <c r="L6" s="7">
        <v>47256</v>
      </c>
      <c r="M6" s="7">
        <v>47630</v>
      </c>
    </row>
    <row r="7" spans="1:13" ht="14.25" x14ac:dyDescent="0.2">
      <c r="A7" s="8" t="s">
        <v>9</v>
      </c>
      <c r="B7" s="7">
        <v>113207</v>
      </c>
      <c r="C7" s="7">
        <v>102251</v>
      </c>
      <c r="D7" s="7">
        <v>115188</v>
      </c>
      <c r="E7" s="7">
        <v>117305</v>
      </c>
      <c r="F7" s="7">
        <v>117968</v>
      </c>
      <c r="G7" s="7">
        <v>122279</v>
      </c>
      <c r="H7" s="7">
        <v>133593</v>
      </c>
      <c r="I7" s="7">
        <v>121080</v>
      </c>
      <c r="J7" s="7">
        <v>162779</v>
      </c>
      <c r="K7" s="7">
        <v>166958</v>
      </c>
      <c r="L7" s="7">
        <v>211117</v>
      </c>
      <c r="M7" s="7">
        <v>191577</v>
      </c>
    </row>
    <row r="8" spans="1:13" x14ac:dyDescent="0.2">
      <c r="A8" s="14" t="s">
        <v>29</v>
      </c>
      <c r="B8" s="7">
        <v>82801</v>
      </c>
      <c r="C8" s="7">
        <v>71527</v>
      </c>
      <c r="D8" s="7">
        <v>82952</v>
      </c>
      <c r="E8" s="7">
        <v>81347</v>
      </c>
      <c r="F8" s="7">
        <v>85721</v>
      </c>
      <c r="G8" s="7">
        <v>89491</v>
      </c>
      <c r="H8" s="7">
        <v>98678</v>
      </c>
      <c r="I8" s="7">
        <v>84428</v>
      </c>
      <c r="J8" s="7">
        <v>121664</v>
      </c>
      <c r="K8" s="7">
        <v>123449</v>
      </c>
      <c r="L8" s="7">
        <v>163400</v>
      </c>
      <c r="M8" s="7">
        <v>147427</v>
      </c>
    </row>
    <row r="9" spans="1:13" ht="14.25" x14ac:dyDescent="0.2">
      <c r="A9" s="26" t="s">
        <v>30</v>
      </c>
      <c r="B9" s="7">
        <f>+B7-B8</f>
        <v>30406</v>
      </c>
      <c r="C9" s="7">
        <f t="shared" ref="C9:H9" si="1">+C7-C8</f>
        <v>30724</v>
      </c>
      <c r="D9" s="7">
        <f t="shared" si="1"/>
        <v>32236</v>
      </c>
      <c r="E9" s="7">
        <f t="shared" si="1"/>
        <v>35958</v>
      </c>
      <c r="F9" s="7">
        <f t="shared" si="1"/>
        <v>32247</v>
      </c>
      <c r="G9" s="7">
        <f t="shared" si="1"/>
        <v>32788</v>
      </c>
      <c r="H9" s="7">
        <f t="shared" si="1"/>
        <v>34915</v>
      </c>
      <c r="I9" s="7">
        <f t="shared" ref="I9:J9" si="2">+I7-I8</f>
        <v>36652</v>
      </c>
      <c r="J9" s="7">
        <f t="shared" si="2"/>
        <v>41115</v>
      </c>
      <c r="K9" s="7">
        <f t="shared" ref="K9:M9" si="3">+K7-K8</f>
        <v>43509</v>
      </c>
      <c r="L9" s="7">
        <f t="shared" si="3"/>
        <v>47717</v>
      </c>
      <c r="M9" s="7">
        <f t="shared" si="3"/>
        <v>44150</v>
      </c>
    </row>
    <row r="10" spans="1:13" ht="14.25" x14ac:dyDescent="0.2">
      <c r="A10" s="29" t="s">
        <v>35</v>
      </c>
      <c r="B10" s="30" t="s">
        <v>36</v>
      </c>
      <c r="C10" s="30" t="s">
        <v>36</v>
      </c>
      <c r="D10" s="30" t="s">
        <v>36</v>
      </c>
      <c r="E10" s="30" t="s">
        <v>36</v>
      </c>
      <c r="F10" s="30" t="s">
        <v>36</v>
      </c>
      <c r="G10" s="30" t="s">
        <v>36</v>
      </c>
      <c r="H10" s="30" t="s">
        <v>36</v>
      </c>
      <c r="I10" s="30" t="s">
        <v>36</v>
      </c>
      <c r="J10" s="30" t="s">
        <v>36</v>
      </c>
      <c r="K10" s="30" t="s">
        <v>36</v>
      </c>
      <c r="L10" s="30" t="s">
        <v>36</v>
      </c>
      <c r="M10" s="30" t="s">
        <v>36</v>
      </c>
    </row>
    <row r="11" spans="1:13" x14ac:dyDescent="0.2">
      <c r="A11" s="8"/>
      <c r="B11" s="7"/>
      <c r="C11" s="7"/>
      <c r="D11" s="7"/>
      <c r="E11" s="7"/>
      <c r="F11" s="7"/>
      <c r="G11" s="7"/>
      <c r="H11" s="7"/>
      <c r="I11" s="7"/>
      <c r="J11" s="7"/>
      <c r="K11" s="7"/>
      <c r="L11" s="7"/>
    </row>
    <row r="12" spans="1:13" x14ac:dyDescent="0.2">
      <c r="A12" s="8" t="s">
        <v>4</v>
      </c>
      <c r="B12" s="11">
        <v>86996</v>
      </c>
      <c r="C12" s="11">
        <v>86836</v>
      </c>
      <c r="D12" s="11">
        <v>88261</v>
      </c>
      <c r="E12" s="11">
        <v>89246</v>
      </c>
      <c r="F12" s="11">
        <v>88979</v>
      </c>
      <c r="G12" s="11">
        <v>90097</v>
      </c>
      <c r="H12" s="11">
        <v>89055</v>
      </c>
      <c r="I12" s="11">
        <v>91288</v>
      </c>
      <c r="J12" s="11">
        <v>91874</v>
      </c>
      <c r="K12" s="11">
        <v>93461</v>
      </c>
      <c r="L12" s="11">
        <v>93021</v>
      </c>
      <c r="M12" s="7">
        <v>93443</v>
      </c>
    </row>
    <row r="13" spans="1:13" x14ac:dyDescent="0.2">
      <c r="A13" s="8" t="s">
        <v>5</v>
      </c>
      <c r="B13" s="11">
        <v>69828</v>
      </c>
      <c r="C13" s="11">
        <v>69904</v>
      </c>
      <c r="D13" s="11">
        <v>70837</v>
      </c>
      <c r="E13" s="11">
        <v>73290</v>
      </c>
      <c r="F13" s="11">
        <v>72480</v>
      </c>
      <c r="G13" s="11">
        <v>72858</v>
      </c>
      <c r="H13" s="11">
        <v>72645</v>
      </c>
      <c r="I13" s="11">
        <v>74434</v>
      </c>
      <c r="J13" s="11">
        <v>74952</v>
      </c>
      <c r="K13" s="11">
        <v>75800</v>
      </c>
      <c r="L13" s="11">
        <v>74184</v>
      </c>
      <c r="M13" s="7">
        <v>75500</v>
      </c>
    </row>
    <row r="14" spans="1:13" ht="14.25" x14ac:dyDescent="0.2">
      <c r="A14" s="29" t="s">
        <v>37</v>
      </c>
      <c r="B14" s="13">
        <f t="shared" ref="B14:M14" si="4">+B6/B13</f>
        <v>0.65459414561493956</v>
      </c>
      <c r="C14" s="13">
        <f t="shared" si="4"/>
        <v>0.5973907072556649</v>
      </c>
      <c r="D14" s="13">
        <f t="shared" si="4"/>
        <v>0.67044058895774805</v>
      </c>
      <c r="E14" s="13">
        <f t="shared" si="4"/>
        <v>0.62155819347796426</v>
      </c>
      <c r="F14" s="13">
        <f t="shared" si="4"/>
        <v>0.64913079470198676</v>
      </c>
      <c r="G14" s="13">
        <f t="shared" si="4"/>
        <v>0.61101045870048587</v>
      </c>
      <c r="H14" s="13">
        <f t="shared" si="4"/>
        <v>0.61428866405120797</v>
      </c>
      <c r="I14" s="13">
        <f t="shared" si="4"/>
        <v>0.60257409248461724</v>
      </c>
      <c r="J14" s="13">
        <f t="shared" si="4"/>
        <v>0.6524308891023588</v>
      </c>
      <c r="K14" s="13">
        <f t="shared" si="4"/>
        <v>0.68473614775725589</v>
      </c>
      <c r="L14" s="13">
        <f t="shared" si="4"/>
        <v>0.63701067615658358</v>
      </c>
      <c r="M14" s="13">
        <f t="shared" si="4"/>
        <v>0.6308609271523179</v>
      </c>
    </row>
    <row r="15" spans="1:13" x14ac:dyDescent="0.2">
      <c r="A15" s="17"/>
      <c r="B15" s="9"/>
      <c r="C15" s="9"/>
      <c r="D15" s="9"/>
      <c r="E15" s="9"/>
      <c r="F15" s="9"/>
      <c r="G15" s="9"/>
      <c r="H15" s="9"/>
      <c r="I15" s="9"/>
      <c r="J15" s="9"/>
      <c r="K15" s="9"/>
      <c r="L15" s="9"/>
    </row>
    <row r="16" spans="1:13" x14ac:dyDescent="0.2">
      <c r="A16" s="29" t="s">
        <v>23</v>
      </c>
      <c r="B16" s="11">
        <v>201258</v>
      </c>
      <c r="C16" s="11">
        <v>208678</v>
      </c>
      <c r="D16" s="11">
        <v>212941</v>
      </c>
      <c r="E16" s="11">
        <v>220563</v>
      </c>
      <c r="F16" s="11">
        <v>227588</v>
      </c>
      <c r="G16" s="11">
        <v>237186</v>
      </c>
      <c r="H16" s="11">
        <v>242763</v>
      </c>
      <c r="I16" s="11">
        <v>251247</v>
      </c>
      <c r="J16" s="11">
        <v>263781</v>
      </c>
      <c r="K16" s="11">
        <v>269097</v>
      </c>
      <c r="L16" s="11">
        <v>286687</v>
      </c>
      <c r="M16" s="7">
        <v>299488</v>
      </c>
    </row>
    <row r="17" spans="1:13" x14ac:dyDescent="0.2">
      <c r="A17" s="29" t="s">
        <v>6</v>
      </c>
      <c r="B17" s="11">
        <v>176693</v>
      </c>
      <c r="C17" s="11">
        <v>182550</v>
      </c>
      <c r="D17" s="11">
        <v>186187</v>
      </c>
      <c r="E17" s="11">
        <v>193811</v>
      </c>
      <c r="F17" s="11">
        <v>197450</v>
      </c>
      <c r="G17" s="11">
        <v>201703</v>
      </c>
      <c r="H17" s="11">
        <v>203105</v>
      </c>
      <c r="I17" s="11">
        <v>211168</v>
      </c>
      <c r="J17" s="11">
        <v>222224</v>
      </c>
      <c r="K17" s="11">
        <v>226121</v>
      </c>
      <c r="L17" s="11">
        <v>240879</v>
      </c>
      <c r="M17" s="7">
        <v>250478</v>
      </c>
    </row>
    <row r="18" spans="1:13" ht="14.25" x14ac:dyDescent="0.2">
      <c r="A18" s="29" t="s">
        <v>38</v>
      </c>
      <c r="B18" s="13">
        <f t="shared" ref="B18:M18" si="5">B8/B17</f>
        <v>0.4686150554917286</v>
      </c>
      <c r="C18" s="13">
        <f t="shared" si="5"/>
        <v>0.39182141878937277</v>
      </c>
      <c r="D18" s="13">
        <f t="shared" si="5"/>
        <v>0.44553056872928831</v>
      </c>
      <c r="E18" s="13">
        <f t="shared" si="5"/>
        <v>0.41972333871658474</v>
      </c>
      <c r="F18" s="13">
        <f t="shared" si="5"/>
        <v>0.43414028868067867</v>
      </c>
      <c r="G18" s="13">
        <f t="shared" si="5"/>
        <v>0.44367708958220753</v>
      </c>
      <c r="H18" s="13">
        <f t="shared" si="5"/>
        <v>0.48584722188030821</v>
      </c>
      <c r="I18" s="13">
        <f t="shared" si="5"/>
        <v>0.39981436581300195</v>
      </c>
      <c r="J18" s="13">
        <f t="shared" si="5"/>
        <v>0.54748362013103891</v>
      </c>
      <c r="K18" s="13">
        <f t="shared" si="5"/>
        <v>0.54594221677774291</v>
      </c>
      <c r="L18" s="13">
        <f t="shared" si="5"/>
        <v>0.67834888055828857</v>
      </c>
      <c r="M18" s="13">
        <f t="shared" si="5"/>
        <v>0.5885826300114182</v>
      </c>
    </row>
    <row r="19" spans="1:13" x14ac:dyDescent="0.2">
      <c r="A19" s="17"/>
      <c r="B19" s="12"/>
      <c r="C19" s="12"/>
      <c r="D19" s="12"/>
      <c r="E19" s="12"/>
      <c r="F19" s="12"/>
      <c r="G19" s="12"/>
      <c r="H19" s="12"/>
      <c r="I19" s="12"/>
      <c r="J19" s="12"/>
      <c r="K19" s="12"/>
      <c r="L19" s="12"/>
    </row>
    <row r="20" spans="1:13" x14ac:dyDescent="0.2">
      <c r="A20" s="29" t="s">
        <v>24</v>
      </c>
      <c r="B20" s="5">
        <f>+B12+B16</f>
        <v>288254</v>
      </c>
      <c r="C20" s="5">
        <f t="shared" ref="C20:I20" si="6">+C12+C16</f>
        <v>295514</v>
      </c>
      <c r="D20" s="5">
        <f t="shared" si="6"/>
        <v>301202</v>
      </c>
      <c r="E20" s="5">
        <f t="shared" si="6"/>
        <v>309809</v>
      </c>
      <c r="F20" s="5">
        <f t="shared" si="6"/>
        <v>316567</v>
      </c>
      <c r="G20" s="5">
        <f t="shared" si="6"/>
        <v>327283</v>
      </c>
      <c r="H20" s="5">
        <f t="shared" si="6"/>
        <v>331818</v>
      </c>
      <c r="I20" s="5">
        <f t="shared" si="6"/>
        <v>342535</v>
      </c>
      <c r="J20" s="5">
        <f t="shared" ref="J20:K20" si="7">+J12+J16</f>
        <v>355655</v>
      </c>
      <c r="K20" s="5">
        <f t="shared" si="7"/>
        <v>362558</v>
      </c>
      <c r="L20" s="5">
        <f t="shared" ref="L20" si="8">+L12+L16</f>
        <v>379708</v>
      </c>
      <c r="M20" s="7">
        <v>392931</v>
      </c>
    </row>
    <row r="21" spans="1:13" x14ac:dyDescent="0.2">
      <c r="A21" s="29" t="s">
        <v>7</v>
      </c>
      <c r="B21" s="5">
        <f>+B13+B17</f>
        <v>246521</v>
      </c>
      <c r="C21" s="5">
        <f t="shared" ref="C21:I21" si="9">+C13+C17</f>
        <v>252454</v>
      </c>
      <c r="D21" s="5">
        <f t="shared" si="9"/>
        <v>257024</v>
      </c>
      <c r="E21" s="5">
        <f t="shared" si="9"/>
        <v>267101</v>
      </c>
      <c r="F21" s="5">
        <f t="shared" si="9"/>
        <v>269930</v>
      </c>
      <c r="G21" s="5">
        <f t="shared" si="9"/>
        <v>274561</v>
      </c>
      <c r="H21" s="5">
        <f t="shared" si="9"/>
        <v>275750</v>
      </c>
      <c r="I21" s="5">
        <f t="shared" si="9"/>
        <v>285602</v>
      </c>
      <c r="J21" s="5">
        <f t="shared" ref="J21:K21" si="10">+J13+J17</f>
        <v>297176</v>
      </c>
      <c r="K21" s="5">
        <f t="shared" si="10"/>
        <v>301921</v>
      </c>
      <c r="L21" s="5">
        <f t="shared" ref="L21" si="11">+L13+L17</f>
        <v>315063</v>
      </c>
      <c r="M21" s="7">
        <v>325978</v>
      </c>
    </row>
    <row r="22" spans="1:13" ht="14.25" x14ac:dyDescent="0.2">
      <c r="A22" s="29" t="s">
        <v>39</v>
      </c>
      <c r="B22" s="6">
        <f t="shared" ref="B22:M22" si="12">(B6+B8)/B21</f>
        <v>0.52129433192304109</v>
      </c>
      <c r="C22" s="6">
        <f t="shared" si="12"/>
        <v>0.44874313736363852</v>
      </c>
      <c r="D22" s="6">
        <f t="shared" si="12"/>
        <v>0.50751680776892427</v>
      </c>
      <c r="E22" s="6">
        <f t="shared" si="12"/>
        <v>0.47510492285689682</v>
      </c>
      <c r="F22" s="6">
        <f t="shared" si="12"/>
        <v>0.49186826214203683</v>
      </c>
      <c r="G22" s="6">
        <f t="shared" si="12"/>
        <v>0.4880809728985544</v>
      </c>
      <c r="H22" s="6">
        <f t="shared" si="12"/>
        <v>0.51968449682683593</v>
      </c>
      <c r="I22" s="6">
        <f t="shared" si="12"/>
        <v>0.45265789455255917</v>
      </c>
      <c r="J22" s="6">
        <f t="shared" si="12"/>
        <v>0.5739528091097531</v>
      </c>
      <c r="K22" s="6">
        <f t="shared" si="12"/>
        <v>0.58078768949493409</v>
      </c>
      <c r="L22" s="6">
        <f t="shared" si="12"/>
        <v>0.66861548325255582</v>
      </c>
      <c r="M22" s="6">
        <f t="shared" si="12"/>
        <v>0.59837473694543808</v>
      </c>
    </row>
    <row r="23" spans="1:13" x14ac:dyDescent="0.2">
      <c r="A23" s="17"/>
    </row>
    <row r="24" spans="1:13" ht="14.25" x14ac:dyDescent="0.2">
      <c r="A24" s="27" t="s">
        <v>40</v>
      </c>
      <c r="B24" s="5">
        <f t="shared" ref="B24:L24" si="13">+B21+B9</f>
        <v>276927</v>
      </c>
      <c r="C24" s="5">
        <f t="shared" si="13"/>
        <v>283178</v>
      </c>
      <c r="D24" s="5">
        <f t="shared" si="13"/>
        <v>289260</v>
      </c>
      <c r="E24" s="5">
        <f t="shared" si="13"/>
        <v>303059</v>
      </c>
      <c r="F24" s="5">
        <f t="shared" si="13"/>
        <v>302177</v>
      </c>
      <c r="G24" s="5">
        <f t="shared" si="13"/>
        <v>307349</v>
      </c>
      <c r="H24" s="5">
        <f t="shared" si="13"/>
        <v>310665</v>
      </c>
      <c r="I24" s="5">
        <f t="shared" si="13"/>
        <v>322254</v>
      </c>
      <c r="J24" s="5">
        <f t="shared" si="13"/>
        <v>338291</v>
      </c>
      <c r="K24" s="5">
        <f t="shared" si="13"/>
        <v>345430</v>
      </c>
      <c r="L24" s="5">
        <f t="shared" si="13"/>
        <v>362780</v>
      </c>
      <c r="M24" s="5">
        <f t="shared" ref="M24" si="14">+M21+M9</f>
        <v>370128</v>
      </c>
    </row>
    <row r="25" spans="1:13" ht="14.25" x14ac:dyDescent="0.2">
      <c r="A25" s="27" t="s">
        <v>41</v>
      </c>
      <c r="B25" s="6">
        <f t="shared" ref="B25:L25" si="15">+B5/B24</f>
        <v>0.57385520371794729</v>
      </c>
      <c r="C25" s="6">
        <f t="shared" si="15"/>
        <v>0.50855292430909182</v>
      </c>
      <c r="D25" s="6">
        <f t="shared" si="15"/>
        <v>0.56240060844914608</v>
      </c>
      <c r="E25" s="6">
        <f t="shared" si="15"/>
        <v>0.53738380975321642</v>
      </c>
      <c r="F25" s="6">
        <f t="shared" si="15"/>
        <v>0.54609384565999397</v>
      </c>
      <c r="G25" s="6">
        <f t="shared" si="15"/>
        <v>0.54269250916710321</v>
      </c>
      <c r="H25" s="6">
        <f t="shared" si="15"/>
        <v>0.57366616773695134</v>
      </c>
      <c r="I25" s="6">
        <f t="shared" si="15"/>
        <v>0.51491059847201281</v>
      </c>
      <c r="J25" s="6">
        <f t="shared" si="15"/>
        <v>0.62573346615783454</v>
      </c>
      <c r="K25" s="6">
        <f t="shared" si="15"/>
        <v>0.63359001823813799</v>
      </c>
      <c r="L25" s="6">
        <f t="shared" si="15"/>
        <v>0.71220298803682669</v>
      </c>
      <c r="M25" s="6">
        <f t="shared" ref="M25" si="16">+M5/M24</f>
        <v>0.64628182682747592</v>
      </c>
    </row>
    <row r="27" spans="1:13" ht="14.25" x14ac:dyDescent="0.2">
      <c r="A27" s="2" t="s">
        <v>27</v>
      </c>
    </row>
    <row r="28" spans="1:13" ht="14.25" x14ac:dyDescent="0.2">
      <c r="A28" s="31" t="s">
        <v>46</v>
      </c>
    </row>
    <row r="29" spans="1:13" ht="14.25" x14ac:dyDescent="0.2">
      <c r="A29" s="33" t="s">
        <v>42</v>
      </c>
    </row>
    <row r="30" spans="1:13" ht="30.75" customHeight="1" x14ac:dyDescent="0.2">
      <c r="A30" s="35" t="s">
        <v>45</v>
      </c>
      <c r="B30" s="35"/>
      <c r="C30" s="35"/>
      <c r="D30" s="35"/>
      <c r="E30" s="35"/>
      <c r="F30" s="35"/>
      <c r="G30" s="35"/>
      <c r="H30" s="35"/>
      <c r="I30" s="35"/>
      <c r="J30" s="35"/>
      <c r="K30" s="35"/>
    </row>
    <row r="31" spans="1:13" ht="30.75" customHeight="1" x14ac:dyDescent="0.2">
      <c r="A31" s="34" t="s">
        <v>44</v>
      </c>
      <c r="B31" s="34"/>
      <c r="C31" s="34"/>
      <c r="D31" s="34"/>
      <c r="E31" s="34"/>
      <c r="F31" s="34"/>
      <c r="G31" s="34"/>
      <c r="H31" s="34"/>
      <c r="I31" s="34"/>
      <c r="J31" s="34"/>
      <c r="K31" s="34"/>
    </row>
    <row r="33" spans="1:1" x14ac:dyDescent="0.2">
      <c r="A33" s="2" t="s">
        <v>10</v>
      </c>
    </row>
  </sheetData>
  <mergeCells count="2">
    <mergeCell ref="A30:K30"/>
    <mergeCell ref="A31:K31"/>
  </mergeCells>
  <pageMargins left="0.25" right="0.25" top="0.75" bottom="0.75" header="0.3" footer="0.3"/>
  <pageSetup orientation="landscape"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workbookViewId="0"/>
  </sheetViews>
  <sheetFormatPr defaultRowHeight="12.75" x14ac:dyDescent="0.2"/>
  <cols>
    <col min="1" max="1" width="63.7109375" customWidth="1"/>
    <col min="2" max="7" width="9.140625" customWidth="1"/>
  </cols>
  <sheetData>
    <row r="1" spans="1:13" x14ac:dyDescent="0.2">
      <c r="A1" s="4" t="s">
        <v>13</v>
      </c>
    </row>
    <row r="2" spans="1:13" x14ac:dyDescent="0.2">
      <c r="A2" s="1" t="s">
        <v>0</v>
      </c>
    </row>
    <row r="4" spans="1:13" x14ac:dyDescent="0.2">
      <c r="A4" s="9"/>
      <c r="B4" s="10">
        <v>40633</v>
      </c>
      <c r="C4" s="10">
        <v>40816</v>
      </c>
      <c r="D4" s="10">
        <v>40999</v>
      </c>
      <c r="E4" s="10">
        <v>41182</v>
      </c>
      <c r="F4" s="10">
        <v>41364</v>
      </c>
      <c r="G4" s="10">
        <v>41547</v>
      </c>
      <c r="H4" s="10">
        <v>41729</v>
      </c>
      <c r="I4" s="10">
        <v>41912</v>
      </c>
      <c r="J4" s="10">
        <v>42094</v>
      </c>
      <c r="K4" s="10">
        <v>42248</v>
      </c>
      <c r="L4" s="18">
        <v>42430</v>
      </c>
      <c r="M4" s="10">
        <v>42643</v>
      </c>
    </row>
    <row r="5" spans="1:13" x14ac:dyDescent="0.2">
      <c r="A5" s="8" t="s">
        <v>3</v>
      </c>
      <c r="B5" s="7">
        <f>+B6+B7</f>
        <v>13120</v>
      </c>
      <c r="C5" s="7">
        <f t="shared" ref="C5:M5" si="0">+C6+C7</f>
        <v>14842</v>
      </c>
      <c r="D5" s="7">
        <f t="shared" si="0"/>
        <v>14837</v>
      </c>
      <c r="E5" s="7">
        <f t="shared" si="0"/>
        <v>14880</v>
      </c>
      <c r="F5" s="7">
        <f t="shared" si="0"/>
        <v>15785</v>
      </c>
      <c r="G5" s="7">
        <f t="shared" si="0"/>
        <v>15418</v>
      </c>
      <c r="H5" s="7">
        <f t="shared" si="0"/>
        <v>17553</v>
      </c>
      <c r="I5" s="7">
        <f t="shared" si="0"/>
        <v>15792</v>
      </c>
      <c r="J5" s="7">
        <f t="shared" si="0"/>
        <v>19977</v>
      </c>
      <c r="K5" s="7">
        <f t="shared" si="0"/>
        <v>18428</v>
      </c>
      <c r="L5" s="7">
        <f t="shared" si="0"/>
        <v>21342</v>
      </c>
      <c r="M5" s="7">
        <f t="shared" si="0"/>
        <v>21693</v>
      </c>
    </row>
    <row r="6" spans="1:13" ht="14.25" x14ac:dyDescent="0.2">
      <c r="A6" s="8" t="s">
        <v>17</v>
      </c>
      <c r="B6" s="7">
        <v>2051</v>
      </c>
      <c r="C6" s="7">
        <v>2460</v>
      </c>
      <c r="D6" s="7">
        <v>2326</v>
      </c>
      <c r="E6" s="7">
        <v>2473</v>
      </c>
      <c r="F6" s="7">
        <v>2325</v>
      </c>
      <c r="G6" s="7">
        <v>2484</v>
      </c>
      <c r="H6" s="7">
        <v>2478</v>
      </c>
      <c r="I6" s="7">
        <v>2156</v>
      </c>
      <c r="J6" s="7">
        <v>2920</v>
      </c>
      <c r="K6" s="7">
        <v>2196</v>
      </c>
      <c r="L6" s="7">
        <v>2612</v>
      </c>
      <c r="M6" s="7">
        <v>2504</v>
      </c>
    </row>
    <row r="7" spans="1:13" ht="14.25" x14ac:dyDescent="0.2">
      <c r="A7" s="8" t="s">
        <v>9</v>
      </c>
      <c r="B7" s="7">
        <v>11069</v>
      </c>
      <c r="C7" s="7">
        <v>12382</v>
      </c>
      <c r="D7" s="7">
        <v>12511</v>
      </c>
      <c r="E7" s="7">
        <v>12407</v>
      </c>
      <c r="F7" s="7">
        <v>13460</v>
      </c>
      <c r="G7" s="7">
        <v>12934</v>
      </c>
      <c r="H7" s="7">
        <v>15075</v>
      </c>
      <c r="I7" s="7">
        <v>13636</v>
      </c>
      <c r="J7" s="7">
        <v>17057</v>
      </c>
      <c r="K7" s="7">
        <v>16232</v>
      </c>
      <c r="L7" s="7">
        <v>18730</v>
      </c>
      <c r="M7" s="7">
        <v>19189</v>
      </c>
    </row>
    <row r="8" spans="1:13" x14ac:dyDescent="0.2">
      <c r="A8" s="14" t="s">
        <v>29</v>
      </c>
      <c r="B8" s="7">
        <v>4761</v>
      </c>
      <c r="C8" s="7">
        <v>5881</v>
      </c>
      <c r="D8" s="7">
        <v>6282</v>
      </c>
      <c r="E8" s="7">
        <v>5913</v>
      </c>
      <c r="F8" s="7">
        <v>6870</v>
      </c>
      <c r="G8" s="7">
        <v>6247</v>
      </c>
      <c r="H8" s="7">
        <v>8573</v>
      </c>
      <c r="I8" s="7">
        <v>6297</v>
      </c>
      <c r="J8" s="7">
        <v>9233</v>
      </c>
      <c r="K8" s="7">
        <v>8288</v>
      </c>
      <c r="L8" s="7">
        <v>10821</v>
      </c>
      <c r="M8" s="7">
        <v>10298</v>
      </c>
    </row>
    <row r="9" spans="1:13" ht="14.25" x14ac:dyDescent="0.2">
      <c r="A9" s="26" t="s">
        <v>30</v>
      </c>
      <c r="B9" s="7">
        <f>+B7-B8</f>
        <v>6308</v>
      </c>
      <c r="C9" s="7">
        <f t="shared" ref="C9:H9" si="1">+C7-C8</f>
        <v>6501</v>
      </c>
      <c r="D9" s="7">
        <f t="shared" si="1"/>
        <v>6229</v>
      </c>
      <c r="E9" s="7">
        <f t="shared" si="1"/>
        <v>6494</v>
      </c>
      <c r="F9" s="7">
        <f t="shared" si="1"/>
        <v>6590</v>
      </c>
      <c r="G9" s="7">
        <f t="shared" si="1"/>
        <v>6687</v>
      </c>
      <c r="H9" s="7">
        <f t="shared" si="1"/>
        <v>6502</v>
      </c>
      <c r="I9" s="7">
        <f t="shared" ref="I9:J9" si="2">+I7-I8</f>
        <v>7339</v>
      </c>
      <c r="J9" s="7">
        <f t="shared" si="2"/>
        <v>7824</v>
      </c>
      <c r="K9" s="7">
        <f t="shared" ref="K9:L9" si="3">+K7-K8</f>
        <v>7944</v>
      </c>
      <c r="L9" s="7">
        <f t="shared" si="3"/>
        <v>7909</v>
      </c>
      <c r="M9" s="7">
        <f t="shared" ref="M9" si="4">+M7-M8</f>
        <v>8891</v>
      </c>
    </row>
    <row r="10" spans="1:13" ht="14.25" x14ac:dyDescent="0.2">
      <c r="A10" s="29" t="s">
        <v>35</v>
      </c>
      <c r="B10" s="30" t="s">
        <v>36</v>
      </c>
      <c r="C10" s="30" t="s">
        <v>36</v>
      </c>
      <c r="D10" s="30" t="s">
        <v>36</v>
      </c>
      <c r="E10" s="30" t="s">
        <v>36</v>
      </c>
      <c r="F10" s="30" t="s">
        <v>36</v>
      </c>
      <c r="G10" s="30" t="s">
        <v>36</v>
      </c>
      <c r="H10" s="30" t="s">
        <v>36</v>
      </c>
      <c r="I10" s="30" t="s">
        <v>36</v>
      </c>
      <c r="J10" s="30" t="s">
        <v>36</v>
      </c>
      <c r="K10" s="30" t="s">
        <v>36</v>
      </c>
      <c r="L10" s="30" t="s">
        <v>36</v>
      </c>
      <c r="M10" s="30" t="s">
        <v>36</v>
      </c>
    </row>
    <row r="11" spans="1:13" x14ac:dyDescent="0.2">
      <c r="A11" s="8"/>
      <c r="B11" s="7"/>
      <c r="C11" s="7"/>
      <c r="D11" s="7"/>
      <c r="E11" s="7"/>
      <c r="F11" s="7"/>
      <c r="G11" s="7"/>
      <c r="H11" s="7"/>
      <c r="I11" s="7"/>
      <c r="J11" s="7"/>
      <c r="K11" s="7"/>
      <c r="L11" s="7"/>
    </row>
    <row r="12" spans="1:13" x14ac:dyDescent="0.2">
      <c r="A12" s="8" t="s">
        <v>4</v>
      </c>
      <c r="B12" s="11">
        <v>4899</v>
      </c>
      <c r="C12" s="11">
        <v>4944</v>
      </c>
      <c r="D12" s="11">
        <v>4920</v>
      </c>
      <c r="E12" s="11">
        <v>4981</v>
      </c>
      <c r="F12" s="11">
        <v>5089</v>
      </c>
      <c r="G12" s="11">
        <v>4829</v>
      </c>
      <c r="H12" s="11">
        <v>4738</v>
      </c>
      <c r="I12" s="11">
        <v>4774</v>
      </c>
      <c r="J12" s="11">
        <v>4890</v>
      </c>
      <c r="K12" s="11">
        <v>4885</v>
      </c>
      <c r="L12" s="11">
        <v>5057</v>
      </c>
      <c r="M12" s="7">
        <v>4933</v>
      </c>
    </row>
    <row r="13" spans="1:13" x14ac:dyDescent="0.2">
      <c r="A13" s="8" t="s">
        <v>5</v>
      </c>
      <c r="B13" s="11">
        <v>3880</v>
      </c>
      <c r="C13" s="11">
        <v>4100</v>
      </c>
      <c r="D13" s="11">
        <v>4280</v>
      </c>
      <c r="E13" s="11">
        <v>4360</v>
      </c>
      <c r="F13" s="11">
        <v>4482</v>
      </c>
      <c r="G13" s="11">
        <v>4109</v>
      </c>
      <c r="H13" s="11">
        <v>4194</v>
      </c>
      <c r="I13" s="11">
        <v>4006</v>
      </c>
      <c r="J13" s="11">
        <v>4286</v>
      </c>
      <c r="K13" s="11">
        <v>4174</v>
      </c>
      <c r="L13" s="11">
        <v>4444</v>
      </c>
      <c r="M13" s="7">
        <v>4143</v>
      </c>
    </row>
    <row r="14" spans="1:13" ht="14.25" x14ac:dyDescent="0.2">
      <c r="A14" s="29" t="s">
        <v>37</v>
      </c>
      <c r="B14" s="13">
        <f t="shared" ref="B14:M14" si="5">+B6/B13</f>
        <v>0.52860824742268042</v>
      </c>
      <c r="C14" s="13">
        <f t="shared" si="5"/>
        <v>0.6</v>
      </c>
      <c r="D14" s="13">
        <f t="shared" si="5"/>
        <v>0.54345794392523361</v>
      </c>
      <c r="E14" s="13">
        <f t="shared" si="5"/>
        <v>0.56720183486238529</v>
      </c>
      <c r="F14" s="13">
        <f t="shared" si="5"/>
        <v>0.51874163319946454</v>
      </c>
      <c r="G14" s="13">
        <f t="shared" si="5"/>
        <v>0.60452664881966411</v>
      </c>
      <c r="H14" s="13">
        <f t="shared" si="5"/>
        <v>0.59084406294706726</v>
      </c>
      <c r="I14" s="13">
        <f t="shared" si="5"/>
        <v>0.53819271093359955</v>
      </c>
      <c r="J14" s="13">
        <f t="shared" si="5"/>
        <v>0.68128791413905743</v>
      </c>
      <c r="K14" s="13">
        <f t="shared" si="5"/>
        <v>0.5261140392908481</v>
      </c>
      <c r="L14" s="13">
        <f t="shared" si="5"/>
        <v>0.58775877587758774</v>
      </c>
      <c r="M14" s="13">
        <f t="shared" si="5"/>
        <v>0.60439295196717358</v>
      </c>
    </row>
    <row r="15" spans="1:13" x14ac:dyDescent="0.2">
      <c r="A15" s="17"/>
      <c r="B15" s="9"/>
      <c r="C15" s="9"/>
      <c r="D15" s="9"/>
      <c r="E15" s="9"/>
      <c r="F15" s="9"/>
      <c r="G15" s="9"/>
      <c r="H15" s="9"/>
      <c r="I15" s="9"/>
      <c r="J15" s="9"/>
      <c r="K15" s="9"/>
      <c r="L15" s="9"/>
    </row>
    <row r="16" spans="1:13" x14ac:dyDescent="0.2">
      <c r="A16" s="29" t="s">
        <v>23</v>
      </c>
      <c r="B16" s="11">
        <v>12905</v>
      </c>
      <c r="C16" s="11">
        <v>12649</v>
      </c>
      <c r="D16" s="11">
        <v>14022</v>
      </c>
      <c r="E16" s="11">
        <v>14041</v>
      </c>
      <c r="F16" s="11">
        <v>14312</v>
      </c>
      <c r="G16" s="11">
        <v>14624</v>
      </c>
      <c r="H16" s="11">
        <v>15425</v>
      </c>
      <c r="I16" s="11">
        <v>15901</v>
      </c>
      <c r="J16" s="11">
        <v>18282</v>
      </c>
      <c r="K16" s="11">
        <v>20531</v>
      </c>
      <c r="L16" s="11">
        <v>22077</v>
      </c>
      <c r="M16" s="7">
        <v>24235</v>
      </c>
    </row>
    <row r="17" spans="1:13" x14ac:dyDescent="0.2">
      <c r="A17" s="29" t="s">
        <v>6</v>
      </c>
      <c r="B17" s="11">
        <v>10626</v>
      </c>
      <c r="C17" s="11">
        <v>10186</v>
      </c>
      <c r="D17" s="11">
        <v>11119</v>
      </c>
      <c r="E17" s="11">
        <v>11273</v>
      </c>
      <c r="F17" s="11">
        <v>11590</v>
      </c>
      <c r="G17" s="11">
        <v>11924</v>
      </c>
      <c r="H17" s="11">
        <v>12502</v>
      </c>
      <c r="I17" s="11">
        <v>12975</v>
      </c>
      <c r="J17" s="11">
        <v>14898</v>
      </c>
      <c r="K17" s="11">
        <v>16502</v>
      </c>
      <c r="L17" s="11">
        <v>17383</v>
      </c>
      <c r="M17" s="7">
        <v>19229</v>
      </c>
    </row>
    <row r="18" spans="1:13" ht="14.25" x14ac:dyDescent="0.2">
      <c r="A18" s="29" t="s">
        <v>38</v>
      </c>
      <c r="B18" s="13">
        <f t="shared" ref="B18:M18" si="6">+B8/B17</f>
        <v>0.44805194805194803</v>
      </c>
      <c r="C18" s="13">
        <f t="shared" si="6"/>
        <v>0.5773610838405655</v>
      </c>
      <c r="D18" s="13">
        <f t="shared" si="6"/>
        <v>0.56497886500584582</v>
      </c>
      <c r="E18" s="13">
        <f t="shared" si="6"/>
        <v>0.52452763239599043</v>
      </c>
      <c r="F18" s="13">
        <f t="shared" si="6"/>
        <v>0.5927523727351165</v>
      </c>
      <c r="G18" s="13">
        <f t="shared" si="6"/>
        <v>0.52390137537739012</v>
      </c>
      <c r="H18" s="13">
        <f t="shared" si="6"/>
        <v>0.6857302831546952</v>
      </c>
      <c r="I18" s="13">
        <f t="shared" si="6"/>
        <v>0.48531791907514449</v>
      </c>
      <c r="J18" s="13">
        <f t="shared" si="6"/>
        <v>0.61974761712981608</v>
      </c>
      <c r="K18" s="13">
        <f t="shared" si="6"/>
        <v>0.50224215246636772</v>
      </c>
      <c r="L18" s="13">
        <f t="shared" si="6"/>
        <v>0.62250474601622274</v>
      </c>
      <c r="M18" s="13">
        <f t="shared" si="6"/>
        <v>0.5355452701648552</v>
      </c>
    </row>
    <row r="19" spans="1:13" x14ac:dyDescent="0.2">
      <c r="A19" s="17"/>
      <c r="B19" s="12"/>
      <c r="C19" s="12"/>
      <c r="D19" s="12"/>
      <c r="E19" s="12"/>
      <c r="F19" s="12"/>
      <c r="G19" s="12"/>
      <c r="H19" s="12"/>
      <c r="I19" s="12"/>
      <c r="J19" s="12"/>
      <c r="K19" s="12"/>
      <c r="L19" s="12"/>
    </row>
    <row r="20" spans="1:13" x14ac:dyDescent="0.2">
      <c r="A20" s="29" t="s">
        <v>24</v>
      </c>
      <c r="B20" s="5">
        <f>+B12+B16</f>
        <v>17804</v>
      </c>
      <c r="C20" s="5">
        <f t="shared" ref="C20:I20" si="7">+C12+C16</f>
        <v>17593</v>
      </c>
      <c r="D20" s="5">
        <f t="shared" si="7"/>
        <v>18942</v>
      </c>
      <c r="E20" s="5">
        <f t="shared" si="7"/>
        <v>19022</v>
      </c>
      <c r="F20" s="5">
        <f t="shared" si="7"/>
        <v>19401</v>
      </c>
      <c r="G20" s="5">
        <f t="shared" si="7"/>
        <v>19453</v>
      </c>
      <c r="H20" s="5">
        <f t="shared" si="7"/>
        <v>20163</v>
      </c>
      <c r="I20" s="5">
        <f t="shared" si="7"/>
        <v>20675</v>
      </c>
      <c r="J20" s="5">
        <f t="shared" ref="J20:K20" si="8">+J12+J16</f>
        <v>23172</v>
      </c>
      <c r="K20" s="5">
        <f t="shared" si="8"/>
        <v>25416</v>
      </c>
      <c r="L20" s="5">
        <f t="shared" ref="L20" si="9">+L12+L16</f>
        <v>27134</v>
      </c>
      <c r="M20" s="7">
        <v>29168</v>
      </c>
    </row>
    <row r="21" spans="1:13" x14ac:dyDescent="0.2">
      <c r="A21" s="29" t="s">
        <v>7</v>
      </c>
      <c r="B21" s="5">
        <f>+B13+B17</f>
        <v>14506</v>
      </c>
      <c r="C21" s="5">
        <f t="shared" ref="C21:I21" si="10">+C13+C17</f>
        <v>14286</v>
      </c>
      <c r="D21" s="5">
        <f t="shared" si="10"/>
        <v>15399</v>
      </c>
      <c r="E21" s="5">
        <f t="shared" si="10"/>
        <v>15633</v>
      </c>
      <c r="F21" s="5">
        <f t="shared" si="10"/>
        <v>16072</v>
      </c>
      <c r="G21" s="5">
        <f t="shared" si="10"/>
        <v>16033</v>
      </c>
      <c r="H21" s="5">
        <f t="shared" si="10"/>
        <v>16696</v>
      </c>
      <c r="I21" s="5">
        <f t="shared" si="10"/>
        <v>16981</v>
      </c>
      <c r="J21" s="5">
        <f t="shared" ref="J21:K21" si="11">+J13+J17</f>
        <v>19184</v>
      </c>
      <c r="K21" s="5">
        <f t="shared" si="11"/>
        <v>20676</v>
      </c>
      <c r="L21" s="5">
        <f t="shared" ref="L21" si="12">+L13+L17</f>
        <v>21827</v>
      </c>
      <c r="M21" s="7">
        <v>23372</v>
      </c>
    </row>
    <row r="22" spans="1:13" ht="14.25" x14ac:dyDescent="0.2">
      <c r="A22" s="29" t="s">
        <v>39</v>
      </c>
      <c r="B22" s="13">
        <f t="shared" ref="B22:M22" si="13">(B6+B8)/B21</f>
        <v>0.469598786708948</v>
      </c>
      <c r="C22" s="13">
        <f t="shared" si="13"/>
        <v>0.58385832283354333</v>
      </c>
      <c r="D22" s="13">
        <f t="shared" si="13"/>
        <v>0.55899733748944735</v>
      </c>
      <c r="E22" s="13">
        <f t="shared" si="13"/>
        <v>0.536429348173735</v>
      </c>
      <c r="F22" s="13">
        <f t="shared" si="13"/>
        <v>0.5721129915380786</v>
      </c>
      <c r="G22" s="13">
        <f t="shared" si="13"/>
        <v>0.5445643360568827</v>
      </c>
      <c r="H22" s="13">
        <f t="shared" si="13"/>
        <v>0.66189506468615233</v>
      </c>
      <c r="I22" s="13">
        <f t="shared" si="13"/>
        <v>0.49779164949060717</v>
      </c>
      <c r="J22" s="13">
        <f t="shared" si="13"/>
        <v>0.63349666388657211</v>
      </c>
      <c r="K22" s="13">
        <f t="shared" si="13"/>
        <v>0.50706132714258079</v>
      </c>
      <c r="L22" s="13">
        <f t="shared" si="13"/>
        <v>0.61543043020112709</v>
      </c>
      <c r="M22" s="13">
        <f t="shared" si="13"/>
        <v>0.54774944377888068</v>
      </c>
    </row>
    <row r="23" spans="1:13" x14ac:dyDescent="0.2">
      <c r="A23" s="17"/>
    </row>
    <row r="24" spans="1:13" ht="14.25" x14ac:dyDescent="0.2">
      <c r="A24" s="27" t="s">
        <v>40</v>
      </c>
      <c r="B24" s="5">
        <f>+B21+B9</f>
        <v>20814</v>
      </c>
      <c r="C24" s="5">
        <f t="shared" ref="C24:L24" si="14">+C21+C9</f>
        <v>20787</v>
      </c>
      <c r="D24" s="5">
        <f t="shared" si="14"/>
        <v>21628</v>
      </c>
      <c r="E24" s="5">
        <f t="shared" si="14"/>
        <v>22127</v>
      </c>
      <c r="F24" s="5">
        <f t="shared" si="14"/>
        <v>22662</v>
      </c>
      <c r="G24" s="5">
        <f t="shared" si="14"/>
        <v>22720</v>
      </c>
      <c r="H24" s="5">
        <f t="shared" si="14"/>
        <v>23198</v>
      </c>
      <c r="I24" s="5">
        <f t="shared" si="14"/>
        <v>24320</v>
      </c>
      <c r="J24" s="5">
        <f t="shared" si="14"/>
        <v>27008</v>
      </c>
      <c r="K24" s="5">
        <f t="shared" si="14"/>
        <v>28620</v>
      </c>
      <c r="L24" s="5">
        <f t="shared" si="14"/>
        <v>29736</v>
      </c>
      <c r="M24" s="5">
        <f t="shared" ref="M24" si="15">+M21+M9</f>
        <v>32263</v>
      </c>
    </row>
    <row r="25" spans="1:13" ht="14.25" x14ac:dyDescent="0.2">
      <c r="A25" s="27" t="s">
        <v>41</v>
      </c>
      <c r="B25" s="13">
        <f t="shared" ref="B25:L25" si="16">+B5/B24</f>
        <v>0.63034496012299412</v>
      </c>
      <c r="C25" s="13">
        <f t="shared" si="16"/>
        <v>0.71400394477317553</v>
      </c>
      <c r="D25" s="13">
        <f t="shared" si="16"/>
        <v>0.68600887738117255</v>
      </c>
      <c r="E25" s="13">
        <f t="shared" si="16"/>
        <v>0.67248158358566457</v>
      </c>
      <c r="F25" s="13">
        <f t="shared" si="16"/>
        <v>0.69654046421322036</v>
      </c>
      <c r="G25" s="13">
        <f t="shared" si="16"/>
        <v>0.67860915492957752</v>
      </c>
      <c r="H25" s="13">
        <f t="shared" si="16"/>
        <v>0.75666005690145699</v>
      </c>
      <c r="I25" s="13">
        <f t="shared" si="16"/>
        <v>0.64934210526315794</v>
      </c>
      <c r="J25" s="13">
        <f t="shared" si="16"/>
        <v>0.73966972748815163</v>
      </c>
      <c r="K25" s="13">
        <f t="shared" si="16"/>
        <v>0.64388539482879104</v>
      </c>
      <c r="L25" s="13">
        <f t="shared" si="16"/>
        <v>0.71771589991928975</v>
      </c>
      <c r="M25" s="13">
        <f t="shared" ref="M25" si="17">+M5/M24</f>
        <v>0.67238012584074636</v>
      </c>
    </row>
    <row r="27" spans="1:13" ht="14.25" x14ac:dyDescent="0.2">
      <c r="A27" s="2" t="s">
        <v>27</v>
      </c>
    </row>
    <row r="28" spans="1:13" ht="14.25" x14ac:dyDescent="0.2">
      <c r="A28" s="31" t="s">
        <v>46</v>
      </c>
    </row>
    <row r="29" spans="1:13" ht="14.25" x14ac:dyDescent="0.2">
      <c r="A29" s="33" t="s">
        <v>42</v>
      </c>
    </row>
    <row r="30" spans="1:13" ht="30.75" customHeight="1" x14ac:dyDescent="0.2">
      <c r="A30" s="35" t="s">
        <v>45</v>
      </c>
      <c r="B30" s="35"/>
      <c r="C30" s="35"/>
      <c r="D30" s="35"/>
      <c r="E30" s="35"/>
      <c r="F30" s="35"/>
      <c r="G30" s="35"/>
      <c r="H30" s="35"/>
      <c r="I30" s="35"/>
      <c r="J30" s="35"/>
      <c r="K30" s="35"/>
    </row>
    <row r="31" spans="1:13" ht="30.75" customHeight="1" x14ac:dyDescent="0.2">
      <c r="A31" s="34" t="s">
        <v>44</v>
      </c>
      <c r="B31" s="34"/>
      <c r="C31" s="34"/>
      <c r="D31" s="34"/>
      <c r="E31" s="34"/>
      <c r="F31" s="34"/>
      <c r="G31" s="34"/>
      <c r="H31" s="34"/>
      <c r="I31" s="34"/>
      <c r="J31" s="34"/>
      <c r="K31" s="34"/>
    </row>
    <row r="33" spans="1:1" x14ac:dyDescent="0.2">
      <c r="A33" s="2" t="s">
        <v>10</v>
      </c>
    </row>
  </sheetData>
  <mergeCells count="2">
    <mergeCell ref="A30:K30"/>
    <mergeCell ref="A31:K31"/>
  </mergeCells>
  <pageMargins left="0.25" right="0.25" top="0.75" bottom="0.75" header="0.3" footer="0.3"/>
  <pageSetup orientation="landscape"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4"/>
  <sheetViews>
    <sheetView workbookViewId="0"/>
  </sheetViews>
  <sheetFormatPr defaultRowHeight="12.75" x14ac:dyDescent="0.2"/>
  <cols>
    <col min="1" max="1" width="63.7109375" customWidth="1"/>
    <col min="2" max="7" width="9.140625" customWidth="1"/>
  </cols>
  <sheetData>
    <row r="1" spans="1:13" x14ac:dyDescent="0.2">
      <c r="A1" s="4" t="s">
        <v>12</v>
      </c>
    </row>
    <row r="2" spans="1:13" x14ac:dyDescent="0.2">
      <c r="A2" s="1" t="s">
        <v>0</v>
      </c>
    </row>
    <row r="4" spans="1:13" x14ac:dyDescent="0.2">
      <c r="A4" s="9"/>
      <c r="B4" s="10">
        <v>40633</v>
      </c>
      <c r="C4" s="10">
        <v>40816</v>
      </c>
      <c r="D4" s="10">
        <v>40999</v>
      </c>
      <c r="E4" s="10">
        <v>41182</v>
      </c>
      <c r="F4" s="10">
        <v>41364</v>
      </c>
      <c r="G4" s="10">
        <v>41547</v>
      </c>
      <c r="H4" s="10">
        <v>41729</v>
      </c>
      <c r="I4" s="10">
        <v>41912</v>
      </c>
      <c r="J4" s="10">
        <v>42094</v>
      </c>
      <c r="K4" s="10">
        <v>42248</v>
      </c>
      <c r="L4" s="18">
        <v>42430</v>
      </c>
      <c r="M4" s="10">
        <v>42643</v>
      </c>
    </row>
    <row r="5" spans="1:13" x14ac:dyDescent="0.2">
      <c r="A5" s="8" t="s">
        <v>3</v>
      </c>
      <c r="B5" s="7">
        <f t="shared" ref="B5:M5" si="0">+B6+B7+B11</f>
        <v>51237</v>
      </c>
      <c r="C5" s="7">
        <f t="shared" si="0"/>
        <v>48335</v>
      </c>
      <c r="D5" s="7">
        <f t="shared" si="0"/>
        <v>57426</v>
      </c>
      <c r="E5" s="7">
        <f t="shared" si="0"/>
        <v>51835</v>
      </c>
      <c r="F5" s="7">
        <f t="shared" si="0"/>
        <v>56036</v>
      </c>
      <c r="G5" s="7">
        <f t="shared" si="0"/>
        <v>52042</v>
      </c>
      <c r="H5" s="7">
        <f t="shared" si="0"/>
        <v>52920</v>
      </c>
      <c r="I5" s="7">
        <f t="shared" si="0"/>
        <v>53870</v>
      </c>
      <c r="J5" s="7">
        <f t="shared" si="0"/>
        <v>57103</v>
      </c>
      <c r="K5" s="7">
        <f t="shared" si="0"/>
        <v>49963</v>
      </c>
      <c r="L5" s="7">
        <f t="shared" si="0"/>
        <v>54575</v>
      </c>
      <c r="M5" s="7">
        <f t="shared" si="0"/>
        <v>49924</v>
      </c>
    </row>
    <row r="6" spans="1:13" ht="14.25" x14ac:dyDescent="0.2">
      <c r="A6" s="8" t="s">
        <v>17</v>
      </c>
      <c r="B6" s="7">
        <v>23650</v>
      </c>
      <c r="C6" s="7">
        <v>21909</v>
      </c>
      <c r="D6" s="7">
        <v>23367</v>
      </c>
      <c r="E6" s="7">
        <v>23163</v>
      </c>
      <c r="F6" s="7">
        <v>25359</v>
      </c>
      <c r="G6" s="7">
        <v>22704</v>
      </c>
      <c r="H6" s="7">
        <v>22465</v>
      </c>
      <c r="I6" s="7">
        <v>23537</v>
      </c>
      <c r="J6" s="7">
        <v>24229</v>
      </c>
      <c r="K6" s="7">
        <v>22651</v>
      </c>
      <c r="L6" s="7">
        <v>24596</v>
      </c>
      <c r="M6" s="7">
        <v>22426</v>
      </c>
    </row>
    <row r="7" spans="1:13" ht="14.25" x14ac:dyDescent="0.2">
      <c r="A7" s="8" t="s">
        <v>9</v>
      </c>
      <c r="B7" s="7">
        <v>23956</v>
      </c>
      <c r="C7" s="7">
        <v>22128</v>
      </c>
      <c r="D7" s="7">
        <v>29574</v>
      </c>
      <c r="E7" s="7">
        <v>26463</v>
      </c>
      <c r="F7" s="7">
        <v>25718</v>
      </c>
      <c r="G7" s="7">
        <v>26535</v>
      </c>
      <c r="H7" s="7">
        <v>24641</v>
      </c>
      <c r="I7" s="7">
        <v>26886</v>
      </c>
      <c r="J7" s="7">
        <v>30214</v>
      </c>
      <c r="K7" s="7">
        <v>24241</v>
      </c>
      <c r="L7" s="7">
        <v>24726</v>
      </c>
      <c r="M7" s="7">
        <v>23291</v>
      </c>
    </row>
    <row r="8" spans="1:13" x14ac:dyDescent="0.2">
      <c r="A8" s="14" t="s">
        <v>29</v>
      </c>
      <c r="B8" s="7">
        <v>10875</v>
      </c>
      <c r="C8" s="7">
        <v>9393</v>
      </c>
      <c r="D8" s="7">
        <v>16658</v>
      </c>
      <c r="E8" s="7">
        <v>13864</v>
      </c>
      <c r="F8" s="7">
        <v>13071</v>
      </c>
      <c r="G8" s="7">
        <v>13988</v>
      </c>
      <c r="H8" s="7">
        <v>11620</v>
      </c>
      <c r="I8" s="7">
        <v>13919</v>
      </c>
      <c r="J8" s="7">
        <v>17095</v>
      </c>
      <c r="K8" s="7">
        <v>11624</v>
      </c>
      <c r="L8" s="7">
        <v>11986</v>
      </c>
      <c r="M8" s="7">
        <v>11112</v>
      </c>
    </row>
    <row r="9" spans="1:13" ht="14.25" x14ac:dyDescent="0.2">
      <c r="A9" s="26" t="s">
        <v>30</v>
      </c>
      <c r="B9" s="7">
        <f>+B7-B8</f>
        <v>13081</v>
      </c>
      <c r="C9" s="7">
        <f t="shared" ref="C9:H9" si="1">+C7-C8</f>
        <v>12735</v>
      </c>
      <c r="D9" s="7">
        <f t="shared" si="1"/>
        <v>12916</v>
      </c>
      <c r="E9" s="7">
        <f t="shared" si="1"/>
        <v>12599</v>
      </c>
      <c r="F9" s="7">
        <f t="shared" si="1"/>
        <v>12647</v>
      </c>
      <c r="G9" s="7">
        <f t="shared" si="1"/>
        <v>12547</v>
      </c>
      <c r="H9" s="7">
        <f t="shared" si="1"/>
        <v>13021</v>
      </c>
      <c r="I9" s="7">
        <f t="shared" ref="I9:J9" si="2">+I7-I8</f>
        <v>12967</v>
      </c>
      <c r="J9" s="7">
        <f t="shared" si="2"/>
        <v>13119</v>
      </c>
      <c r="K9" s="7">
        <f t="shared" ref="K9:M9" si="3">+K7-K8</f>
        <v>12617</v>
      </c>
      <c r="L9" s="7">
        <f t="shared" si="3"/>
        <v>12740</v>
      </c>
      <c r="M9" s="7">
        <f t="shared" si="3"/>
        <v>12179</v>
      </c>
    </row>
    <row r="10" spans="1:13" ht="14.25" x14ac:dyDescent="0.2">
      <c r="A10" s="29" t="s">
        <v>35</v>
      </c>
      <c r="B10" s="30" t="s">
        <v>36</v>
      </c>
      <c r="C10" s="30" t="s">
        <v>36</v>
      </c>
      <c r="D10" s="30" t="s">
        <v>36</v>
      </c>
      <c r="E10" s="30" t="s">
        <v>36</v>
      </c>
      <c r="F10" s="30" t="s">
        <v>36</v>
      </c>
      <c r="G10" s="30" t="s">
        <v>36</v>
      </c>
      <c r="H10" s="30" t="s">
        <v>36</v>
      </c>
      <c r="I10" s="30" t="s">
        <v>36</v>
      </c>
      <c r="J10" s="30" t="s">
        <v>36</v>
      </c>
      <c r="K10" s="30" t="s">
        <v>36</v>
      </c>
      <c r="L10" s="30" t="s">
        <v>36</v>
      </c>
      <c r="M10" s="30" t="s">
        <v>36</v>
      </c>
    </row>
    <row r="11" spans="1:13" x14ac:dyDescent="0.2">
      <c r="A11" s="8" t="s">
        <v>2</v>
      </c>
      <c r="B11" s="7">
        <v>3631</v>
      </c>
      <c r="C11" s="7">
        <v>4298</v>
      </c>
      <c r="D11" s="7">
        <v>4485</v>
      </c>
      <c r="E11" s="7">
        <v>2209</v>
      </c>
      <c r="F11" s="7">
        <v>4959</v>
      </c>
      <c r="G11" s="7">
        <v>2803</v>
      </c>
      <c r="H11" s="7">
        <v>5814</v>
      </c>
      <c r="I11" s="7">
        <v>3447</v>
      </c>
      <c r="J11" s="7">
        <v>2660</v>
      </c>
      <c r="K11" s="7">
        <v>3071</v>
      </c>
      <c r="L11" s="7">
        <v>5253</v>
      </c>
      <c r="M11" s="7">
        <v>4207</v>
      </c>
    </row>
    <row r="12" spans="1:13" x14ac:dyDescent="0.2">
      <c r="A12" s="8"/>
      <c r="B12" s="7"/>
      <c r="C12" s="7"/>
      <c r="D12" s="7"/>
      <c r="E12" s="7"/>
      <c r="F12" s="7"/>
      <c r="G12" s="7"/>
      <c r="H12" s="7"/>
      <c r="I12" s="7"/>
      <c r="J12" s="7"/>
      <c r="K12" s="7"/>
      <c r="L12" s="7"/>
    </row>
    <row r="13" spans="1:13" x14ac:dyDescent="0.2">
      <c r="A13" s="8" t="s">
        <v>4</v>
      </c>
      <c r="B13" s="11">
        <v>43035</v>
      </c>
      <c r="C13" s="11">
        <v>43216</v>
      </c>
      <c r="D13" s="11">
        <v>41784</v>
      </c>
      <c r="E13" s="11">
        <v>41936</v>
      </c>
      <c r="F13" s="11">
        <v>41150</v>
      </c>
      <c r="G13" s="11">
        <v>41069</v>
      </c>
      <c r="H13" s="11">
        <v>39872</v>
      </c>
      <c r="I13" s="11">
        <v>40257</v>
      </c>
      <c r="J13" s="11">
        <v>41847</v>
      </c>
      <c r="K13" s="11">
        <v>43125</v>
      </c>
      <c r="L13" s="11">
        <v>42785</v>
      </c>
      <c r="M13" s="7">
        <v>43124</v>
      </c>
    </row>
    <row r="14" spans="1:13" x14ac:dyDescent="0.2">
      <c r="A14" s="8" t="s">
        <v>5</v>
      </c>
      <c r="B14" s="11">
        <v>36912</v>
      </c>
      <c r="C14" s="11">
        <v>36926</v>
      </c>
      <c r="D14" s="11">
        <v>35600</v>
      </c>
      <c r="E14" s="11">
        <v>35838</v>
      </c>
      <c r="F14" s="11">
        <v>35664</v>
      </c>
      <c r="G14" s="11">
        <v>35324</v>
      </c>
      <c r="H14" s="11">
        <v>34237</v>
      </c>
      <c r="I14" s="11">
        <v>34756</v>
      </c>
      <c r="J14" s="11">
        <v>36138</v>
      </c>
      <c r="K14" s="11">
        <v>36136</v>
      </c>
      <c r="L14" s="11">
        <v>36704</v>
      </c>
      <c r="M14" s="7">
        <v>36986</v>
      </c>
    </row>
    <row r="15" spans="1:13" ht="14.25" x14ac:dyDescent="0.2">
      <c r="A15" s="29" t="s">
        <v>37</v>
      </c>
      <c r="B15" s="13">
        <f t="shared" ref="B15:M15" si="4">+B6/B14</f>
        <v>0.64071304724750755</v>
      </c>
      <c r="C15" s="13">
        <f t="shared" si="4"/>
        <v>0.59332177869252023</v>
      </c>
      <c r="D15" s="13">
        <f t="shared" si="4"/>
        <v>0.65637640449438206</v>
      </c>
      <c r="E15" s="13">
        <f t="shared" si="4"/>
        <v>0.64632512975054413</v>
      </c>
      <c r="F15" s="13">
        <f t="shared" si="4"/>
        <v>0.71105316285329745</v>
      </c>
      <c r="G15" s="13">
        <f t="shared" si="4"/>
        <v>0.64273581700826632</v>
      </c>
      <c r="H15" s="13">
        <f t="shared" si="4"/>
        <v>0.65616146274498355</v>
      </c>
      <c r="I15" s="13">
        <f t="shared" si="4"/>
        <v>0.67720681321210729</v>
      </c>
      <c r="J15" s="13">
        <f t="shared" si="4"/>
        <v>0.67045768996624056</v>
      </c>
      <c r="K15" s="13">
        <f t="shared" si="4"/>
        <v>0.62682643347354439</v>
      </c>
      <c r="L15" s="13">
        <f t="shared" si="4"/>
        <v>0.67011769834350476</v>
      </c>
      <c r="M15" s="13">
        <f t="shared" si="4"/>
        <v>0.6063375331206402</v>
      </c>
    </row>
    <row r="16" spans="1:13" x14ac:dyDescent="0.2">
      <c r="A16" s="17"/>
      <c r="B16" s="9"/>
      <c r="C16" s="9"/>
      <c r="D16" s="9"/>
      <c r="E16" s="9"/>
      <c r="F16" s="9"/>
      <c r="G16" s="9"/>
      <c r="H16" s="9"/>
      <c r="I16" s="9"/>
      <c r="J16" s="9"/>
      <c r="K16" s="9"/>
      <c r="L16" s="9"/>
    </row>
    <row r="17" spans="1:14" x14ac:dyDescent="0.2">
      <c r="A17" s="29" t="s">
        <v>23</v>
      </c>
      <c r="B17" s="11">
        <v>33966</v>
      </c>
      <c r="C17" s="11">
        <v>35447</v>
      </c>
      <c r="D17" s="11">
        <v>34357</v>
      </c>
      <c r="E17" s="11">
        <v>35464</v>
      </c>
      <c r="F17" s="11">
        <v>34392</v>
      </c>
      <c r="G17" s="11">
        <v>34521</v>
      </c>
      <c r="H17" s="11">
        <v>35555</v>
      </c>
      <c r="I17" s="11">
        <v>35237</v>
      </c>
      <c r="J17" s="11">
        <v>34937</v>
      </c>
      <c r="K17" s="11">
        <v>35504</v>
      </c>
      <c r="L17" s="11">
        <v>35350</v>
      </c>
      <c r="M17" s="7">
        <v>35124</v>
      </c>
    </row>
    <row r="18" spans="1:14" x14ac:dyDescent="0.2">
      <c r="A18" s="29" t="s">
        <v>6</v>
      </c>
      <c r="B18" s="11">
        <v>27636</v>
      </c>
      <c r="C18" s="11">
        <v>27397</v>
      </c>
      <c r="D18" s="11">
        <v>27334</v>
      </c>
      <c r="E18" s="11">
        <v>27302</v>
      </c>
      <c r="F18" s="11">
        <v>27786</v>
      </c>
      <c r="G18" s="11">
        <v>28050</v>
      </c>
      <c r="H18" s="11">
        <v>28234</v>
      </c>
      <c r="I18" s="11">
        <v>27899</v>
      </c>
      <c r="J18" s="11">
        <v>28054</v>
      </c>
      <c r="K18" s="11">
        <v>27895</v>
      </c>
      <c r="L18" s="11">
        <v>28273</v>
      </c>
      <c r="M18" s="7">
        <v>28265</v>
      </c>
    </row>
    <row r="19" spans="1:14" ht="14.25" x14ac:dyDescent="0.2">
      <c r="A19" s="29" t="s">
        <v>38</v>
      </c>
      <c r="B19" s="13">
        <f t="shared" ref="B19:M19" si="5">+B8/B18</f>
        <v>0.39350846721667393</v>
      </c>
      <c r="C19" s="13">
        <f t="shared" si="5"/>
        <v>0.34284775705369203</v>
      </c>
      <c r="D19" s="13">
        <f t="shared" si="5"/>
        <v>0.60942416038633207</v>
      </c>
      <c r="E19" s="13">
        <f t="shared" si="5"/>
        <v>0.50780162625448688</v>
      </c>
      <c r="F19" s="13">
        <f t="shared" si="5"/>
        <v>0.47041675664003457</v>
      </c>
      <c r="G19" s="13">
        <f t="shared" si="5"/>
        <v>0.49868092691622101</v>
      </c>
      <c r="H19" s="13">
        <f t="shared" si="5"/>
        <v>0.41156052985761848</v>
      </c>
      <c r="I19" s="13">
        <f t="shared" si="5"/>
        <v>0.49890677085200186</v>
      </c>
      <c r="J19" s="13">
        <f t="shared" si="5"/>
        <v>0.60936051899907318</v>
      </c>
      <c r="K19" s="13">
        <f t="shared" si="5"/>
        <v>0.41670550277827567</v>
      </c>
      <c r="L19" s="13">
        <f t="shared" si="5"/>
        <v>0.42393803275209563</v>
      </c>
      <c r="M19" s="13">
        <f t="shared" si="5"/>
        <v>0.39313638775871218</v>
      </c>
    </row>
    <row r="20" spans="1:14" x14ac:dyDescent="0.2">
      <c r="A20" s="17"/>
      <c r="B20" s="12"/>
      <c r="C20" s="12"/>
      <c r="D20" s="12"/>
      <c r="E20" s="12"/>
      <c r="F20" s="12"/>
      <c r="G20" s="12"/>
      <c r="H20" s="12"/>
      <c r="I20" s="12"/>
      <c r="J20" s="12"/>
      <c r="K20" s="12"/>
      <c r="L20" s="12"/>
    </row>
    <row r="21" spans="1:14" x14ac:dyDescent="0.2">
      <c r="A21" s="29" t="s">
        <v>24</v>
      </c>
      <c r="B21" s="5">
        <f>+B13+B17</f>
        <v>77001</v>
      </c>
      <c r="C21" s="5">
        <f t="shared" ref="C21:I21" si="6">+C13+C17</f>
        <v>78663</v>
      </c>
      <c r="D21" s="5">
        <f t="shared" si="6"/>
        <v>76141</v>
      </c>
      <c r="E21" s="5">
        <f t="shared" si="6"/>
        <v>77400</v>
      </c>
      <c r="F21" s="5">
        <f t="shared" si="6"/>
        <v>75542</v>
      </c>
      <c r="G21" s="5">
        <f t="shared" si="6"/>
        <v>75590</v>
      </c>
      <c r="H21" s="5">
        <f t="shared" si="6"/>
        <v>75427</v>
      </c>
      <c r="I21" s="5">
        <f t="shared" si="6"/>
        <v>75494</v>
      </c>
      <c r="J21" s="5">
        <f t="shared" ref="J21:K21" si="7">+J13+J17</f>
        <v>76784</v>
      </c>
      <c r="K21" s="5">
        <f t="shared" si="7"/>
        <v>78629</v>
      </c>
      <c r="L21" s="5">
        <f t="shared" ref="L21" si="8">+L13+L17</f>
        <v>78135</v>
      </c>
      <c r="M21" s="7">
        <v>78248</v>
      </c>
    </row>
    <row r="22" spans="1:14" x14ac:dyDescent="0.2">
      <c r="A22" s="29" t="s">
        <v>7</v>
      </c>
      <c r="B22" s="5">
        <f>+B14+B18</f>
        <v>64548</v>
      </c>
      <c r="C22" s="5">
        <f t="shared" ref="C22:I22" si="9">+C14+C18</f>
        <v>64323</v>
      </c>
      <c r="D22" s="5">
        <f t="shared" si="9"/>
        <v>62934</v>
      </c>
      <c r="E22" s="5">
        <f t="shared" si="9"/>
        <v>63140</v>
      </c>
      <c r="F22" s="5">
        <f t="shared" si="9"/>
        <v>63450</v>
      </c>
      <c r="G22" s="5">
        <f t="shared" si="9"/>
        <v>63374</v>
      </c>
      <c r="H22" s="5">
        <f t="shared" si="9"/>
        <v>62471</v>
      </c>
      <c r="I22" s="5">
        <f t="shared" si="9"/>
        <v>62655</v>
      </c>
      <c r="J22" s="5">
        <f t="shared" ref="J22:K22" si="10">+J14+J18</f>
        <v>64192</v>
      </c>
      <c r="K22" s="5">
        <f t="shared" si="10"/>
        <v>64031</v>
      </c>
      <c r="L22" s="5">
        <f t="shared" ref="L22" si="11">+L14+L18</f>
        <v>64977</v>
      </c>
      <c r="M22" s="7">
        <v>65251</v>
      </c>
    </row>
    <row r="23" spans="1:14" ht="14.25" x14ac:dyDescent="0.2">
      <c r="A23" s="29" t="s">
        <v>39</v>
      </c>
      <c r="B23" s="13">
        <f t="shared" ref="B23:M23" si="12">(B6+B8)/B22</f>
        <v>0.53487327260333395</v>
      </c>
      <c r="C23" s="13">
        <f t="shared" si="12"/>
        <v>0.48663775010493915</v>
      </c>
      <c r="D23" s="13">
        <f t="shared" si="12"/>
        <v>0.63598372898592181</v>
      </c>
      <c r="E23" s="13">
        <f t="shared" si="12"/>
        <v>0.58642698764649981</v>
      </c>
      <c r="F23" s="13">
        <f t="shared" si="12"/>
        <v>0.60567375886524821</v>
      </c>
      <c r="G23" s="13">
        <f t="shared" si="12"/>
        <v>0.5789756051377537</v>
      </c>
      <c r="H23" s="13">
        <f t="shared" si="12"/>
        <v>0.54561316450833186</v>
      </c>
      <c r="I23" s="13">
        <f t="shared" si="12"/>
        <v>0.59781342271167504</v>
      </c>
      <c r="J23" s="13">
        <f t="shared" si="12"/>
        <v>0.64375623130608173</v>
      </c>
      <c r="K23" s="13">
        <f t="shared" si="12"/>
        <v>0.53528759507113743</v>
      </c>
      <c r="L23" s="13">
        <f t="shared" si="12"/>
        <v>0.562999215106884</v>
      </c>
      <c r="M23" s="13">
        <f t="shared" si="12"/>
        <v>0.51398446000827569</v>
      </c>
      <c r="N23" s="7"/>
    </row>
    <row r="24" spans="1:14" x14ac:dyDescent="0.2">
      <c r="A24" s="17"/>
    </row>
    <row r="25" spans="1:14" ht="14.25" x14ac:dyDescent="0.2">
      <c r="A25" s="27" t="s">
        <v>40</v>
      </c>
      <c r="B25" s="5">
        <f t="shared" ref="B25:L25" si="13">+B22+B9</f>
        <v>77629</v>
      </c>
      <c r="C25" s="5">
        <f t="shared" si="13"/>
        <v>77058</v>
      </c>
      <c r="D25" s="5">
        <f t="shared" si="13"/>
        <v>75850</v>
      </c>
      <c r="E25" s="5">
        <f t="shared" si="13"/>
        <v>75739</v>
      </c>
      <c r="F25" s="5">
        <f t="shared" si="13"/>
        <v>76097</v>
      </c>
      <c r="G25" s="5">
        <f t="shared" si="13"/>
        <v>75921</v>
      </c>
      <c r="H25" s="5">
        <f t="shared" si="13"/>
        <v>75492</v>
      </c>
      <c r="I25" s="5">
        <f t="shared" si="13"/>
        <v>75622</v>
      </c>
      <c r="J25" s="5">
        <f t="shared" si="13"/>
        <v>77311</v>
      </c>
      <c r="K25" s="5">
        <f t="shared" si="13"/>
        <v>76648</v>
      </c>
      <c r="L25" s="5">
        <f t="shared" si="13"/>
        <v>77717</v>
      </c>
      <c r="M25" s="5">
        <f t="shared" ref="M25" si="14">+M22+M9</f>
        <v>77430</v>
      </c>
    </row>
    <row r="26" spans="1:14" ht="14.25" x14ac:dyDescent="0.2">
      <c r="A26" s="27" t="s">
        <v>41</v>
      </c>
      <c r="B26" s="13">
        <f t="shared" ref="B26:L26" si="15">+(B5-B11)/B25</f>
        <v>0.61325020288809595</v>
      </c>
      <c r="C26" s="13">
        <f t="shared" si="15"/>
        <v>0.57147862648913805</v>
      </c>
      <c r="D26" s="13">
        <f t="shared" si="15"/>
        <v>0.6979696769940672</v>
      </c>
      <c r="E26" s="13">
        <f t="shared" si="15"/>
        <v>0.6552238608906904</v>
      </c>
      <c r="F26" s="13">
        <f t="shared" si="15"/>
        <v>0.67120911468257616</v>
      </c>
      <c r="G26" s="13">
        <f t="shared" si="15"/>
        <v>0.64855573556723434</v>
      </c>
      <c r="H26" s="13">
        <f t="shared" si="15"/>
        <v>0.62398664759179778</v>
      </c>
      <c r="I26" s="13">
        <f t="shared" si="15"/>
        <v>0.66677686387559176</v>
      </c>
      <c r="J26" s="13">
        <f t="shared" si="15"/>
        <v>0.70420768066639938</v>
      </c>
      <c r="K26" s="13">
        <f t="shared" si="15"/>
        <v>0.61178373864941027</v>
      </c>
      <c r="L26" s="13">
        <f t="shared" si="15"/>
        <v>0.63463592264240776</v>
      </c>
      <c r="M26" s="13">
        <f t="shared" ref="M26" si="16">+(M5-M11)/M25</f>
        <v>0.59043006586594349</v>
      </c>
    </row>
    <row r="28" spans="1:14" ht="14.25" x14ac:dyDescent="0.2">
      <c r="A28" s="2" t="s">
        <v>28</v>
      </c>
    </row>
    <row r="29" spans="1:14" ht="14.25" x14ac:dyDescent="0.2">
      <c r="A29" s="31" t="s">
        <v>46</v>
      </c>
    </row>
    <row r="30" spans="1:14" ht="14.25" x14ac:dyDescent="0.2">
      <c r="A30" s="32" t="s">
        <v>42</v>
      </c>
      <c r="B30" s="16"/>
      <c r="C30" s="16"/>
      <c r="D30" s="16"/>
      <c r="E30" s="16"/>
      <c r="F30" s="16"/>
      <c r="G30" s="16"/>
      <c r="H30" s="16"/>
      <c r="I30" s="16"/>
      <c r="J30" s="16"/>
      <c r="K30" s="16"/>
    </row>
    <row r="31" spans="1:14" ht="30.75" customHeight="1" x14ac:dyDescent="0.2">
      <c r="A31" s="35" t="s">
        <v>43</v>
      </c>
      <c r="B31" s="35"/>
      <c r="C31" s="35"/>
      <c r="D31" s="35"/>
      <c r="E31" s="35"/>
      <c r="F31" s="35"/>
      <c r="G31" s="35"/>
      <c r="H31" s="35"/>
      <c r="I31" s="35"/>
      <c r="J31" s="35"/>
      <c r="K31" s="35"/>
    </row>
    <row r="32" spans="1:14" ht="30.75" customHeight="1" x14ac:dyDescent="0.2">
      <c r="A32" s="34" t="s">
        <v>44</v>
      </c>
      <c r="B32" s="34"/>
      <c r="C32" s="34"/>
      <c r="D32" s="34"/>
      <c r="E32" s="34"/>
      <c r="F32" s="34"/>
      <c r="G32" s="34"/>
      <c r="H32" s="34"/>
      <c r="I32" s="34"/>
      <c r="J32" s="34"/>
      <c r="K32" s="34"/>
    </row>
    <row r="34" spans="1:1" x14ac:dyDescent="0.2">
      <c r="A34" s="2" t="s">
        <v>10</v>
      </c>
    </row>
  </sheetData>
  <mergeCells count="2">
    <mergeCell ref="A31:K31"/>
    <mergeCell ref="A32:K32"/>
  </mergeCells>
  <pageMargins left="0.25" right="0.25" top="0.75" bottom="0.75" header="0.3" footer="0.3"/>
  <pageSetup orientation="landscape"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vt:lpstr>
      <vt:lpstr>PADD 1</vt:lpstr>
      <vt:lpstr>PADD 2</vt:lpstr>
      <vt:lpstr>Cushing</vt:lpstr>
      <vt:lpstr>PADD 3</vt:lpstr>
      <vt:lpstr>PADD 4</vt:lpstr>
      <vt:lpstr>PADD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Michael (EIA)</dc:creator>
  <cp:lastModifiedBy>Harris, Julie </cp:lastModifiedBy>
  <cp:lastPrinted>2016-09-23T15:05:43Z</cp:lastPrinted>
  <dcterms:created xsi:type="dcterms:W3CDTF">2013-09-20T21:07:47Z</dcterms:created>
  <dcterms:modified xsi:type="dcterms:W3CDTF">2016-11-28T13:33:44Z</dcterms:modified>
</cp:coreProperties>
</file>