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slicers/slicer2.xml" ContentType="application/vnd.ms-excel.slicer+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hidePivotFieldList="1"/>
  <mc:AlternateContent xmlns:mc="http://schemas.openxmlformats.org/markup-compatibility/2006">
    <mc:Choice Requires="x15">
      <x15ac:absPath xmlns:x15ac="http://schemas.microsoft.com/office/spreadsheetml/2010/11/ac" url="E:\Data Analytics\Excel\Module 6\"/>
    </mc:Choice>
  </mc:AlternateContent>
  <xr:revisionPtr revIDLastSave="0" documentId="13_ncr:1_{9367CF09-BCAC-4C15-95C4-50F664F6B29D}" xr6:coauthVersionLast="47" xr6:coauthVersionMax="47" xr10:uidLastSave="{00000000-0000-0000-0000-000000000000}"/>
  <bookViews>
    <workbookView xWindow="-108" yWindow="-108" windowWidth="23256" windowHeight="12456" activeTab="1" xr2:uid="{00000000-000D-0000-FFFF-FFFF00000000}"/>
  </bookViews>
  <sheets>
    <sheet name="Pivot" sheetId="1" r:id="rId1"/>
    <sheet name="Dashboard" sheetId="6" r:id="rId2"/>
  </sheets>
  <definedNames>
    <definedName name="_xlchart.v1.0" hidden="1">Pivot!$L$109:$L$113</definedName>
    <definedName name="_xlchart.v1.1" hidden="1">Pivot!$M$109:$M$113</definedName>
    <definedName name="_xlchart.v1.2" hidden="1">Pivot!$L$109:$L$113</definedName>
    <definedName name="_xlchart.v1.3" hidden="1">Pivot!$M$109:$M$113</definedName>
    <definedName name="Slicer_Category">#N/A</definedName>
    <definedName name="Slicer_Parking?">#N/A</definedName>
    <definedName name="top.or.bottom">Pivot!$M$107</definedName>
  </definedNames>
  <calcPr calcId="191029"/>
  <pivotCaches>
    <pivotCache cacheId="197" r:id="rId3"/>
    <pivotCache cacheId="338" r:id="rId4"/>
    <pivotCache cacheId="341" r:id="rId5"/>
    <pivotCache cacheId="344" r:id="rId6"/>
    <pivotCache cacheId="347" r:id="rId7"/>
    <pivotCache cacheId="350" r:id="rId8"/>
    <pivotCache cacheId="353" r:id="rId9"/>
  </pivotCaches>
  <extLst>
    <ext xmlns:x14="http://schemas.microsoft.com/office/spreadsheetml/2009/9/main" uri="{876F7934-8845-4945-9796-88D515C7AA90}">
      <x14:pivotCaches>
        <pivotCache cacheId="102" r:id="rId10"/>
        <pivotCache cacheId="278"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e57f62a3-1126-4c17-99b5-c0f71d3f6226" name="Customers" connection="Query - Customers(1)"/>
          <x15:modelTable id="fctSales_7b6f1f2f-a2ee-4e82-9210-63000270acd4" name="fctSales" connection="Query - fctSales(1)"/>
          <x15:modelTable id="Products_73688286-ab0c-4d3b-bf3c-b0fd7a6393e9" name="Products" connection="Query - Products(1)"/>
          <x15:modelTable id="Stores_5413bbd0-6eb1-40df-8d5f-3250da6f0905" name="Stores" connection="Query - Stores(1)"/>
        </x15:modelTables>
        <x15:modelRelationships>
          <x15:modelRelationship fromTable="fctSales" fromColumn="Cust ID" toTable="Customers" toColumn="Cust ID"/>
          <x15:modelRelationship fromTable="fctSales" fromColumn="Product ID" toTable="Products" toColumn="Product ID"/>
          <x15:modelRelationship fromTable="fctSales" fromColumn="Store ID" toTable="Stores" toColumn="Store ID"/>
        </x15:modelRelationships>
        <x15:extLst>
          <ext xmlns:x16="http://schemas.microsoft.com/office/spreadsheetml/2014/11/main" uri="{9835A34E-60A6-4A7C-AAB8-D5F71C897F49}">
            <x16:modelTimeGroupings>
              <x16:modelTimeGrouping tableName="fct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B7" i="6" l="1"/>
  <c r="B8" i="6"/>
  <c r="O9" i="1"/>
  <c r="O1" i="6"/>
  <c r="O8" i="1"/>
  <c r="P18" i="6"/>
  <c r="P17" i="6" l="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45" i="1"/>
  <c r="F144" i="1"/>
  <c r="G144" i="1"/>
  <c r="H144" i="1"/>
  <c r="F145" i="1"/>
  <c r="H145" i="1"/>
  <c r="F146" i="1"/>
  <c r="H146" i="1"/>
  <c r="F147" i="1"/>
  <c r="H147" i="1"/>
  <c r="F148" i="1"/>
  <c r="H148" i="1"/>
  <c r="F149" i="1"/>
  <c r="H149" i="1"/>
  <c r="F150" i="1"/>
  <c r="H150" i="1"/>
  <c r="F151" i="1"/>
  <c r="H151" i="1"/>
  <c r="F152" i="1"/>
  <c r="H152" i="1"/>
  <c r="F153" i="1"/>
  <c r="H153" i="1"/>
  <c r="F154" i="1"/>
  <c r="H154" i="1"/>
  <c r="F155" i="1"/>
  <c r="H155" i="1"/>
  <c r="F156" i="1"/>
  <c r="H156" i="1"/>
  <c r="F157" i="1"/>
  <c r="H157" i="1"/>
  <c r="F158" i="1"/>
  <c r="H158" i="1"/>
  <c r="F159" i="1"/>
  <c r="H159" i="1"/>
  <c r="F160" i="1"/>
  <c r="H160" i="1"/>
  <c r="F161" i="1"/>
  <c r="H161" i="1"/>
  <c r="F162" i="1"/>
  <c r="H162" i="1"/>
  <c r="F163" i="1"/>
  <c r="H163" i="1"/>
  <c r="F164" i="1"/>
  <c r="H164" i="1"/>
  <c r="F165" i="1"/>
  <c r="H165" i="1"/>
  <c r="F166" i="1"/>
  <c r="H166" i="1"/>
  <c r="F167" i="1"/>
  <c r="H167" i="1"/>
  <c r="F168" i="1"/>
  <c r="H168" i="1"/>
  <c r="F169" i="1"/>
  <c r="H169" i="1"/>
  <c r="F170" i="1"/>
  <c r="H170" i="1"/>
  <c r="F171" i="1"/>
  <c r="H171" i="1"/>
  <c r="F172" i="1"/>
  <c r="H172" i="1"/>
  <c r="F173" i="1"/>
  <c r="H173" i="1"/>
  <c r="F174" i="1"/>
  <c r="H174" i="1"/>
  <c r="F175" i="1"/>
  <c r="H175" i="1"/>
  <c r="F176" i="1"/>
  <c r="H176" i="1"/>
  <c r="F177" i="1"/>
  <c r="H177" i="1"/>
  <c r="F178" i="1"/>
  <c r="H178" i="1"/>
  <c r="F179" i="1"/>
  <c r="H179" i="1"/>
  <c r="F180" i="1"/>
  <c r="H180" i="1"/>
  <c r="M107" i="1"/>
  <c r="L119" i="1" s="1"/>
  <c r="J18" i="6" s="1"/>
  <c r="F17" i="6"/>
  <c r="C17" i="6"/>
  <c r="D17" i="6"/>
  <c r="L110" i="1" l="1"/>
  <c r="L113" i="1"/>
  <c r="M109" i="1"/>
  <c r="M113" i="1"/>
  <c r="M112" i="1"/>
  <c r="L109" i="1"/>
  <c r="M111" i="1"/>
  <c r="L112" i="1"/>
  <c r="M110" i="1"/>
  <c r="L111" i="1"/>
  <c r="A84" i="1"/>
  <c r="C19" i="6" s="1"/>
  <c r="B84" i="1"/>
  <c r="D19" i="6" s="1"/>
  <c r="C84" i="1"/>
  <c r="A85" i="1"/>
  <c r="C20" i="6" s="1"/>
  <c r="B85" i="1"/>
  <c r="D20" i="6" s="1"/>
  <c r="C85" i="1"/>
  <c r="A86" i="1"/>
  <c r="C21" i="6" s="1"/>
  <c r="B86" i="1"/>
  <c r="D21" i="6" s="1"/>
  <c r="C86" i="1"/>
  <c r="A87" i="1"/>
  <c r="C22" i="6" s="1"/>
  <c r="B87" i="1"/>
  <c r="D22" i="6" s="1"/>
  <c r="C87" i="1"/>
  <c r="A88" i="1"/>
  <c r="C23" i="6" s="1"/>
  <c r="B88" i="1"/>
  <c r="D23" i="6" s="1"/>
  <c r="C88" i="1"/>
  <c r="A89" i="1"/>
  <c r="C24" i="6" s="1"/>
  <c r="B89" i="1"/>
  <c r="D24" i="6" s="1"/>
  <c r="C89" i="1"/>
  <c r="A90" i="1"/>
  <c r="C25" i="6" s="1"/>
  <c r="B90" i="1"/>
  <c r="D25" i="6" s="1"/>
  <c r="C90" i="1"/>
  <c r="A91" i="1"/>
  <c r="C26" i="6" s="1"/>
  <c r="B91" i="1"/>
  <c r="D26" i="6" s="1"/>
  <c r="C91" i="1"/>
  <c r="A92" i="1"/>
  <c r="C27" i="6" s="1"/>
  <c r="B92" i="1"/>
  <c r="D27" i="6" s="1"/>
  <c r="C92" i="1"/>
  <c r="A93" i="1"/>
  <c r="C28" i="6" s="1"/>
  <c r="B93" i="1"/>
  <c r="D28" i="6" s="1"/>
  <c r="C93" i="1"/>
  <c r="A94" i="1"/>
  <c r="C29" i="6" s="1"/>
  <c r="B94" i="1"/>
  <c r="D29" i="6" s="1"/>
  <c r="C94" i="1"/>
  <c r="A95" i="1"/>
  <c r="C30" i="6" s="1"/>
  <c r="B95" i="1"/>
  <c r="D30" i="6" s="1"/>
  <c r="C95" i="1"/>
  <c r="A96" i="1"/>
  <c r="C31" i="6" s="1"/>
  <c r="B96" i="1"/>
  <c r="C96" i="1"/>
  <c r="A97" i="1"/>
  <c r="C32" i="6" s="1"/>
  <c r="B97" i="1"/>
  <c r="D32" i="6" s="1"/>
  <c r="C97" i="1"/>
  <c r="C83" i="1"/>
  <c r="B83" i="1"/>
  <c r="D18" i="6" s="1"/>
  <c r="A83" i="1"/>
  <c r="C18" i="6" s="1"/>
  <c r="L2" i="1"/>
  <c r="G7" i="6" s="1"/>
  <c r="M2" i="1"/>
  <c r="K7" i="6" s="1"/>
  <c r="N2" i="1"/>
  <c r="O7" i="6" s="1"/>
  <c r="L3" i="1"/>
  <c r="G8" i="6" s="1"/>
  <c r="M3" i="1"/>
  <c r="K8" i="6" s="1"/>
  <c r="N3" i="1"/>
  <c r="O8" i="6" s="1"/>
  <c r="K3" i="1"/>
  <c r="C8" i="6" s="1"/>
  <c r="K2" i="1"/>
  <c r="C7" i="6" s="1"/>
  <c r="D96" i="1" l="1"/>
  <c r="F31" i="6" s="1"/>
  <c r="D31" i="6"/>
  <c r="M114" i="1"/>
  <c r="M115" i="1" s="1"/>
  <c r="L121" i="1" s="1"/>
  <c r="J20" i="6" s="1"/>
  <c r="D83" i="1"/>
  <c r="F18" i="6" s="1"/>
  <c r="K4" i="1"/>
  <c r="D7" i="6" s="1"/>
  <c r="D88" i="1"/>
  <c r="F23" i="6" s="1"/>
  <c r="D95" i="1"/>
  <c r="F30" i="6" s="1"/>
  <c r="D87" i="1"/>
  <c r="F22" i="6" s="1"/>
  <c r="D92" i="1"/>
  <c r="F27" i="6" s="1"/>
  <c r="D84" i="1"/>
  <c r="F19" i="6" s="1"/>
  <c r="D97" i="1"/>
  <c r="F32" i="6" s="1"/>
  <c r="D89" i="1"/>
  <c r="F24" i="6" s="1"/>
  <c r="D94" i="1"/>
  <c r="F29" i="6" s="1"/>
  <c r="D86" i="1"/>
  <c r="F21" i="6" s="1"/>
  <c r="L4" i="1"/>
  <c r="H7" i="6" s="1"/>
  <c r="D91" i="1"/>
  <c r="F26" i="6" s="1"/>
  <c r="D93" i="1"/>
  <c r="F28" i="6" s="1"/>
  <c r="D85" i="1"/>
  <c r="F20" i="6" s="1"/>
  <c r="D90" i="1"/>
  <c r="F25" i="6" s="1"/>
  <c r="M4" i="1"/>
  <c r="L7" i="6" s="1"/>
  <c r="N4" i="1"/>
  <c r="P7"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E32D68-C04F-4098-BBA1-1FB03CC7C169}" name="Query - Customers(1)" description="Connection to the 'Customers' query in the workbook." type="100" refreshedVersion="8" minRefreshableVersion="5">
    <extLst>
      <ext xmlns:x15="http://schemas.microsoft.com/office/spreadsheetml/2010/11/main" uri="{DE250136-89BD-433C-8126-D09CA5730AF9}">
        <x15:connection id="9dec6d75-ec69-4ed2-96c5-031d6a1e0979"/>
      </ext>
    </extLst>
  </connection>
  <connection id="2" xr16:uid="{6FC37D9C-E4F3-462B-9A64-4A7013DBB67A}" name="Query - fctSales(1)" description="Connection to the 'fctSales' query in the workbook." type="100" refreshedVersion="8" minRefreshableVersion="5">
    <extLst>
      <ext xmlns:x15="http://schemas.microsoft.com/office/spreadsheetml/2010/11/main" uri="{DE250136-89BD-433C-8126-D09CA5730AF9}">
        <x15:connection id="e1e5767e-8400-435c-b397-2b5e960f2411"/>
      </ext>
    </extLst>
  </connection>
  <connection id="3" xr16:uid="{5095CB2E-5451-4046-AD1A-0DE29A664A1A}" name="Query - Products(1)" description="Connection to the 'Products' query in the workbook." type="100" refreshedVersion="8" minRefreshableVersion="5">
    <extLst>
      <ext xmlns:x15="http://schemas.microsoft.com/office/spreadsheetml/2010/11/main" uri="{DE250136-89BD-433C-8126-D09CA5730AF9}">
        <x15:connection id="d6a94402-b31c-4a56-84e2-fea0968a72c1"/>
      </ext>
    </extLst>
  </connection>
  <connection id="4" xr16:uid="{DAA55033-BC39-4BE0-B9F3-CB6F1BB5B767}" name="Query - Stores(1)" description="Connection to the 'Stores' query in the workbook." type="100" refreshedVersion="8" minRefreshableVersion="5">
    <extLst>
      <ext xmlns:x15="http://schemas.microsoft.com/office/spreadsheetml/2010/11/main" uri="{DE250136-89BD-433C-8126-D09CA5730AF9}">
        <x15:connection id="2ee36119-b814-4568-9f6a-21c9b005aa43"/>
      </ext>
    </extLst>
  </connection>
  <connection id="5" xr16:uid="{D6267B16-1F0A-4210-A1E7-ABFD6C51E15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<sst xmlns="http://schemas.openxmlformats.org/spreadsheetml/2006/main" count="123" uniqueCount="75">
  <si>
    <t>Name</t>
  </si>
  <si>
    <t>Gender</t>
  </si>
  <si>
    <t>Male</t>
  </si>
  <si>
    <t>Female</t>
  </si>
  <si>
    <t>Quantity</t>
  </si>
  <si>
    <t>Tea time cookies</t>
  </si>
  <si>
    <t>Wall nuts</t>
  </si>
  <si>
    <t>Coke</t>
  </si>
  <si>
    <t>Sprite</t>
  </si>
  <si>
    <t>Fried Frozen Bananas</t>
  </si>
  <si>
    <t>Cake in a cup</t>
  </si>
  <si>
    <t>I can't believe this is cake</t>
  </si>
  <si>
    <t>Dried Grapes</t>
  </si>
  <si>
    <t>Grapo</t>
  </si>
  <si>
    <t>Lotta' Pie</t>
  </si>
  <si>
    <t>Darwin</t>
  </si>
  <si>
    <t>Ballarat</t>
  </si>
  <si>
    <t>Bendigo</t>
  </si>
  <si>
    <t>Mackay</t>
  </si>
  <si>
    <t>Rockhampton</t>
  </si>
  <si>
    <t>Gold Coast</t>
  </si>
  <si>
    <t>Newcastle</t>
  </si>
  <si>
    <t>Canberra</t>
  </si>
  <si>
    <t>Central Coast</t>
  </si>
  <si>
    <t>Sunshine Coast</t>
  </si>
  <si>
    <t>Wollongong</t>
  </si>
  <si>
    <t>Hobart</t>
  </si>
  <si>
    <t>Geelong</t>
  </si>
  <si>
    <t>Townsville</t>
  </si>
  <si>
    <t>Cairns</t>
  </si>
  <si>
    <t>Column Labels</t>
  </si>
  <si>
    <t>2017</t>
  </si>
  <si>
    <t>2018</t>
  </si>
  <si>
    <t>Jan</t>
  </si>
  <si>
    <t>Feb</t>
  </si>
  <si>
    <t>Mar</t>
  </si>
  <si>
    <t>Apr</t>
  </si>
  <si>
    <t>May</t>
  </si>
  <si>
    <t>Jun</t>
  </si>
  <si>
    <t>Jul</t>
  </si>
  <si>
    <t>Aug</t>
  </si>
  <si>
    <t>Sep</t>
  </si>
  <si>
    <t>Oct</t>
  </si>
  <si>
    <t>Nov</t>
  </si>
  <si>
    <t>Dec</t>
  </si>
  <si>
    <t>Row Labels</t>
  </si>
  <si>
    <t>Sum of Amount</t>
  </si>
  <si>
    <t>Date (Year)</t>
  </si>
  <si>
    <t>Date (Month)</t>
  </si>
  <si>
    <t>Sum of Quantity</t>
  </si>
  <si>
    <t>Count of Date</t>
  </si>
  <si>
    <t>Distinct Count of Cust ID</t>
  </si>
  <si>
    <t>Amount</t>
  </si>
  <si>
    <t>Orders</t>
  </si>
  <si>
    <t>Customers</t>
  </si>
  <si>
    <t>Now</t>
  </si>
  <si>
    <t>Prev</t>
  </si>
  <si>
    <t>Var%</t>
  </si>
  <si>
    <t>Trend</t>
  </si>
  <si>
    <t>Store</t>
  </si>
  <si>
    <t xml:space="preserve">Variance </t>
  </si>
  <si>
    <t>Showing</t>
  </si>
  <si>
    <t>Qty</t>
  </si>
  <si>
    <t>Title</t>
  </si>
  <si>
    <t>Total</t>
  </si>
  <si>
    <t>Total %</t>
  </si>
  <si>
    <t>Sub-title</t>
  </si>
  <si>
    <t>Store Performance Report</t>
  </si>
  <si>
    <t>Product Performance</t>
  </si>
  <si>
    <t>Customer Demographics</t>
  </si>
  <si>
    <t>M</t>
  </si>
  <si>
    <t>F</t>
  </si>
  <si>
    <t>Report Month</t>
  </si>
  <si>
    <t>Business Dashboard</t>
  </si>
  <si>
    <t>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</si>
</sst>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70" formatCode="_-[$$-409]* #,##0_ ;_-[$$-409]* \-#,##0\ ;_-[$$-409]* &quot;-&quot;??_ ;_-@_ "/>
    <numFmt numFmtId="171" formatCode="0%;0%"/>
    <numFmt numFmtId="173" formatCode="#,##0_ ;\-#,##0\ "/>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
      <sz val="16"/>
      <color theme="1"/>
      <name val="Calibri"/>
      <family val="2"/>
      <scheme val="minor"/>
    </font>
    <font>
      <sz val="11"/>
      <color theme="2" tint="-0.249977111117893"/>
      <name val="Calibri"/>
      <family val="2"/>
      <scheme val="minor"/>
    </font>
    <font>
      <b/>
      <sz val="16"/>
      <color theme="1"/>
      <name val="Calibri"/>
      <family val="2"/>
      <scheme val="minor"/>
    </font>
    <font>
      <sz val="8"/>
      <name val="Segoe UI"/>
      <family val="2"/>
    </font>
    <font>
      <b/>
      <sz val="24"/>
      <color theme="1"/>
      <name val="Segoe UI Semibold"/>
      <family val="2"/>
    </font>
    <font>
      <sz val="20"/>
      <color theme="1"/>
      <name val="Calibri"/>
      <family val="2"/>
      <scheme val="minor"/>
    </font>
  </fonts>
  <fills count="5">
    <fill>
      <patternFill patternType="none"/>
    </fill>
    <fill>
      <patternFill patternType="gray125"/>
    </fill>
    <fill>
      <patternFill patternType="solid">
        <fgColor theme="7"/>
        <bgColor indexed="64"/>
      </patternFill>
    </fill>
    <fill>
      <patternFill patternType="solid">
        <fgColor theme="7" tint="0.59999389629810485"/>
        <bgColor indexed="64"/>
      </patternFill>
    </fill>
    <fill>
      <patternFill patternType="solid">
        <fgColor theme="7" tint="-0.249977111117893"/>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31">
    <xf numFmtId="0" fontId="0" fillId="0" borderId="0" xfId="0"/>
    <xf numFmtId="0" fontId="0" fillId="0" borderId="0" xfId="0" applyNumberFormat="1"/>
    <xf numFmtId="0" fontId="0" fillId="0" borderId="0" xfId="0" pivotButton="1"/>
    <xf numFmtId="0" fontId="0" fillId="0" borderId="0" xfId="0" applyAlignment="1">
      <alignment horizontal="left"/>
    </xf>
    <xf numFmtId="9" fontId="0" fillId="0" borderId="0" xfId="2" applyFont="1"/>
    <xf numFmtId="0" fontId="0" fillId="0" borderId="0" xfId="0"/>
    <xf numFmtId="0" fontId="0" fillId="2" borderId="0" xfId="0" applyFill="1"/>
    <xf numFmtId="3" fontId="0" fillId="0" borderId="0" xfId="0" applyNumberFormat="1"/>
    <xf numFmtId="0" fontId="6" fillId="0" borderId="0" xfId="0" applyFont="1" applyAlignment="1">
      <alignment horizontal="center"/>
    </xf>
    <xf numFmtId="0" fontId="5" fillId="0" borderId="0" xfId="0" applyFont="1" applyAlignment="1">
      <alignment horizontal="center" vertical="center"/>
    </xf>
    <xf numFmtId="170" fontId="0" fillId="0" borderId="0" xfId="1" applyNumberFormat="1" applyFont="1"/>
    <xf numFmtId="0" fontId="2" fillId="3" borderId="0" xfId="0" applyFont="1" applyFill="1" applyAlignment="1">
      <alignment horizontal="center"/>
    </xf>
    <xf numFmtId="3" fontId="4" fillId="3" borderId="0" xfId="0" applyNumberFormat="1" applyFont="1" applyFill="1"/>
    <xf numFmtId="171" fontId="5" fillId="3" borderId="0" xfId="2" applyNumberFormat="1" applyFont="1" applyFill="1"/>
    <xf numFmtId="3" fontId="5" fillId="3" borderId="0" xfId="0" applyNumberFormat="1" applyFont="1" applyFill="1"/>
    <xf numFmtId="0" fontId="0" fillId="3" borderId="0" xfId="0" applyFill="1"/>
    <xf numFmtId="0" fontId="0" fillId="3" borderId="0" xfId="0" applyFill="1" applyAlignment="1">
      <alignment horizontal="center"/>
    </xf>
    <xf numFmtId="173" fontId="4" fillId="3" borderId="0" xfId="0" applyNumberFormat="1" applyFont="1" applyFill="1"/>
    <xf numFmtId="173" fontId="5" fillId="3" borderId="0" xfId="0" applyNumberFormat="1" applyFont="1" applyFill="1"/>
    <xf numFmtId="170" fontId="4" fillId="3" borderId="0" xfId="0" applyNumberFormat="1" applyFont="1" applyFill="1"/>
    <xf numFmtId="170" fontId="5" fillId="3" borderId="0" xfId="0" applyNumberFormat="1" applyFont="1" applyFill="1"/>
    <xf numFmtId="0" fontId="2" fillId="3" borderId="0" xfId="0" applyFont="1" applyFill="1"/>
    <xf numFmtId="0" fontId="2" fillId="3" borderId="0" xfId="0" applyFont="1" applyFill="1" applyAlignment="1">
      <alignment horizontal="right"/>
    </xf>
    <xf numFmtId="0" fontId="0" fillId="2" borderId="0" xfId="0" applyFill="1" applyAlignment="1">
      <alignment horizontal="center"/>
    </xf>
    <xf numFmtId="170" fontId="0" fillId="0" borderId="0" xfId="1" applyNumberFormat="1" applyFont="1" applyAlignment="1">
      <alignment horizontal="center" vertical="center"/>
    </xf>
    <xf numFmtId="170" fontId="0" fillId="0" borderId="0" xfId="1" applyNumberFormat="1" applyFont="1" applyAlignment="1">
      <alignment horizontal="center"/>
    </xf>
    <xf numFmtId="0" fontId="3" fillId="2" borderId="0" xfId="0" applyFont="1" applyFill="1" applyAlignment="1">
      <alignment horizontal="center" vertical="center"/>
    </xf>
    <xf numFmtId="0" fontId="5" fillId="0" borderId="0" xfId="0" applyFont="1"/>
    <xf numFmtId="0" fontId="8" fillId="2" borderId="0" xfId="0" applyFont="1" applyFill="1" applyAlignment="1">
      <alignment horizontal="center" vertical="center"/>
    </xf>
    <xf numFmtId="0" fontId="9" fillId="4" borderId="0" xfId="0" applyFont="1" applyFill="1" applyAlignment="1">
      <alignment horizontal="center" vertical="center"/>
    </xf>
    <xf numFmtId="0" fontId="0" fillId="0" borderId="0" xfId="0" applyFont="1"/>
  </cellXfs>
  <cellStyles count="3">
    <cellStyle name="Currency" xfId="1" builtinId="4"/>
    <cellStyle name="Normal" xfId="0" builtinId="0"/>
    <cellStyle name="Percent" xfId="2" builtinId="5"/>
  </cellStyles>
  <dxfs count="3">
    <dxf>
      <fill>
        <patternFill>
          <bgColor theme="9" tint="0.59996337778862885"/>
        </patternFill>
      </fill>
    </dxf>
    <dxf>
      <fill>
        <patternFill>
          <bgColor theme="5"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powerPivotData" Target="model/item.data"/><Relationship Id="rId26" Type="http://schemas.openxmlformats.org/officeDocument/2006/relationships/customXml" Target="../customXml/item7.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5.xml"/><Relationship Id="rId12" Type="http://schemas.microsoft.com/office/2007/relationships/slicerCache" Target="slicerCaches/slicerCache1.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pivotCacheDefinition" Target="pivotCache/pivotCacheDefinition3.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8.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Pivot!$G$144</c:f>
              <c:strCache>
                <c:ptCount val="1"/>
                <c:pt idx="0">
                  <c:v>Female</c:v>
                </c:pt>
              </c:strCache>
            </c:strRef>
          </c:tx>
          <c:spPr>
            <a:solidFill>
              <a:schemeClr val="accent4"/>
            </a:solidFill>
            <a:ln>
              <a:solidFill>
                <a:schemeClr val="accent4"/>
              </a:solidFill>
            </a:ln>
            <a:effectLst/>
          </c:spPr>
          <c:invertIfNegative val="0"/>
          <c:cat>
            <c:numRef>
              <c:f>Pivot!$F$145:$F$180</c:f>
              <c:numCache>
                <c:formatCode>General</c:formatCode>
                <c:ptCount val="36"/>
                <c:pt idx="0">
                  <c:v>20</c:v>
                </c:pt>
                <c:pt idx="1">
                  <c:v>21</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54</c:v>
                </c:pt>
                <c:pt idx="33">
                  <c:v>55</c:v>
                </c:pt>
                <c:pt idx="34">
                  <c:v>57</c:v>
                </c:pt>
                <c:pt idx="35">
                  <c:v>58</c:v>
                </c:pt>
              </c:numCache>
            </c:numRef>
          </c:cat>
          <c:val>
            <c:numRef>
              <c:f>Pivot!$G$145:$G$180</c:f>
              <c:numCache>
                <c:formatCode>General</c:formatCode>
                <c:ptCount val="36"/>
                <c:pt idx="0">
                  <c:v>0</c:v>
                </c:pt>
                <c:pt idx="1">
                  <c:v>-7850.4000000000015</c:v>
                </c:pt>
                <c:pt idx="2">
                  <c:v>-6936.0000000000018</c:v>
                </c:pt>
                <c:pt idx="3">
                  <c:v>0</c:v>
                </c:pt>
                <c:pt idx="4">
                  <c:v>-9032.3500000000022</c:v>
                </c:pt>
                <c:pt idx="5">
                  <c:v>-10392.650000000001</c:v>
                </c:pt>
                <c:pt idx="6">
                  <c:v>-14182.8</c:v>
                </c:pt>
                <c:pt idx="7">
                  <c:v>-20752.350000000013</c:v>
                </c:pt>
                <c:pt idx="8">
                  <c:v>-13105.899999999998</c:v>
                </c:pt>
                <c:pt idx="9">
                  <c:v>-48124.000000000007</c:v>
                </c:pt>
                <c:pt idx="10">
                  <c:v>-56096.6</c:v>
                </c:pt>
                <c:pt idx="11">
                  <c:v>-48592.900000000081</c:v>
                </c:pt>
                <c:pt idx="12">
                  <c:v>-83108.400000000067</c:v>
                </c:pt>
                <c:pt idx="13">
                  <c:v>-69240.049999999901</c:v>
                </c:pt>
                <c:pt idx="14">
                  <c:v>-80397.199999999881</c:v>
                </c:pt>
                <c:pt idx="15">
                  <c:v>-71711.200000000099</c:v>
                </c:pt>
                <c:pt idx="16">
                  <c:v>-112787.50000000016</c:v>
                </c:pt>
                <c:pt idx="17">
                  <c:v>-124089.9499999999</c:v>
                </c:pt>
                <c:pt idx="18">
                  <c:v>-82707.299999999974</c:v>
                </c:pt>
                <c:pt idx="19">
                  <c:v>-100651.89999999998</c:v>
                </c:pt>
                <c:pt idx="20">
                  <c:v>-100083.35000000003</c:v>
                </c:pt>
                <c:pt idx="21">
                  <c:v>-60240.19999999999</c:v>
                </c:pt>
                <c:pt idx="22">
                  <c:v>-45487.599999999991</c:v>
                </c:pt>
                <c:pt idx="23">
                  <c:v>-45485.100000000006</c:v>
                </c:pt>
                <c:pt idx="24">
                  <c:v>-43039.450000000041</c:v>
                </c:pt>
                <c:pt idx="25">
                  <c:v>-43275.500000000036</c:v>
                </c:pt>
                <c:pt idx="26">
                  <c:v>-38682.200000000019</c:v>
                </c:pt>
                <c:pt idx="27">
                  <c:v>-25121.050000000007</c:v>
                </c:pt>
                <c:pt idx="28">
                  <c:v>-17530.300000000003</c:v>
                </c:pt>
                <c:pt idx="29">
                  <c:v>-6653.7500000000018</c:v>
                </c:pt>
                <c:pt idx="30">
                  <c:v>0</c:v>
                </c:pt>
                <c:pt idx="31">
                  <c:v>-18736.400000000001</c:v>
                </c:pt>
                <c:pt idx="32">
                  <c:v>0</c:v>
                </c:pt>
                <c:pt idx="33">
                  <c:v>0</c:v>
                </c:pt>
                <c:pt idx="34">
                  <c:v>-3303.4999999999995</c:v>
                </c:pt>
                <c:pt idx="35">
                  <c:v>0</c:v>
                </c:pt>
              </c:numCache>
            </c:numRef>
          </c:val>
          <c:extLst>
            <c:ext xmlns:c16="http://schemas.microsoft.com/office/drawing/2014/chart" uri="{C3380CC4-5D6E-409C-BE32-E72D297353CC}">
              <c16:uniqueId val="{00000000-DCDA-4AB3-8C5D-733F583B4A98}"/>
            </c:ext>
          </c:extLst>
        </c:ser>
        <c:ser>
          <c:idx val="1"/>
          <c:order val="1"/>
          <c:tx>
            <c:strRef>
              <c:f>Pivot!$H$144</c:f>
              <c:strCache>
                <c:ptCount val="1"/>
                <c:pt idx="0">
                  <c:v>Male</c:v>
                </c:pt>
              </c:strCache>
            </c:strRef>
          </c:tx>
          <c:spPr>
            <a:solidFill>
              <a:schemeClr val="bg2">
                <a:lumMod val="75000"/>
              </a:schemeClr>
            </a:solidFill>
            <a:ln>
              <a:solidFill>
                <a:schemeClr val="bg2">
                  <a:lumMod val="75000"/>
                </a:schemeClr>
              </a:solidFill>
            </a:ln>
            <a:effectLst/>
          </c:spPr>
          <c:invertIfNegative val="0"/>
          <c:cat>
            <c:numRef>
              <c:f>Pivot!$F$145:$F$180</c:f>
              <c:numCache>
                <c:formatCode>General</c:formatCode>
                <c:ptCount val="36"/>
                <c:pt idx="0">
                  <c:v>20</c:v>
                </c:pt>
                <c:pt idx="1">
                  <c:v>21</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54</c:v>
                </c:pt>
                <c:pt idx="33">
                  <c:v>55</c:v>
                </c:pt>
                <c:pt idx="34">
                  <c:v>57</c:v>
                </c:pt>
                <c:pt idx="35">
                  <c:v>58</c:v>
                </c:pt>
              </c:numCache>
            </c:numRef>
          </c:cat>
          <c:val>
            <c:numRef>
              <c:f>Pivot!$H$145:$H$180</c:f>
              <c:numCache>
                <c:formatCode>General</c:formatCode>
                <c:ptCount val="36"/>
                <c:pt idx="0">
                  <c:v>10693.749999999998</c:v>
                </c:pt>
                <c:pt idx="1">
                  <c:v>6559.5000000000009</c:v>
                </c:pt>
                <c:pt idx="2">
                  <c:v>4066.6000000000004</c:v>
                </c:pt>
                <c:pt idx="3">
                  <c:v>8725.0000000000018</c:v>
                </c:pt>
                <c:pt idx="4">
                  <c:v>12977.35</c:v>
                </c:pt>
                <c:pt idx="5">
                  <c:v>9309.8999999999978</c:v>
                </c:pt>
                <c:pt idx="6">
                  <c:v>12520.499999999998</c:v>
                </c:pt>
                <c:pt idx="7">
                  <c:v>37249.249999999978</c:v>
                </c:pt>
                <c:pt idx="8">
                  <c:v>38287.700000000033</c:v>
                </c:pt>
                <c:pt idx="9">
                  <c:v>29725.250000000018</c:v>
                </c:pt>
                <c:pt idx="10">
                  <c:v>23762.649999999998</c:v>
                </c:pt>
                <c:pt idx="11">
                  <c:v>49336.350000000013</c:v>
                </c:pt>
                <c:pt idx="12">
                  <c:v>63242.150000000038</c:v>
                </c:pt>
                <c:pt idx="13">
                  <c:v>98544.300000000032</c:v>
                </c:pt>
                <c:pt idx="14">
                  <c:v>69923.899999999936</c:v>
                </c:pt>
                <c:pt idx="15">
                  <c:v>94633.550000000061</c:v>
                </c:pt>
                <c:pt idx="16">
                  <c:v>81268.149999999965</c:v>
                </c:pt>
                <c:pt idx="17">
                  <c:v>87907.800000000047</c:v>
                </c:pt>
                <c:pt idx="18">
                  <c:v>87309.799999999959</c:v>
                </c:pt>
                <c:pt idx="19">
                  <c:v>98850.600000000049</c:v>
                </c:pt>
                <c:pt idx="20">
                  <c:v>77722.949999999983</c:v>
                </c:pt>
                <c:pt idx="21">
                  <c:v>78251.3</c:v>
                </c:pt>
                <c:pt idx="22">
                  <c:v>68798.650000000023</c:v>
                </c:pt>
                <c:pt idx="23">
                  <c:v>71898.79999999993</c:v>
                </c:pt>
                <c:pt idx="24">
                  <c:v>56215.850000000035</c:v>
                </c:pt>
                <c:pt idx="25">
                  <c:v>31898.15</c:v>
                </c:pt>
                <c:pt idx="26">
                  <c:v>36408.249999999971</c:v>
                </c:pt>
                <c:pt idx="27">
                  <c:v>26648.55</c:v>
                </c:pt>
                <c:pt idx="28">
                  <c:v>5076.9500000000016</c:v>
                </c:pt>
                <c:pt idx="29">
                  <c:v>15336.550000000001</c:v>
                </c:pt>
                <c:pt idx="30">
                  <c:v>7537.1000000000022</c:v>
                </c:pt>
                <c:pt idx="31">
                  <c:v>15161.549999999992</c:v>
                </c:pt>
                <c:pt idx="32">
                  <c:v>4097.8999999999996</c:v>
                </c:pt>
                <c:pt idx="33">
                  <c:v>3127.75</c:v>
                </c:pt>
                <c:pt idx="34">
                  <c:v>0</c:v>
                </c:pt>
                <c:pt idx="35">
                  <c:v>5851.35</c:v>
                </c:pt>
              </c:numCache>
            </c:numRef>
          </c:val>
          <c:extLst>
            <c:ext xmlns:c16="http://schemas.microsoft.com/office/drawing/2014/chart" uri="{C3380CC4-5D6E-409C-BE32-E72D297353CC}">
              <c16:uniqueId val="{00000001-DCDA-4AB3-8C5D-733F583B4A98}"/>
            </c:ext>
          </c:extLst>
        </c:ser>
        <c:dLbls>
          <c:showLegendKey val="0"/>
          <c:showVal val="0"/>
          <c:showCatName val="0"/>
          <c:showSerName val="0"/>
          <c:showPercent val="0"/>
          <c:showBubbleSize val="0"/>
        </c:dLbls>
        <c:gapWidth val="0"/>
        <c:overlap val="100"/>
        <c:axId val="1834971871"/>
        <c:axId val="1834951711"/>
      </c:barChart>
      <c:catAx>
        <c:axId val="1834971871"/>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951711"/>
        <c:crosses val="autoZero"/>
        <c:auto val="1"/>
        <c:lblAlgn val="ctr"/>
        <c:lblOffset val="100"/>
        <c:noMultiLvlLbl val="0"/>
      </c:catAx>
      <c:valAx>
        <c:axId val="1834951711"/>
        <c:scaling>
          <c:orientation val="minMax"/>
        </c:scaling>
        <c:delete val="0"/>
        <c:axPos val="t"/>
        <c:majorGridlines>
          <c:spPr>
            <a:ln w="9525" cap="flat" cmpd="sng" algn="ctr">
              <a:solidFill>
                <a:schemeClr val="bg2"/>
              </a:solidFill>
              <a:round/>
            </a:ln>
            <a:effectLst/>
          </c:spPr>
        </c:majorGridlines>
        <c:numFmt formatCode="\$#,&quot;k&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97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74274601217014E-2"/>
          <c:y val="6.4584875608497683E-3"/>
          <c:w val="0.95142572539878301"/>
          <c:h val="0.99354151243915023"/>
        </c:manualLayout>
      </c:layout>
      <c:barChart>
        <c:barDir val="bar"/>
        <c:grouping val="stacked"/>
        <c:varyColors val="0"/>
        <c:ser>
          <c:idx val="0"/>
          <c:order val="0"/>
          <c:tx>
            <c:strRef>
              <c:f>Pivot!$I$139</c:f>
              <c:strCache>
                <c:ptCount val="1"/>
                <c:pt idx="0">
                  <c:v>Female</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Pivot!$J$138</c:f>
              <c:strCache>
                <c:ptCount val="1"/>
                <c:pt idx="0">
                  <c:v>Amount</c:v>
                </c:pt>
              </c:strCache>
            </c:strRef>
          </c:cat>
          <c:val>
            <c:numRef>
              <c:f>Pivot!$J$139</c:f>
              <c:numCache>
                <c:formatCode>_-[$$-409]* #,##0_ ;_-[$$-409]* \-#,##0\ ;_-[$$-409]* "-"??_ ;_-@_ </c:formatCode>
                <c:ptCount val="1"/>
                <c:pt idx="0">
                  <c:v>1407397.850000002</c:v>
                </c:pt>
              </c:numCache>
            </c:numRef>
          </c:val>
          <c:extLst>
            <c:ext xmlns:c16="http://schemas.microsoft.com/office/drawing/2014/chart" uri="{C3380CC4-5D6E-409C-BE32-E72D297353CC}">
              <c16:uniqueId val="{00000000-6AD7-49BA-A654-C186CF3776E9}"/>
            </c:ext>
          </c:extLst>
        </c:ser>
        <c:ser>
          <c:idx val="1"/>
          <c:order val="1"/>
          <c:tx>
            <c:strRef>
              <c:f>Pivot!$I$140</c:f>
              <c:strCache>
                <c:ptCount val="1"/>
                <c:pt idx="0">
                  <c:v>Male</c:v>
                </c:pt>
              </c:strCache>
            </c:strRef>
          </c:tx>
          <c:spPr>
            <a:solidFill>
              <a:schemeClr val="bg2">
                <a:lumMod val="75000"/>
              </a:schemeClr>
            </a:solidFill>
            <a:ln>
              <a:solidFill>
                <a:schemeClr val="bg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Pivot!$J$138</c:f>
              <c:strCache>
                <c:ptCount val="1"/>
                <c:pt idx="0">
                  <c:v>Amount</c:v>
                </c:pt>
              </c:strCache>
            </c:strRef>
          </c:cat>
          <c:val>
            <c:numRef>
              <c:f>Pivot!$J$140</c:f>
              <c:numCache>
                <c:formatCode>_-[$$-409]* #,##0_ ;_-[$$-409]* \-#,##0\ ;_-[$$-409]* "-"??_ ;_-@_ </c:formatCode>
                <c:ptCount val="1"/>
                <c:pt idx="0">
                  <c:v>1428925.6999999983</c:v>
                </c:pt>
              </c:numCache>
            </c:numRef>
          </c:val>
          <c:extLst>
            <c:ext xmlns:c16="http://schemas.microsoft.com/office/drawing/2014/chart" uri="{C3380CC4-5D6E-409C-BE32-E72D297353CC}">
              <c16:uniqueId val="{00000001-6AD7-49BA-A654-C186CF3776E9}"/>
            </c:ext>
          </c:extLst>
        </c:ser>
        <c:dLbls>
          <c:dLblPos val="ctr"/>
          <c:showLegendKey val="0"/>
          <c:showVal val="1"/>
          <c:showCatName val="0"/>
          <c:showSerName val="0"/>
          <c:showPercent val="0"/>
          <c:showBubbleSize val="0"/>
        </c:dLbls>
        <c:gapWidth val="182"/>
        <c:overlap val="100"/>
        <c:axId val="1829325775"/>
        <c:axId val="1829323855"/>
      </c:barChart>
      <c:catAx>
        <c:axId val="1829325775"/>
        <c:scaling>
          <c:orientation val="minMax"/>
        </c:scaling>
        <c:delete val="1"/>
        <c:axPos val="l"/>
        <c:numFmt formatCode="General" sourceLinked="1"/>
        <c:majorTickMark val="none"/>
        <c:minorTickMark val="none"/>
        <c:tickLblPos val="nextTo"/>
        <c:crossAx val="1829323855"/>
        <c:crosses val="autoZero"/>
        <c:auto val="1"/>
        <c:lblAlgn val="ctr"/>
        <c:lblOffset val="100"/>
        <c:noMultiLvlLbl val="0"/>
      </c:catAx>
      <c:valAx>
        <c:axId val="1829323855"/>
        <c:scaling>
          <c:orientation val="minMax"/>
        </c:scaling>
        <c:delete val="1"/>
        <c:axPos val="b"/>
        <c:numFmt formatCode="_-[$$-409]* #,##0_ ;_-[$$-409]* \-#,##0\ ;_-[$$-409]* &quot;-&quot;??_ ;_-@_ " sourceLinked="1"/>
        <c:majorTickMark val="none"/>
        <c:minorTickMark val="none"/>
        <c:tickLblPos val="nextTo"/>
        <c:crossAx val="182932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Pivot!$G$144</c:f>
              <c:strCache>
                <c:ptCount val="1"/>
                <c:pt idx="0">
                  <c:v>Female</c:v>
                </c:pt>
              </c:strCache>
            </c:strRef>
          </c:tx>
          <c:spPr>
            <a:solidFill>
              <a:schemeClr val="accent4"/>
            </a:solidFill>
            <a:ln>
              <a:solidFill>
                <a:schemeClr val="accent4"/>
              </a:solidFill>
            </a:ln>
            <a:effectLst/>
          </c:spPr>
          <c:invertIfNegative val="0"/>
          <c:cat>
            <c:numRef>
              <c:f>Pivot!$F$145:$F$180</c:f>
              <c:numCache>
                <c:formatCode>General</c:formatCode>
                <c:ptCount val="36"/>
                <c:pt idx="0">
                  <c:v>20</c:v>
                </c:pt>
                <c:pt idx="1">
                  <c:v>21</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54</c:v>
                </c:pt>
                <c:pt idx="33">
                  <c:v>55</c:v>
                </c:pt>
                <c:pt idx="34">
                  <c:v>57</c:v>
                </c:pt>
                <c:pt idx="35">
                  <c:v>58</c:v>
                </c:pt>
              </c:numCache>
            </c:numRef>
          </c:cat>
          <c:val>
            <c:numRef>
              <c:f>Pivot!$G$145:$G$180</c:f>
              <c:numCache>
                <c:formatCode>General</c:formatCode>
                <c:ptCount val="36"/>
                <c:pt idx="0">
                  <c:v>0</c:v>
                </c:pt>
                <c:pt idx="1">
                  <c:v>-7850.4000000000015</c:v>
                </c:pt>
                <c:pt idx="2">
                  <c:v>-6936.0000000000018</c:v>
                </c:pt>
                <c:pt idx="3">
                  <c:v>0</c:v>
                </c:pt>
                <c:pt idx="4">
                  <c:v>-9032.3500000000022</c:v>
                </c:pt>
                <c:pt idx="5">
                  <c:v>-10392.650000000001</c:v>
                </c:pt>
                <c:pt idx="6">
                  <c:v>-14182.8</c:v>
                </c:pt>
                <c:pt idx="7">
                  <c:v>-20752.350000000013</c:v>
                </c:pt>
                <c:pt idx="8">
                  <c:v>-13105.899999999998</c:v>
                </c:pt>
                <c:pt idx="9">
                  <c:v>-48124.000000000007</c:v>
                </c:pt>
                <c:pt idx="10">
                  <c:v>-56096.6</c:v>
                </c:pt>
                <c:pt idx="11">
                  <c:v>-48592.900000000081</c:v>
                </c:pt>
                <c:pt idx="12">
                  <c:v>-83108.400000000067</c:v>
                </c:pt>
                <c:pt idx="13">
                  <c:v>-69240.049999999901</c:v>
                </c:pt>
                <c:pt idx="14">
                  <c:v>-80397.199999999881</c:v>
                </c:pt>
                <c:pt idx="15">
                  <c:v>-71711.200000000099</c:v>
                </c:pt>
                <c:pt idx="16">
                  <c:v>-112787.50000000016</c:v>
                </c:pt>
                <c:pt idx="17">
                  <c:v>-124089.9499999999</c:v>
                </c:pt>
                <c:pt idx="18">
                  <c:v>-82707.299999999974</c:v>
                </c:pt>
                <c:pt idx="19">
                  <c:v>-100651.89999999998</c:v>
                </c:pt>
                <c:pt idx="20">
                  <c:v>-100083.35000000003</c:v>
                </c:pt>
                <c:pt idx="21">
                  <c:v>-60240.19999999999</c:v>
                </c:pt>
                <c:pt idx="22">
                  <c:v>-45487.599999999991</c:v>
                </c:pt>
                <c:pt idx="23">
                  <c:v>-45485.100000000006</c:v>
                </c:pt>
                <c:pt idx="24">
                  <c:v>-43039.450000000041</c:v>
                </c:pt>
                <c:pt idx="25">
                  <c:v>-43275.500000000036</c:v>
                </c:pt>
                <c:pt idx="26">
                  <c:v>-38682.200000000019</c:v>
                </c:pt>
                <c:pt idx="27">
                  <c:v>-25121.050000000007</c:v>
                </c:pt>
                <c:pt idx="28">
                  <c:v>-17530.300000000003</c:v>
                </c:pt>
                <c:pt idx="29">
                  <c:v>-6653.7500000000018</c:v>
                </c:pt>
                <c:pt idx="30">
                  <c:v>0</c:v>
                </c:pt>
                <c:pt idx="31">
                  <c:v>-18736.400000000001</c:v>
                </c:pt>
                <c:pt idx="32">
                  <c:v>0</c:v>
                </c:pt>
                <c:pt idx="33">
                  <c:v>0</c:v>
                </c:pt>
                <c:pt idx="34">
                  <c:v>-3303.4999999999995</c:v>
                </c:pt>
                <c:pt idx="35">
                  <c:v>0</c:v>
                </c:pt>
              </c:numCache>
            </c:numRef>
          </c:val>
          <c:extLst>
            <c:ext xmlns:c16="http://schemas.microsoft.com/office/drawing/2014/chart" uri="{C3380CC4-5D6E-409C-BE32-E72D297353CC}">
              <c16:uniqueId val="{00000000-2EE2-4FE1-AC9C-9957C0F0CFF7}"/>
            </c:ext>
          </c:extLst>
        </c:ser>
        <c:ser>
          <c:idx val="1"/>
          <c:order val="1"/>
          <c:tx>
            <c:strRef>
              <c:f>Pivot!$H$144</c:f>
              <c:strCache>
                <c:ptCount val="1"/>
                <c:pt idx="0">
                  <c:v>Male</c:v>
                </c:pt>
              </c:strCache>
            </c:strRef>
          </c:tx>
          <c:spPr>
            <a:solidFill>
              <a:schemeClr val="bg2">
                <a:lumMod val="75000"/>
              </a:schemeClr>
            </a:solidFill>
            <a:ln>
              <a:solidFill>
                <a:schemeClr val="bg2">
                  <a:lumMod val="75000"/>
                </a:schemeClr>
              </a:solidFill>
            </a:ln>
            <a:effectLst/>
          </c:spPr>
          <c:invertIfNegative val="0"/>
          <c:cat>
            <c:numRef>
              <c:f>Pivot!$F$145:$F$180</c:f>
              <c:numCache>
                <c:formatCode>General</c:formatCode>
                <c:ptCount val="36"/>
                <c:pt idx="0">
                  <c:v>20</c:v>
                </c:pt>
                <c:pt idx="1">
                  <c:v>21</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54</c:v>
                </c:pt>
                <c:pt idx="33">
                  <c:v>55</c:v>
                </c:pt>
                <c:pt idx="34">
                  <c:v>57</c:v>
                </c:pt>
                <c:pt idx="35">
                  <c:v>58</c:v>
                </c:pt>
              </c:numCache>
            </c:numRef>
          </c:cat>
          <c:val>
            <c:numRef>
              <c:f>Pivot!$H$145:$H$180</c:f>
              <c:numCache>
                <c:formatCode>General</c:formatCode>
                <c:ptCount val="36"/>
                <c:pt idx="0">
                  <c:v>10693.749999999998</c:v>
                </c:pt>
                <c:pt idx="1">
                  <c:v>6559.5000000000009</c:v>
                </c:pt>
                <c:pt idx="2">
                  <c:v>4066.6000000000004</c:v>
                </c:pt>
                <c:pt idx="3">
                  <c:v>8725.0000000000018</c:v>
                </c:pt>
                <c:pt idx="4">
                  <c:v>12977.35</c:v>
                </c:pt>
                <c:pt idx="5">
                  <c:v>9309.8999999999978</c:v>
                </c:pt>
                <c:pt idx="6">
                  <c:v>12520.499999999998</c:v>
                </c:pt>
                <c:pt idx="7">
                  <c:v>37249.249999999978</c:v>
                </c:pt>
                <c:pt idx="8">
                  <c:v>38287.700000000033</c:v>
                </c:pt>
                <c:pt idx="9">
                  <c:v>29725.250000000018</c:v>
                </c:pt>
                <c:pt idx="10">
                  <c:v>23762.649999999998</c:v>
                </c:pt>
                <c:pt idx="11">
                  <c:v>49336.350000000013</c:v>
                </c:pt>
                <c:pt idx="12">
                  <c:v>63242.150000000038</c:v>
                </c:pt>
                <c:pt idx="13">
                  <c:v>98544.300000000032</c:v>
                </c:pt>
                <c:pt idx="14">
                  <c:v>69923.899999999936</c:v>
                </c:pt>
                <c:pt idx="15">
                  <c:v>94633.550000000061</c:v>
                </c:pt>
                <c:pt idx="16">
                  <c:v>81268.149999999965</c:v>
                </c:pt>
                <c:pt idx="17">
                  <c:v>87907.800000000047</c:v>
                </c:pt>
                <c:pt idx="18">
                  <c:v>87309.799999999959</c:v>
                </c:pt>
                <c:pt idx="19">
                  <c:v>98850.600000000049</c:v>
                </c:pt>
                <c:pt idx="20">
                  <c:v>77722.949999999983</c:v>
                </c:pt>
                <c:pt idx="21">
                  <c:v>78251.3</c:v>
                </c:pt>
                <c:pt idx="22">
                  <c:v>68798.650000000023</c:v>
                </c:pt>
                <c:pt idx="23">
                  <c:v>71898.79999999993</c:v>
                </c:pt>
                <c:pt idx="24">
                  <c:v>56215.850000000035</c:v>
                </c:pt>
                <c:pt idx="25">
                  <c:v>31898.15</c:v>
                </c:pt>
                <c:pt idx="26">
                  <c:v>36408.249999999971</c:v>
                </c:pt>
                <c:pt idx="27">
                  <c:v>26648.55</c:v>
                </c:pt>
                <c:pt idx="28">
                  <c:v>5076.9500000000016</c:v>
                </c:pt>
                <c:pt idx="29">
                  <c:v>15336.550000000001</c:v>
                </c:pt>
                <c:pt idx="30">
                  <c:v>7537.1000000000022</c:v>
                </c:pt>
                <c:pt idx="31">
                  <c:v>15161.549999999992</c:v>
                </c:pt>
                <c:pt idx="32">
                  <c:v>4097.8999999999996</c:v>
                </c:pt>
                <c:pt idx="33">
                  <c:v>3127.75</c:v>
                </c:pt>
                <c:pt idx="34">
                  <c:v>0</c:v>
                </c:pt>
                <c:pt idx="35">
                  <c:v>5851.35</c:v>
                </c:pt>
              </c:numCache>
            </c:numRef>
          </c:val>
          <c:extLst>
            <c:ext xmlns:c16="http://schemas.microsoft.com/office/drawing/2014/chart" uri="{C3380CC4-5D6E-409C-BE32-E72D297353CC}">
              <c16:uniqueId val="{00000001-2EE2-4FE1-AC9C-9957C0F0CFF7}"/>
            </c:ext>
          </c:extLst>
        </c:ser>
        <c:dLbls>
          <c:showLegendKey val="0"/>
          <c:showVal val="0"/>
          <c:showCatName val="0"/>
          <c:showSerName val="0"/>
          <c:showPercent val="0"/>
          <c:showBubbleSize val="0"/>
        </c:dLbls>
        <c:gapWidth val="0"/>
        <c:overlap val="100"/>
        <c:axId val="1834971871"/>
        <c:axId val="1834951711"/>
      </c:barChart>
      <c:catAx>
        <c:axId val="1834971871"/>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951711"/>
        <c:crosses val="autoZero"/>
        <c:auto val="1"/>
        <c:lblAlgn val="ctr"/>
        <c:lblOffset val="100"/>
        <c:noMultiLvlLbl val="0"/>
      </c:catAx>
      <c:valAx>
        <c:axId val="1834951711"/>
        <c:scaling>
          <c:orientation val="minMax"/>
        </c:scaling>
        <c:delete val="0"/>
        <c:axPos val="t"/>
        <c:majorGridlines>
          <c:spPr>
            <a:ln w="9525" cap="flat" cmpd="sng" algn="ctr">
              <a:solidFill>
                <a:schemeClr val="bg2"/>
              </a:solidFill>
              <a:round/>
            </a:ln>
            <a:effectLst/>
          </c:spPr>
        </c:majorGridlines>
        <c:numFmt formatCode="\$#,&quot;k&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97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8F84A12A-3718-445C-B377-32EA9321F238}">
          <cx:dataLabels>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8F84A12A-3718-445C-B377-32EA9321F238}">
          <cx:dataLabels>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checked="Checked" firstButton="1" fmlaLink="Pivot!$M$106" lockText="1" noThreeD="1"/>
</file>

<file path=xl/ctrlProps/ctrlProp2.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9</xdr:col>
      <xdr:colOff>99060</xdr:colOff>
      <xdr:row>6</xdr:row>
      <xdr:rowOff>114300</xdr:rowOff>
    </xdr:from>
    <xdr:to>
      <xdr:col>11</xdr:col>
      <xdr:colOff>556260</xdr:colOff>
      <xdr:row>20</xdr:row>
      <xdr:rowOff>20955</xdr:rowOff>
    </xdr:to>
    <mc:AlternateContent xmlns:mc="http://schemas.openxmlformats.org/markup-compatibility/2006">
      <mc:Choice xmlns:a14="http://schemas.microsoft.com/office/drawing/2010/main" Requires="a14">
        <xdr:graphicFrame macro="">
          <xdr:nvGraphicFramePr>
            <xdr:cNvPr id="2" name="Parking?">
              <a:extLst>
                <a:ext uri="{FF2B5EF4-FFF2-40B4-BE49-F238E27FC236}">
                  <a16:creationId xmlns:a16="http://schemas.microsoft.com/office/drawing/2014/main" id="{166DE2B3-0432-E478-4359-DC6260A38156}"/>
                </a:ext>
              </a:extLst>
            </xdr:cNvPr>
            <xdr:cNvGraphicFramePr/>
          </xdr:nvGraphicFramePr>
          <xdr:xfrm>
            <a:off x="0" y="0"/>
            <a:ext cx="0" cy="0"/>
          </xdr:xfrm>
          <a:graphic>
            <a:graphicData uri="http://schemas.microsoft.com/office/drawing/2010/slicer">
              <sle:slicer xmlns:sle="http://schemas.microsoft.com/office/drawing/2010/slicer" name="Parking?"/>
            </a:graphicData>
          </a:graphic>
        </xdr:graphicFrame>
      </mc:Choice>
      <mc:Fallback>
        <xdr:sp macro="" textlink="">
          <xdr:nvSpPr>
            <xdr:cNvPr id="0" name=""/>
            <xdr:cNvSpPr>
              <a:spLocks noTextEdit="1"/>
            </xdr:cNvSpPr>
          </xdr:nvSpPr>
          <xdr:spPr>
            <a:xfrm>
              <a:off x="6477000" y="1211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419100</xdr:colOff>
      <xdr:row>105</xdr:row>
      <xdr:rowOff>7620</xdr:rowOff>
    </xdr:from>
    <xdr:to>
      <xdr:col>17</xdr:col>
      <xdr:colOff>533400</xdr:colOff>
      <xdr:row>120</xdr:row>
      <xdr:rowOff>7620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9103E36-D3F0-5AD4-7BC1-D669FC8D2A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359640" y="19210020"/>
              <a:ext cx="258318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373380</xdr:colOff>
      <xdr:row>143</xdr:row>
      <xdr:rowOff>175260</xdr:rowOff>
    </xdr:from>
    <xdr:to>
      <xdr:col>12</xdr:col>
      <xdr:colOff>678180</xdr:colOff>
      <xdr:row>167</xdr:row>
      <xdr:rowOff>38100</xdr:rowOff>
    </xdr:to>
    <xdr:graphicFrame macro="">
      <xdr:nvGraphicFramePr>
        <xdr:cNvPr id="5" name="Chart 4">
          <a:extLst>
            <a:ext uri="{FF2B5EF4-FFF2-40B4-BE49-F238E27FC236}">
              <a16:creationId xmlns:a16="http://schemas.microsoft.com/office/drawing/2014/main" id="{A9338888-01F2-C189-A38B-E678AE4411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373380</xdr:colOff>
      <xdr:row>167</xdr:row>
      <xdr:rowOff>30480</xdr:rowOff>
    </xdr:from>
    <xdr:to>
      <xdr:col>12</xdr:col>
      <xdr:colOff>693420</xdr:colOff>
      <xdr:row>172</xdr:row>
      <xdr:rowOff>7620</xdr:rowOff>
    </xdr:to>
    <xdr:graphicFrame macro="">
      <xdr:nvGraphicFramePr>
        <xdr:cNvPr id="7" name="Chart 6">
          <a:extLst>
            <a:ext uri="{FF2B5EF4-FFF2-40B4-BE49-F238E27FC236}">
              <a16:creationId xmlns:a16="http://schemas.microsoft.com/office/drawing/2014/main" id="{15F8D9D1-54FC-40D0-BAE8-97AF5E59C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236220</xdr:colOff>
      <xdr:row>102</xdr:row>
      <xdr:rowOff>30480</xdr:rowOff>
    </xdr:from>
    <xdr:to>
      <xdr:col>9</xdr:col>
      <xdr:colOff>213360</xdr:colOff>
      <xdr:row>115</xdr:row>
      <xdr:rowOff>120015</xdr:rowOff>
    </xdr:to>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D6530BD6-610B-5A64-3912-8967574613B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762500" y="18684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306395</xdr:colOff>
      <xdr:row>5</xdr:row>
      <xdr:rowOff>34735</xdr:rowOff>
    </xdr:from>
    <xdr:to>
      <xdr:col>23</xdr:col>
      <xdr:colOff>53163</xdr:colOff>
      <xdr:row>9</xdr:row>
      <xdr:rowOff>136985</xdr:rowOff>
    </xdr:to>
    <mc:AlternateContent xmlns:mc="http://schemas.openxmlformats.org/markup-compatibility/2006">
      <mc:Choice xmlns:a14="http://schemas.microsoft.com/office/drawing/2010/main" Requires="a14">
        <xdr:graphicFrame macro="">
          <xdr:nvGraphicFramePr>
            <xdr:cNvPr id="2" name="Parking? 1">
              <a:extLst>
                <a:ext uri="{FF2B5EF4-FFF2-40B4-BE49-F238E27FC236}">
                  <a16:creationId xmlns:a16="http://schemas.microsoft.com/office/drawing/2014/main" id="{BFE7938D-D252-4BA0-A084-E5302F33202A}"/>
                </a:ext>
              </a:extLst>
            </xdr:cNvPr>
            <xdr:cNvGraphicFramePr/>
          </xdr:nvGraphicFramePr>
          <xdr:xfrm>
            <a:off x="0" y="0"/>
            <a:ext cx="0" cy="0"/>
          </xdr:xfrm>
          <a:graphic>
            <a:graphicData uri="http://schemas.microsoft.com/office/drawing/2010/slicer">
              <sle:slicer xmlns:sle="http://schemas.microsoft.com/office/drawing/2010/slicer" name="Parking? 1"/>
            </a:graphicData>
          </a:graphic>
        </xdr:graphicFrame>
      </mc:Choice>
      <mc:Fallback>
        <xdr:sp macro="" textlink="">
          <xdr:nvSpPr>
            <xdr:cNvPr id="0" name=""/>
            <xdr:cNvSpPr>
              <a:spLocks noTextEdit="1"/>
            </xdr:cNvSpPr>
          </xdr:nvSpPr>
          <xdr:spPr>
            <a:xfrm>
              <a:off x="12755348" y="1372665"/>
              <a:ext cx="2192257" cy="9262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15240</xdr:colOff>
      <xdr:row>20</xdr:row>
      <xdr:rowOff>114300</xdr:rowOff>
    </xdr:from>
    <xdr:to>
      <xdr:col>12</xdr:col>
      <xdr:colOff>601980</xdr:colOff>
      <xdr:row>35</xdr:row>
      <xdr:rowOff>22860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64B48B3-6607-4E10-BE58-4B5B1CB00F9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28360" y="3124200"/>
              <a:ext cx="2628900" cy="26517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8</xdr:col>
          <xdr:colOff>594360</xdr:colOff>
          <xdr:row>15</xdr:row>
          <xdr:rowOff>175260</xdr:rowOff>
        </xdr:from>
        <xdr:to>
          <xdr:col>10</xdr:col>
          <xdr:colOff>335280</xdr:colOff>
          <xdr:row>17</xdr:row>
          <xdr:rowOff>30479</xdr:rowOff>
        </xdr:to>
        <xdr:sp macro="" textlink="">
          <xdr:nvSpPr>
            <xdr:cNvPr id="2050" name="Option Button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Top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373380</xdr:colOff>
          <xdr:row>15</xdr:row>
          <xdr:rowOff>175260</xdr:rowOff>
        </xdr:from>
        <xdr:to>
          <xdr:col>13</xdr:col>
          <xdr:colOff>411480</xdr:colOff>
          <xdr:row>17</xdr:row>
          <xdr:rowOff>30479</xdr:rowOff>
        </xdr:to>
        <xdr:sp macro="" textlink="">
          <xdr:nvSpPr>
            <xdr:cNvPr id="2052" name="Option Button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Bottom</a:t>
              </a:r>
            </a:p>
          </xdr:txBody>
        </xdr:sp>
        <xdr:clientData/>
      </xdr:twoCellAnchor>
    </mc:Choice>
    <mc:Fallback/>
  </mc:AlternateContent>
  <xdr:twoCellAnchor>
    <xdr:from>
      <xdr:col>13</xdr:col>
      <xdr:colOff>601449</xdr:colOff>
      <xdr:row>19</xdr:row>
      <xdr:rowOff>8860</xdr:rowOff>
    </xdr:from>
    <xdr:to>
      <xdr:col>18</xdr:col>
      <xdr:colOff>141767</xdr:colOff>
      <xdr:row>34</xdr:row>
      <xdr:rowOff>177209</xdr:rowOff>
    </xdr:to>
    <xdr:graphicFrame macro="">
      <xdr:nvGraphicFramePr>
        <xdr:cNvPr id="4" name="Chart 3">
          <a:extLst>
            <a:ext uri="{FF2B5EF4-FFF2-40B4-BE49-F238E27FC236}">
              <a16:creationId xmlns:a16="http://schemas.microsoft.com/office/drawing/2014/main" id="{519EE4BB-D0C0-402C-991A-7FF8FF753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363281</xdr:colOff>
      <xdr:row>17</xdr:row>
      <xdr:rowOff>150629</xdr:rowOff>
    </xdr:from>
    <xdr:to>
      <xdr:col>23</xdr:col>
      <xdr:colOff>186070</xdr:colOff>
      <xdr:row>30</xdr:row>
      <xdr:rowOff>48379</xdr:rowOff>
    </xdr:to>
    <mc:AlternateContent xmlns:mc="http://schemas.openxmlformats.org/markup-compatibility/2006">
      <mc:Choice xmlns:a14="http://schemas.microsoft.com/office/drawing/2010/main" Requires="a14">
        <xdr:graphicFrame macro="">
          <xdr:nvGraphicFramePr>
            <xdr:cNvPr id="6" name="Category 1">
              <a:extLst>
                <a:ext uri="{FF2B5EF4-FFF2-40B4-BE49-F238E27FC236}">
                  <a16:creationId xmlns:a16="http://schemas.microsoft.com/office/drawing/2014/main" id="{EC85CB3E-D061-4B81-9732-71EF982D84B8}"/>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2812234" y="3801141"/>
              <a:ext cx="2268278" cy="23166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611371</xdr:colOff>
      <xdr:row>13</xdr:row>
      <xdr:rowOff>186068</xdr:rowOff>
    </xdr:from>
    <xdr:to>
      <xdr:col>7</xdr:col>
      <xdr:colOff>0</xdr:colOff>
      <xdr:row>33</xdr:row>
      <xdr:rowOff>8860</xdr:rowOff>
    </xdr:to>
    <xdr:sp macro="" textlink="">
      <xdr:nvSpPr>
        <xdr:cNvPr id="7" name="Rectangle 6">
          <a:extLst>
            <a:ext uri="{FF2B5EF4-FFF2-40B4-BE49-F238E27FC236}">
              <a16:creationId xmlns:a16="http://schemas.microsoft.com/office/drawing/2014/main" id="{066FBA37-9B47-5F17-0C2F-91A6E7F6220B}"/>
            </a:ext>
          </a:extLst>
        </xdr:cNvPr>
        <xdr:cNvSpPr/>
      </xdr:nvSpPr>
      <xdr:spPr>
        <a:xfrm>
          <a:off x="1222743" y="2312580"/>
          <a:ext cx="4040373" cy="3544187"/>
        </a:xfrm>
        <a:prstGeom prst="rect">
          <a:avLst/>
        </a:prstGeom>
        <a:noFill/>
        <a:ln w="19050"/>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1</xdr:colOff>
      <xdr:row>14</xdr:row>
      <xdr:rowOff>0</xdr:rowOff>
    </xdr:from>
    <xdr:to>
      <xdr:col>13</xdr:col>
      <xdr:colOff>1</xdr:colOff>
      <xdr:row>35</xdr:row>
      <xdr:rowOff>177209</xdr:rowOff>
    </xdr:to>
    <xdr:sp macro="" textlink="">
      <xdr:nvSpPr>
        <xdr:cNvPr id="8" name="Rectangle 7">
          <a:extLst>
            <a:ext uri="{FF2B5EF4-FFF2-40B4-BE49-F238E27FC236}">
              <a16:creationId xmlns:a16="http://schemas.microsoft.com/office/drawing/2014/main" id="{AFD0BA10-A16D-4442-A64F-C5D33EAE4FDC}"/>
            </a:ext>
          </a:extLst>
        </xdr:cNvPr>
        <xdr:cNvSpPr/>
      </xdr:nvSpPr>
      <xdr:spPr>
        <a:xfrm>
          <a:off x="5927652" y="2312581"/>
          <a:ext cx="2658140" cy="4084675"/>
        </a:xfrm>
        <a:prstGeom prst="rect">
          <a:avLst/>
        </a:prstGeom>
        <a:noFill/>
        <a:ln w="19050"/>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611371</xdr:colOff>
      <xdr:row>14</xdr:row>
      <xdr:rowOff>8860</xdr:rowOff>
    </xdr:from>
    <xdr:to>
      <xdr:col>19</xdr:col>
      <xdr:colOff>0</xdr:colOff>
      <xdr:row>36</xdr:row>
      <xdr:rowOff>0</xdr:rowOff>
    </xdr:to>
    <xdr:sp macro="" textlink="">
      <xdr:nvSpPr>
        <xdr:cNvPr id="9" name="Rectangle 8">
          <a:extLst>
            <a:ext uri="{FF2B5EF4-FFF2-40B4-BE49-F238E27FC236}">
              <a16:creationId xmlns:a16="http://schemas.microsoft.com/office/drawing/2014/main" id="{A3F937ED-D028-4C34-81E7-8D890767158C}"/>
            </a:ext>
          </a:extLst>
        </xdr:cNvPr>
        <xdr:cNvSpPr/>
      </xdr:nvSpPr>
      <xdr:spPr>
        <a:xfrm>
          <a:off x="9684487" y="2321441"/>
          <a:ext cx="2764466" cy="4084675"/>
        </a:xfrm>
        <a:prstGeom prst="rect">
          <a:avLst/>
        </a:prstGeom>
        <a:noFill/>
        <a:ln w="19050"/>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0</xdr:colOff>
      <xdr:row>3</xdr:row>
      <xdr:rowOff>0</xdr:rowOff>
    </xdr:from>
    <xdr:to>
      <xdr:col>16</xdr:col>
      <xdr:colOff>0</xdr:colOff>
      <xdr:row>4</xdr:row>
      <xdr:rowOff>17720</xdr:rowOff>
    </xdr:to>
    <xdr:sp macro="" textlink="">
      <xdr:nvSpPr>
        <xdr:cNvPr id="10" name="Rectangle: Rounded Corners 9">
          <a:extLst>
            <a:ext uri="{FF2B5EF4-FFF2-40B4-BE49-F238E27FC236}">
              <a16:creationId xmlns:a16="http://schemas.microsoft.com/office/drawing/2014/main" id="{35DE7300-E24F-4609-82B6-5262D1791577}"/>
            </a:ext>
          </a:extLst>
        </xdr:cNvPr>
        <xdr:cNvSpPr/>
      </xdr:nvSpPr>
      <xdr:spPr>
        <a:xfrm>
          <a:off x="1222744" y="186070"/>
          <a:ext cx="10047768" cy="203790"/>
        </a:xfrm>
        <a:prstGeom prst="round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ctr"/>
        <a:lstStyle/>
        <a:p>
          <a:pPr algn="l"/>
          <a:r>
            <a:rPr lang="en-US" sz="1100">
              <a:solidFill>
                <a:schemeClr val="tx1">
                  <a:lumMod val="85000"/>
                  <a:lumOff val="15000"/>
                </a:schemeClr>
              </a:solidFill>
            </a:rPr>
            <a:t>Business</a:t>
          </a:r>
          <a:r>
            <a:rPr lang="en-US" sz="1100" baseline="0">
              <a:solidFill>
                <a:schemeClr val="tx1">
                  <a:lumMod val="85000"/>
                  <a:lumOff val="15000"/>
                </a:schemeClr>
              </a:solidFill>
            </a:rPr>
            <a:t> Summary</a:t>
          </a:r>
          <a:endParaRPr lang="en-US" sz="1100">
            <a:solidFill>
              <a:schemeClr val="tx1">
                <a:lumMod val="85000"/>
                <a:lumOff val="15000"/>
              </a:schemeClr>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avri Sanon" refreshedDate="45410.787891898151" backgroundQuery="1" createdVersion="8" refreshedVersion="8" minRefreshableVersion="3" recordCount="0" supportSubquery="1" supportAdvancedDrill="1" xr:uid="{74D42D9D-2684-4C53-A8B3-6D726FC31F00}">
  <cacheSource type="external" connectionId="5"/>
  <cacheFields count="7">
    <cacheField name="[fctSales].[Date (Month)].[Date (Month)]" caption="Date (Month)" numFmtId="0" hierarchy="18" level="1">
      <sharedItems count="12">
        <s v="Jan"/>
        <s v="Feb"/>
        <s v="Mar"/>
        <s v="Apr"/>
        <s v="May"/>
        <s v="Jun"/>
        <s v="Jul"/>
        <s v="Aug"/>
        <s v="Sep"/>
        <s v="Oct"/>
        <s v="Nov"/>
        <s v="Dec"/>
      </sharedItems>
    </cacheField>
    <cacheField name="[fctSales].[Date (Year)].[Date (Year)]" caption="Date (Year)" numFmtId="0" hierarchy="16" level="1">
      <sharedItems count="2">
        <s v="2017"/>
        <s v="2018"/>
      </sharedItems>
    </cacheField>
    <cacheField name="[Measures].[Sum of Amount]" caption="Sum of Amount" numFmtId="0" hierarchy="35" level="32767"/>
    <cacheField name="[Measures].[Sum of Quantity]" caption="Sum of Quantity" numFmtId="0" hierarchy="36" level="32767"/>
    <cacheField name="[Measures].[Count of Date]" caption="Count of Date" numFmtId="0" hierarchy="37" level="32767"/>
    <cacheField name="[Measures].[Distinct Count of Cust ID]" caption="Distinct Count of Cust ID" numFmtId="0" hierarchy="39" level="32767"/>
    <cacheField name="[Stores].[Parking?].[Parking?]" caption="Parking?" numFmtId="0" hierarchy="26" level="1">
      <sharedItems containsSemiMixedTypes="0" containsNonDate="0" containsString="0"/>
    </cacheField>
  </cacheFields>
  <cacheHierarchies count="40">
    <cacheHierarchy uniqueName="[Customers].[Cust ID]" caption="Cust ID" attribute="1" defaultMemberUniqueName="[Customers].[Cust ID].[All]" allUniqueName="[Customers].[Cust 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Marital Status]" caption="Marital Status" attribute="1" defaultMemberUniqueName="[Customers].[Marital Status].[All]" allUniqueName="[Customers].[Marital Status].[All]" dimensionUniqueName="[Customers]" displayFolder="" count="2" memberValueDatatype="130" unbalanced="0"/>
    <cacheHierarchy uniqueName="[Customers].[Kids?]" caption="Kids?" attribute="1" defaultMemberUniqueName="[Customers].[Kids?].[All]" allUniqueName="[Customers].[Kids?].[All]" dimensionUniqueName="[Customers]" displayFolder="" count="2" memberValueDatatype="130" unbalanced="0"/>
    <cacheHierarchy uniqueName="[Customers].[Age]" caption="Age" attribute="1" defaultMemberUniqueName="[Customers].[Age].[All]" allUniqueName="[Customers].[Age].[All]" dimensionUniqueName="[Customers]" displayFolder="" count="2" memberValueDatatype="20" unbalanced="0"/>
    <cacheHierarchy uniqueName="[Customers].[Education]" caption="Education" attribute="1" defaultMemberUniqueName="[Customers].[Education].[All]" allUniqueName="[Customers].[Education].[All]" dimensionUniqueName="[Customers]" displayFolder="" count="2" memberValueDatatype="130" unbalanced="0"/>
    <cacheHierarchy uniqueName="[Customers].[Zip Code]" caption="Zip Code" attribute="1" defaultMemberUniqueName="[Customers].[Zip Code].[All]" allUniqueName="[Customers].[Zip Code].[All]" dimensionUniqueName="[Customers]" displayFolder="" count="2" memberValueDatatype="130" unbalanced="0"/>
    <cacheHierarchy uniqueName="[Customers].[Store Mapping]" caption="Store Mapping" attribute="1" defaultMemberUniqueName="[Customers].[Store Mapping].[All]" allUniqueName="[Customers].[Store Mapping].[All]" dimensionUniqueName="[Customers]" displayFolder="" count="2" memberValueDatatype="130" unbalanced="0"/>
    <cacheHierarchy uniqueName="[fctSales].[Date]" caption="Date" attribute="1" time="1" defaultMemberUniqueName="[fctSales].[Date].[All]" allUniqueName="[fctSales].[Date].[All]" dimensionUniqueName="[fctSales]" displayFolder="" count="2" memberValueDatatype="7" unbalanced="0"/>
    <cacheHierarchy uniqueName="[fctSales].[Product ID]" caption="Product ID" attribute="1" defaultMemberUniqueName="[fctSales].[Product ID].[All]" allUniqueName="[fctSales].[Product ID].[All]" dimensionUniqueName="[fctSales]" displayFolder="" count="2" memberValueDatatype="130" unbalanced="0"/>
    <cacheHierarchy uniqueName="[fctSales].[Store ID]" caption="Store ID" attribute="1" defaultMemberUniqueName="[fctSales].[Store ID].[All]" allUniqueName="[fctSales].[Store ID].[All]" dimensionUniqueName="[fctSales]" displayFolder="" count="2" memberValueDatatype="130" unbalanced="0"/>
    <cacheHierarchy uniqueName="[fctSales].[Cust ID]" caption="Cust ID" attribute="1" defaultMemberUniqueName="[fctSales].[Cust ID].[All]" allUniqueName="[fctSales].[Cust ID].[All]" dimensionUniqueName="[fctSales]" displayFolder="" count="2" memberValueDatatype="130" unbalanced="0"/>
    <cacheHierarchy uniqueName="[fctSales].[Quantity]" caption="Quantity" attribute="1" defaultMemberUniqueName="[fctSales].[Quantity].[All]" allUniqueName="[fctSales].[Quantity].[All]" dimensionUniqueName="[fctSales]" displayFolder="" count="2" memberValueDatatype="20" unbalanced="0"/>
    <cacheHierarchy uniqueName="[fctSales].[Discount Code]" caption="Discount Code" attribute="1" defaultMemberUniqueName="[fctSales].[Discount Code].[All]" allUniqueName="[fctSales].[Discount Code].[All]" dimensionUniqueName="[fctSales]" displayFolder="" count="2" memberValueDatatype="130" unbalanced="0"/>
    <cacheHierarchy uniqueName="[fctSales].[Amount]" caption="Amount" attribute="1" defaultMemberUniqueName="[fctSales].[Amount].[All]" allUniqueName="[fctSales].[Amount].[All]" dimensionUniqueName="[fctSales]" displayFolder="" count="2" memberValueDatatype="5" unbalanced="0"/>
    <cacheHierarchy uniqueName="[fctSales].[Date (Year)]" caption="Date (Year)" attribute="1" defaultMemberUniqueName="[fctSales].[Date (Year)].[All]" allUniqueName="[fctSales].[Date (Year)].[All]" dimensionUniqueName="[fctSales]" displayFolder="" count="2" memberValueDatatype="130" unbalanced="0">
      <fieldsUsage count="2">
        <fieldUsage x="-1"/>
        <fieldUsage x="1"/>
      </fieldsUsage>
    </cacheHierarchy>
    <cacheHierarchy uniqueName="[fctSales].[Date (Quarter)]" caption="Date (Quarter)" attribute="1" defaultMemberUniqueName="[fctSales].[Date (Quarter)].[All]" allUniqueName="[fctSales].[Date (Quarter)].[All]" dimensionUniqueName="[fctSales]" displayFolder="" count="2" memberValueDatatype="130" unbalanced="0"/>
    <cacheHierarchy uniqueName="[fctSales].[Date (Month)]" caption="Date (Month)" attribute="1" defaultMemberUniqueName="[fctSales].[Date (Month)].[All]" allUniqueName="[fctSales].[Date (Month)].[All]" dimensionUniqueName="[fctSales]" displayFolder="" count="2" memberValueDatatype="130" unbalanced="0">
      <fieldsUsage count="2">
        <fieldUsage x="-1"/>
        <fieldUsage x="0"/>
      </fieldsUsage>
    </cacheHierarchy>
    <cacheHierarchy uniqueName="[Products].[Product ID]" caption="Product ID" attribute="1" defaultMemberUniqueName="[Products].[Product ID].[All]" allUniqueName="[Products].[Product ID].[All]" dimensionUniqueName="[Products]" displayFolder="" count="2" memberValueDatatype="130" unbalanced="0"/>
    <cacheHierarchy uniqueName="[Products].[Name]" caption="Name" attribute="1" defaultMemberUniqueName="[Products].[Name].[All]" allUniqueName="[Products].[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caption="Price" attribute="1" defaultMemberUniqueName="[Products].[Price].[All]" allUniqueName="[Products].[Price].[All]" dimensionUniqueName="[Products]" displayFolder="" count="2" memberValueDatatype="5" unbalanced="0"/>
    <cacheHierarchy uniqueName="[Products].[SKU Size]" caption="SKU Size" attribute="1" defaultMemberUniqueName="[Products].[SKU Size].[All]" allUniqueName="[Products].[SKU Size].[All]" dimensionUniqueName="[Products]" displayFolder="" count="2" memberValueDatatype="130" unbalanced="0"/>
    <cacheHierarchy uniqueName="[Stores].[Store ID]" caption="Store ID" attribute="1" defaultMemberUniqueName="[Stores].[Store ID].[All]" allUniqueName="[Stores].[Store ID].[All]" dimensionUniqueName="[Stores]" displayFolder="" count="2" memberValueDatatype="130" unbalanced="0"/>
    <cacheHierarchy uniqueName="[Stores].[City]" caption="City" attribute="1" defaultMemberUniqueName="[Stores].[City].[All]" allUniqueName="[Stores].[City].[All]" dimensionUniqueName="[Stores]" displayFolder="" count="2" memberValueDatatype="130" unbalanced="0"/>
    <cacheHierarchy uniqueName="[Stores].[Parking?]" caption="Parking?" attribute="1" defaultMemberUniqueName="[Stores].[Parking?].[All]" allUniqueName="[Stores].[Parking?].[All]" dimensionUniqueName="[Stores]" displayFolder="" count="2" memberValueDatatype="130" unbalanced="0">
      <fieldsUsage count="2">
        <fieldUsage x="-1"/>
        <fieldUsage x="6"/>
      </fieldsUsage>
    </cacheHierarchy>
    <cacheHierarchy uniqueName="[Stores].[Self-checkout?]" caption="Self-checkout?" attribute="1" defaultMemberUniqueName="[Stores].[Self-checkout?].[All]" allUniqueName="[Stores].[Self-checkout?].[All]" dimensionUniqueName="[Stores]" displayFolder="" count="2" memberValueDatatype="130" unbalanced="0"/>
    <cacheHierarchy uniqueName="[Stores].[Cash accepted?]" caption="Cash accepted?" attribute="1" defaultMemberUniqueName="[Stores].[Cash accepted?].[All]" allUniqueName="[Stores].[Cash accepted?].[All]" dimensionUniqueName="[Stores]" displayFolder="" count="2" memberValueDatatype="130" unbalanced="0"/>
    <cacheHierarchy uniqueName="[fctSales].[Date (Month Index)]" caption="Date (Month Index)" attribute="1" defaultMemberUniqueName="[fctSales].[Date (Month Index)].[All]" allUniqueName="[fctSales].[Date (Month Index)].[All]" dimensionUniqueName="[fctSales]" displayFolder="" count="2" memberValueDatatype="20" unbalanced="0" hidden="1"/>
    <cacheHierarchy uniqueName="[Measures].[__XL_Count Customers]" caption="__XL_Count Customers" measure="1" displayFolder="" measureGroup="Customers" count="0" hidden="1"/>
    <cacheHierarchy uniqueName="[Measures].[__XL_Count fctSales]" caption="__XL_Count fctSales" measure="1" displayFolder="" measureGroup="fctSale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y uniqueName="[Measures].[Sum of Amount]" caption="Sum of Amount" measure="1" displayFolder="" measureGroup="fctSales"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fctSales" count="0" oneField="1" hidden="1">
      <fieldsUsage count="1">
        <fieldUsage x="3"/>
      </fieldsUsage>
      <extLst>
        <ext xmlns:x15="http://schemas.microsoft.com/office/spreadsheetml/2010/11/main" uri="{B97F6D7D-B522-45F9-BDA1-12C45D357490}">
          <x15:cacheHierarchy aggregatedColumn="13"/>
        </ext>
      </extLst>
    </cacheHierarchy>
    <cacheHierarchy uniqueName="[Measures].[Count of Date]" caption="Count of Date" measure="1" displayFolder="" measureGroup="fctSales" count="0" oneField="1" hidden="1">
      <fieldsUsage count="1">
        <fieldUsage x="4"/>
      </fieldsUsage>
      <extLst>
        <ext xmlns:x15="http://schemas.microsoft.com/office/spreadsheetml/2010/11/main" uri="{B97F6D7D-B522-45F9-BDA1-12C45D357490}">
          <x15:cacheHierarchy aggregatedColumn="9"/>
        </ext>
      </extLst>
    </cacheHierarchy>
    <cacheHierarchy uniqueName="[Measures].[Count of Cust ID]" caption="Count of Cust ID" measure="1" displayFolder="" measureGroup="fctSales" count="0" hidden="1">
      <extLst>
        <ext xmlns:x15="http://schemas.microsoft.com/office/spreadsheetml/2010/11/main" uri="{B97F6D7D-B522-45F9-BDA1-12C45D357490}">
          <x15:cacheHierarchy aggregatedColumn="12"/>
        </ext>
      </extLst>
    </cacheHierarchy>
    <cacheHierarchy uniqueName="[Measures].[Distinct Count of Cust ID]" caption="Distinct Count of Cust ID" measure="1" displayFolder="" measureGroup="fctSales" count="0" oneField="1" hidden="1">
      <fieldsUsage count="1">
        <fieldUsage x="5"/>
      </fieldsUsage>
      <extLst>
        <ext xmlns:x15="http://schemas.microsoft.com/office/spreadsheetml/2010/11/main" uri="{B97F6D7D-B522-45F9-BDA1-12C45D357490}">
          <x15:cacheHierarchy aggregatedColumn="12"/>
        </ext>
      </extLst>
    </cacheHierarchy>
  </cacheHierarchies>
  <kpis count="0"/>
  <dimensions count="5">
    <dimension name="Customers" uniqueName="[Customers]" caption="Customers"/>
    <dimension name="fctSales" uniqueName="[fctSales]" caption="fctSales"/>
    <dimension measure="1" name="Measures" uniqueName="[Measures]" caption="Measures"/>
    <dimension name="Products" uniqueName="[Products]" caption="Products"/>
    <dimension name="Stores" uniqueName="[Stores]" caption="Stores"/>
  </dimensions>
  <measureGroups count="4">
    <measureGroup name="Customers" caption="Customers"/>
    <measureGroup name="fctSales" caption="fctSales"/>
    <measureGroup name="Products" caption="Products"/>
    <measureGroup name="Stores" caption="Stores"/>
  </measureGroups>
  <maps count="7">
    <map measureGroup="0" dimension="0"/>
    <map measureGroup="1" dimension="0"/>
    <map measureGroup="1" dimension="1"/>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avri Sanon" refreshedDate="45411.516655902778" backgroundQuery="1" createdVersion="8" refreshedVersion="8" minRefreshableVersion="3" recordCount="0" supportSubquery="1" supportAdvancedDrill="1" xr:uid="{33B7ED10-9449-4430-A6F0-8AD25ECA68C2}">
  <cacheSource type="external" connectionId="5"/>
  <cacheFields count="3">
    <cacheField name="[Products].[Name].[Name]" caption="Name" numFmtId="0" hierarchy="20" level="1">
      <sharedItems count="5">
        <s v="Cake in a cup"/>
        <s v="Grapo"/>
        <s v="I can't believe this is cake"/>
        <s v="Lotta' Pie"/>
        <s v="Wall nuts"/>
      </sharedItems>
    </cacheField>
    <cacheField name="[Measures].[Sum of Quantity]" caption="Sum of Quantity" numFmtId="0" hierarchy="36" level="32767"/>
    <cacheField name="[Products].[Category].[Category]" caption="Category" numFmtId="0" hierarchy="21" level="1">
      <sharedItems containsSemiMixedTypes="0" containsNonDate="0" containsString="0"/>
    </cacheField>
  </cacheFields>
  <cacheHierarchies count="40">
    <cacheHierarchy uniqueName="[Customers].[Cust ID]" caption="Cust ID" attribute="1" defaultMemberUniqueName="[Customers].[Cust ID].[All]" allUniqueName="[Customers].[Cust 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Marital Status]" caption="Marital Status" attribute="1" defaultMemberUniqueName="[Customers].[Marital Status].[All]" allUniqueName="[Customers].[Marital Status].[All]" dimensionUniqueName="[Customers]" displayFolder="" count="2" memberValueDatatype="130" unbalanced="0"/>
    <cacheHierarchy uniqueName="[Customers].[Kids?]" caption="Kids?" attribute="1" defaultMemberUniqueName="[Customers].[Kids?].[All]" allUniqueName="[Customers].[Kids?].[All]" dimensionUniqueName="[Customers]" displayFolder="" count="2" memberValueDatatype="130" unbalanced="0"/>
    <cacheHierarchy uniqueName="[Customers].[Age]" caption="Age" attribute="1" defaultMemberUniqueName="[Customers].[Age].[All]" allUniqueName="[Customers].[Age].[All]" dimensionUniqueName="[Customers]" displayFolder="" count="2" memberValueDatatype="20" unbalanced="0"/>
    <cacheHierarchy uniqueName="[Customers].[Education]" caption="Education" attribute="1" defaultMemberUniqueName="[Customers].[Education].[All]" allUniqueName="[Customers].[Education].[All]" dimensionUniqueName="[Customers]" displayFolder="" count="2" memberValueDatatype="130" unbalanced="0"/>
    <cacheHierarchy uniqueName="[Customers].[Zip Code]" caption="Zip Code" attribute="1" defaultMemberUniqueName="[Customers].[Zip Code].[All]" allUniqueName="[Customers].[Zip Code].[All]" dimensionUniqueName="[Customers]" displayFolder="" count="2" memberValueDatatype="130" unbalanced="0"/>
    <cacheHierarchy uniqueName="[Customers].[Store Mapping]" caption="Store Mapping" attribute="1" defaultMemberUniqueName="[Customers].[Store Mapping].[All]" allUniqueName="[Customers].[Store Mapping].[All]" dimensionUniqueName="[Customers]" displayFolder="" count="2" memberValueDatatype="130" unbalanced="0"/>
    <cacheHierarchy uniqueName="[fctSales].[Date]" caption="Date" attribute="1" time="1" defaultMemberUniqueName="[fctSales].[Date].[All]" allUniqueName="[fctSales].[Date].[All]" dimensionUniqueName="[fctSales]" displayFolder="" count="2" memberValueDatatype="7" unbalanced="0"/>
    <cacheHierarchy uniqueName="[fctSales].[Product ID]" caption="Product ID" attribute="1" defaultMemberUniqueName="[fctSales].[Product ID].[All]" allUniqueName="[fctSales].[Product ID].[All]" dimensionUniqueName="[fctSales]" displayFolder="" count="2" memberValueDatatype="130" unbalanced="0"/>
    <cacheHierarchy uniqueName="[fctSales].[Store ID]" caption="Store ID" attribute="1" defaultMemberUniqueName="[fctSales].[Store ID].[All]" allUniqueName="[fctSales].[Store ID].[All]" dimensionUniqueName="[fctSales]" displayFolder="" count="2" memberValueDatatype="130" unbalanced="0"/>
    <cacheHierarchy uniqueName="[fctSales].[Cust ID]" caption="Cust ID" attribute="1" defaultMemberUniqueName="[fctSales].[Cust ID].[All]" allUniqueName="[fctSales].[Cust ID].[All]" dimensionUniqueName="[fctSales]" displayFolder="" count="2" memberValueDatatype="130" unbalanced="0"/>
    <cacheHierarchy uniqueName="[fctSales].[Quantity]" caption="Quantity" attribute="1" defaultMemberUniqueName="[fctSales].[Quantity].[All]" allUniqueName="[fctSales].[Quantity].[All]" dimensionUniqueName="[fctSales]" displayFolder="" count="2" memberValueDatatype="20" unbalanced="0"/>
    <cacheHierarchy uniqueName="[fctSales].[Discount Code]" caption="Discount Code" attribute="1" defaultMemberUniqueName="[fctSales].[Discount Code].[All]" allUniqueName="[fctSales].[Discount Code].[All]" dimensionUniqueName="[fctSales]" displayFolder="" count="2" memberValueDatatype="130" unbalanced="0"/>
    <cacheHierarchy uniqueName="[fctSales].[Amount]" caption="Amount" attribute="1" defaultMemberUniqueName="[fctSales].[Amount].[All]" allUniqueName="[fctSales].[Amount].[All]" dimensionUniqueName="[fctSales]" displayFolder="" count="2" memberValueDatatype="5" unbalanced="0"/>
    <cacheHierarchy uniqueName="[fctSales].[Date (Year)]" caption="Date (Year)" attribute="1" defaultMemberUniqueName="[fctSales].[Date (Year)].[All]" allUniqueName="[fctSales].[Date (Year)].[All]" dimensionUniqueName="[fctSales]" displayFolder="" count="2" memberValueDatatype="130" unbalanced="0"/>
    <cacheHierarchy uniqueName="[fctSales].[Date (Quarter)]" caption="Date (Quarter)" attribute="1" defaultMemberUniqueName="[fctSales].[Date (Quarter)].[All]" allUniqueName="[fctSales].[Date (Quarter)].[All]" dimensionUniqueName="[fctSales]" displayFolder="" count="2" memberValueDatatype="130" unbalanced="0"/>
    <cacheHierarchy uniqueName="[fctSales].[Date (Month)]" caption="Date (Month)" attribute="1" defaultMemberUniqueName="[fctSales].[Date (Month)].[All]" allUniqueName="[fctSales].[Date (Month)].[All]" dimensionUniqueName="[fctSales]" displayFolder="" count="2" memberValueDatatype="130"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Name]" caption="Name" attribute="1" defaultMemberUniqueName="[Products].[Name].[All]" allUniqueName="[Products].[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caption="Price" attribute="1" defaultMemberUniqueName="[Products].[Price].[All]" allUniqueName="[Products].[Price].[All]" dimensionUniqueName="[Products]" displayFolder="" count="2" memberValueDatatype="5" unbalanced="0"/>
    <cacheHierarchy uniqueName="[Products].[SKU Size]" caption="SKU Size" attribute="1" defaultMemberUniqueName="[Products].[SKU Size].[All]" allUniqueName="[Products].[SKU Size].[All]" dimensionUniqueName="[Products]" displayFolder="" count="2" memberValueDatatype="130" unbalanced="0"/>
    <cacheHierarchy uniqueName="[Stores].[Store ID]" caption="Store ID" attribute="1" defaultMemberUniqueName="[Stores].[Store ID].[All]" allUniqueName="[Stores].[Store ID].[All]" dimensionUniqueName="[Stores]" displayFolder="" count="2" memberValueDatatype="130" unbalanced="0"/>
    <cacheHierarchy uniqueName="[Stores].[City]" caption="City" attribute="1" defaultMemberUniqueName="[Stores].[City].[All]" allUniqueName="[Stores].[City].[All]" dimensionUniqueName="[Stores]" displayFolder="" count="2" memberValueDatatype="130" unbalanced="0"/>
    <cacheHierarchy uniqueName="[Stores].[Parking?]" caption="Parking?" attribute="1" defaultMemberUniqueName="[Stores].[Parking?].[All]" allUniqueName="[Stores].[Parking?].[All]" dimensionUniqueName="[Stores]" displayFolder="" count="2" memberValueDatatype="130" unbalanced="0"/>
    <cacheHierarchy uniqueName="[Stores].[Self-checkout?]" caption="Self-checkout?" attribute="1" defaultMemberUniqueName="[Stores].[Self-checkout?].[All]" allUniqueName="[Stores].[Self-checkout?].[All]" dimensionUniqueName="[Stores]" displayFolder="" count="2" memberValueDatatype="130" unbalanced="0"/>
    <cacheHierarchy uniqueName="[Stores].[Cash accepted?]" caption="Cash accepted?" attribute="1" defaultMemberUniqueName="[Stores].[Cash accepted?].[All]" allUniqueName="[Stores].[Cash accepted?].[All]" dimensionUniqueName="[Stores]" displayFolder="" count="2" memberValueDatatype="130" unbalanced="0"/>
    <cacheHierarchy uniqueName="[fctSales].[Date (Month Index)]" caption="Date (Month Index)" attribute="1" defaultMemberUniqueName="[fctSales].[Date (Month Index)].[All]" allUniqueName="[fctSales].[Date (Month Index)].[All]" dimensionUniqueName="[fctSales]" displayFolder="" count="2" memberValueDatatype="20" unbalanced="0" hidden="1"/>
    <cacheHierarchy uniqueName="[Measures].[__XL_Count Customers]" caption="__XL_Count Customers" measure="1" displayFolder="" measureGroup="Customers" count="0" hidden="1"/>
    <cacheHierarchy uniqueName="[Measures].[__XL_Count fctSales]" caption="__XL_Count fctSales" measure="1" displayFolder="" measureGroup="fctSale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y uniqueName="[Measures].[Sum of Amount]" caption="Sum of Amount" measure="1" displayFolder="" measureGroup="fctSale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fctSales"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Date]" caption="Count of Date" measure="1" displayFolder="" measureGroup="fctSales" count="0" hidden="1">
      <extLst>
        <ext xmlns:x15="http://schemas.microsoft.com/office/spreadsheetml/2010/11/main" uri="{B97F6D7D-B522-45F9-BDA1-12C45D357490}">
          <x15:cacheHierarchy aggregatedColumn="9"/>
        </ext>
      </extLst>
    </cacheHierarchy>
    <cacheHierarchy uniqueName="[Measures].[Count of Cust ID]" caption="Count of Cust ID" measure="1" displayFolder="" measureGroup="fctSales" count="0" hidden="1">
      <extLst>
        <ext xmlns:x15="http://schemas.microsoft.com/office/spreadsheetml/2010/11/main" uri="{B97F6D7D-B522-45F9-BDA1-12C45D357490}">
          <x15:cacheHierarchy aggregatedColumn="12"/>
        </ext>
      </extLst>
    </cacheHierarchy>
    <cacheHierarchy uniqueName="[Measures].[Distinct Count of Cust ID]" caption="Distinct Count of Cust ID" measure="1" displayFolder="" measureGroup="fctSales" count="0" hidden="1">
      <extLst>
        <ext xmlns:x15="http://schemas.microsoft.com/office/spreadsheetml/2010/11/main" uri="{B97F6D7D-B522-45F9-BDA1-12C45D357490}">
          <x15:cacheHierarchy aggregatedColumn="12"/>
        </ext>
      </extLst>
    </cacheHierarchy>
  </cacheHierarchies>
  <kpis count="0"/>
  <dimensions count="5">
    <dimension name="Customers" uniqueName="[Customers]" caption="Customers"/>
    <dimension name="fctSales" uniqueName="[fctSales]" caption="fctSales"/>
    <dimension measure="1" name="Measures" uniqueName="[Measures]" caption="Measures"/>
    <dimension name="Products" uniqueName="[Products]" caption="Products"/>
    <dimension name="Stores" uniqueName="[Stores]" caption="Stores"/>
  </dimensions>
  <measureGroups count="4">
    <measureGroup name="Customers" caption="Customers"/>
    <measureGroup name="fctSales" caption="fctSales"/>
    <measureGroup name="Products" caption="Products"/>
    <measureGroup name="Stores" caption="Stores"/>
  </measureGroups>
  <maps count="7">
    <map measureGroup="0" dimension="0"/>
    <map measureGroup="1" dimension="0"/>
    <map measureGroup="1" dimension="1"/>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avri Sanon" refreshedDate="45411.516656134256" backgroundQuery="1" createdVersion="8" refreshedVersion="8" minRefreshableVersion="3" recordCount="0" supportSubquery="1" supportAdvancedDrill="1" xr:uid="{8C5450B8-B7CD-4E0F-8748-BB5564D0F8D1}">
  <cacheSource type="external" connectionId="5"/>
  <cacheFields count="3">
    <cacheField name="[Products].[Name].[Name]" caption="Name" numFmtId="0" hierarchy="20" level="1">
      <sharedItems count="5">
        <s v="Coke"/>
        <s v="Dried Grapes"/>
        <s v="Fried Frozen Bananas"/>
        <s v="Sprite"/>
        <s v="Tea time cookies"/>
      </sharedItems>
    </cacheField>
    <cacheField name="[Measures].[Sum of Quantity]" caption="Sum of Quantity" numFmtId="0" hierarchy="36" level="32767"/>
    <cacheField name="[Products].[Category].[Category]" caption="Category" numFmtId="0" hierarchy="21" level="1">
      <sharedItems containsSemiMixedTypes="0" containsNonDate="0" containsString="0"/>
    </cacheField>
  </cacheFields>
  <cacheHierarchies count="40">
    <cacheHierarchy uniqueName="[Customers].[Cust ID]" caption="Cust ID" attribute="1" defaultMemberUniqueName="[Customers].[Cust ID].[All]" allUniqueName="[Customers].[Cust 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Marital Status]" caption="Marital Status" attribute="1" defaultMemberUniqueName="[Customers].[Marital Status].[All]" allUniqueName="[Customers].[Marital Status].[All]" dimensionUniqueName="[Customers]" displayFolder="" count="0" memberValueDatatype="130" unbalanced="0"/>
    <cacheHierarchy uniqueName="[Customers].[Kids?]" caption="Kids?" attribute="1" defaultMemberUniqueName="[Customers].[Kids?].[All]" allUniqueName="[Customers].[Kids?].[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Zip Code]" caption="Zip Code" attribute="1" defaultMemberUniqueName="[Customers].[Zip Code].[All]" allUniqueName="[Customers].[Zip Code].[All]" dimensionUniqueName="[Customers]" displayFolder="" count="0" memberValueDatatype="130" unbalanced="0"/>
    <cacheHierarchy uniqueName="[Customers].[Store Mapping]" caption="Store Mapping" attribute="1" defaultMemberUniqueName="[Customers].[Store Mapping].[All]" allUniqueName="[Customers].[Store Mapping].[All]" dimensionUniqueName="[Customers]" displayFolder="" count="0" memberValueDatatype="130" unbalanced="0"/>
    <cacheHierarchy uniqueName="[fctSales].[Date]" caption="Date" attribute="1" time="1" defaultMemberUniqueName="[fctSales].[Date].[All]" allUniqueName="[fctSales].[Date].[All]" dimensionUniqueName="[fctSales]" displayFolder="" count="0" memberValueDatatype="7" unbalanced="0"/>
    <cacheHierarchy uniqueName="[fctSales].[Product ID]" caption="Product ID" attribute="1" defaultMemberUniqueName="[fctSales].[Product ID].[All]" allUniqueName="[fctSales].[Product ID].[All]" dimensionUniqueName="[fctSales]" displayFolder="" count="0" memberValueDatatype="130" unbalanced="0"/>
    <cacheHierarchy uniqueName="[fctSales].[Store ID]" caption="Store ID" attribute="1" defaultMemberUniqueName="[fctSales].[Store ID].[All]" allUniqueName="[fctSales].[Store ID].[All]" dimensionUniqueName="[fctSales]" displayFolder="" count="0" memberValueDatatype="130" unbalanced="0"/>
    <cacheHierarchy uniqueName="[fctSales].[Cust ID]" caption="Cust ID" attribute="1" defaultMemberUniqueName="[fctSales].[Cust ID].[All]" allUniqueName="[fctSales].[Cust ID].[All]" dimensionUniqueName="[fctSales]" displayFolder="" count="0" memberValueDatatype="130" unbalanced="0"/>
    <cacheHierarchy uniqueName="[fctSales].[Quantity]" caption="Quantity" attribute="1" defaultMemberUniqueName="[fctSales].[Quantity].[All]" allUniqueName="[fctSales].[Quantity].[All]" dimensionUniqueName="[fctSales]" displayFolder="" count="0" memberValueDatatype="20" unbalanced="0"/>
    <cacheHierarchy uniqueName="[fctSales].[Discount Code]" caption="Discount Code" attribute="1" defaultMemberUniqueName="[fctSales].[Discount Code].[All]" allUniqueName="[fctSales].[Discount Code].[All]" dimensionUniqueName="[fctSales]" displayFolder="" count="0" memberValueDatatype="130" unbalanced="0"/>
    <cacheHierarchy uniqueName="[fctSales].[Amount]" caption="Amount" attribute="1" defaultMemberUniqueName="[fctSales].[Amount].[All]" allUniqueName="[fctSales].[Amount].[All]" dimensionUniqueName="[fctSales]" displayFolder="" count="0" memberValueDatatype="5" unbalanced="0"/>
    <cacheHierarchy uniqueName="[fctSales].[Date (Year)]" caption="Date (Year)" attribute="1" defaultMemberUniqueName="[fctSales].[Date (Year)].[All]" allUniqueName="[fctSales].[Date (Year)].[All]" dimensionUniqueName="[fctSales]" displayFolder="" count="0" memberValueDatatype="130" unbalanced="0"/>
    <cacheHierarchy uniqueName="[fctSales].[Date (Quarter)]" caption="Date (Quarter)" attribute="1" defaultMemberUniqueName="[fctSales].[Date (Quarter)].[All]" allUniqueName="[fctSales].[Date (Quarter)].[All]" dimensionUniqueName="[fctSales]" displayFolder="" count="0" memberValueDatatype="130" unbalanced="0"/>
    <cacheHierarchy uniqueName="[fctSales].[Date (Month)]" caption="Date (Month)" attribute="1" defaultMemberUniqueName="[fctSales].[Date (Month)].[All]" allUniqueName="[fctSales].[Date (Month)].[All]" dimensionUniqueName="[fctSal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Name]" caption="Name" attribute="1" defaultMemberUniqueName="[Products].[Name].[All]" allUniqueName="[Products].[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caption="Price" attribute="1" defaultMemberUniqueName="[Products].[Price].[All]" allUniqueName="[Products].[Price].[All]" dimensionUniqueName="[Products]" displayFolder="" count="0" memberValueDatatype="5" unbalanced="0"/>
    <cacheHierarchy uniqueName="[Products].[SKU Size]" caption="SKU Size" attribute="1" defaultMemberUniqueName="[Products].[SKU Size].[All]" allUniqueName="[Products].[SKU Size].[All]" dimensionUniqueName="[Products]"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Parking?]" caption="Parking?" attribute="1" defaultMemberUniqueName="[Stores].[Parking?].[All]" allUniqueName="[Stores].[Parking?].[All]" dimensionUniqueName="[Stores]" displayFolder="" count="0" memberValueDatatype="130" unbalanced="0"/>
    <cacheHierarchy uniqueName="[Stores].[Self-checkout?]" caption="Self-checkout?" attribute="1" defaultMemberUniqueName="[Stores].[Self-checkout?].[All]" allUniqueName="[Stores].[Self-checkout?].[All]" dimensionUniqueName="[Stores]" displayFolder="" count="0" memberValueDatatype="130" unbalanced="0"/>
    <cacheHierarchy uniqueName="[Stores].[Cash accepted?]" caption="Cash accepted?" attribute="1" defaultMemberUniqueName="[Stores].[Cash accepted?].[All]" allUniqueName="[Stores].[Cash accepted?].[All]" dimensionUniqueName="[Stores]" displayFolder="" count="0" memberValueDatatype="130" unbalanced="0"/>
    <cacheHierarchy uniqueName="[fctSales].[Date (Month Index)]" caption="Date (Month Index)" attribute="1" defaultMemberUniqueName="[fctSales].[Date (Month Index)].[All]" allUniqueName="[fctSales].[Date (Month Index)].[All]" dimensionUniqueName="[fctSales]" displayFolder="" count="0" memberValueDatatype="20" unbalanced="0" hidden="1"/>
    <cacheHierarchy uniqueName="[Measures].[__XL_Count Customers]" caption="__XL_Count Customers" measure="1" displayFolder="" measureGroup="Customers" count="0" hidden="1"/>
    <cacheHierarchy uniqueName="[Measures].[__XL_Count fctSales]" caption="__XL_Count fctSales" measure="1" displayFolder="" measureGroup="fctSale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y uniqueName="[Measures].[Sum of Amount]" caption="Sum of Amount" measure="1" displayFolder="" measureGroup="fctSale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fctSales"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Date]" caption="Count of Date" measure="1" displayFolder="" measureGroup="fctSales" count="0" hidden="1">
      <extLst>
        <ext xmlns:x15="http://schemas.microsoft.com/office/spreadsheetml/2010/11/main" uri="{B97F6D7D-B522-45F9-BDA1-12C45D357490}">
          <x15:cacheHierarchy aggregatedColumn="9"/>
        </ext>
      </extLst>
    </cacheHierarchy>
    <cacheHierarchy uniqueName="[Measures].[Count of Cust ID]" caption="Count of Cust ID" measure="1" displayFolder="" measureGroup="fctSales" count="0" hidden="1">
      <extLst>
        <ext xmlns:x15="http://schemas.microsoft.com/office/spreadsheetml/2010/11/main" uri="{B97F6D7D-B522-45F9-BDA1-12C45D357490}">
          <x15:cacheHierarchy aggregatedColumn="12"/>
        </ext>
      </extLst>
    </cacheHierarchy>
    <cacheHierarchy uniqueName="[Measures].[Distinct Count of Cust ID]" caption="Distinct Count of Cust ID" measure="1" displayFolder="" measureGroup="fctSales" count="0" hidden="1">
      <extLst>
        <ext xmlns:x15="http://schemas.microsoft.com/office/spreadsheetml/2010/11/main" uri="{B97F6D7D-B522-45F9-BDA1-12C45D357490}">
          <x15:cacheHierarchy aggregatedColumn="12"/>
        </ext>
      </extLst>
    </cacheHierarchy>
  </cacheHierarchies>
  <kpis count="0"/>
  <dimensions count="5">
    <dimension name="Customers" uniqueName="[Customers]" caption="Customers"/>
    <dimension name="fctSales" uniqueName="[fctSales]" caption="fctSales"/>
    <dimension measure="1" name="Measures" uniqueName="[Measures]" caption="Measures"/>
    <dimension name="Products" uniqueName="[Products]" caption="Products"/>
    <dimension name="Stores" uniqueName="[Stores]" caption="Stores"/>
  </dimensions>
  <measureGroups count="4">
    <measureGroup name="Customers" caption="Customers"/>
    <measureGroup name="fctSales" caption="fctSales"/>
    <measureGroup name="Products" caption="Products"/>
    <measureGroup name="Stores" caption="Stores"/>
  </measureGroups>
  <maps count="7">
    <map measureGroup="0" dimension="0"/>
    <map measureGroup="1" dimension="0"/>
    <map measureGroup="1" dimension="1"/>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avri Sanon" refreshedDate="45411.516656597225" backgroundQuery="1" createdVersion="8" refreshedVersion="8" minRefreshableVersion="3" recordCount="0" supportSubquery="1" supportAdvancedDrill="1" xr:uid="{0AA29272-8F5F-47AC-B76F-48626CE4C7FD}">
  <cacheSource type="external" connectionId="5"/>
  <cacheFields count="3">
    <cacheField name="[Products].[Name].[Name]" caption="Name" numFmtId="0" hierarchy="20" level="1">
      <sharedItems count="5">
        <s v="Coke"/>
        <s v="Dried Grapes"/>
        <s v="Fried Frozen Bananas"/>
        <s v="Sprite"/>
        <s v="Tea time cookies"/>
      </sharedItems>
    </cacheField>
    <cacheField name="[Measures].[Sum of Quantity]" caption="Sum of Quantity" numFmtId="0" hierarchy="36" level="32767"/>
    <cacheField name="[Products].[Category].[Category]" caption="Category" numFmtId="0" hierarchy="21" level="1">
      <sharedItems containsSemiMixedTypes="0" containsNonDate="0" containsString="0"/>
    </cacheField>
  </cacheFields>
  <cacheHierarchies count="40">
    <cacheHierarchy uniqueName="[Customers].[Cust ID]" caption="Cust ID" attribute="1" defaultMemberUniqueName="[Customers].[Cust ID].[All]" allUniqueName="[Customers].[Cust 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Marital Status]" caption="Marital Status" attribute="1" defaultMemberUniqueName="[Customers].[Marital Status].[All]" allUniqueName="[Customers].[Marital Status].[All]" dimensionUniqueName="[Customers]" displayFolder="" count="0" memberValueDatatype="130" unbalanced="0"/>
    <cacheHierarchy uniqueName="[Customers].[Kids?]" caption="Kids?" attribute="1" defaultMemberUniqueName="[Customers].[Kids?].[All]" allUniqueName="[Customers].[Kids?].[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Zip Code]" caption="Zip Code" attribute="1" defaultMemberUniqueName="[Customers].[Zip Code].[All]" allUniqueName="[Customers].[Zip Code].[All]" dimensionUniqueName="[Customers]" displayFolder="" count="0" memberValueDatatype="130" unbalanced="0"/>
    <cacheHierarchy uniqueName="[Customers].[Store Mapping]" caption="Store Mapping" attribute="1" defaultMemberUniqueName="[Customers].[Store Mapping].[All]" allUniqueName="[Customers].[Store Mapping].[All]" dimensionUniqueName="[Customers]" displayFolder="" count="0" memberValueDatatype="130" unbalanced="0"/>
    <cacheHierarchy uniqueName="[fctSales].[Date]" caption="Date" attribute="1" time="1" defaultMemberUniqueName="[fctSales].[Date].[All]" allUniqueName="[fctSales].[Date].[All]" dimensionUniqueName="[fctSales]" displayFolder="" count="0" memberValueDatatype="7" unbalanced="0"/>
    <cacheHierarchy uniqueName="[fctSales].[Product ID]" caption="Product ID" attribute="1" defaultMemberUniqueName="[fctSales].[Product ID].[All]" allUniqueName="[fctSales].[Product ID].[All]" dimensionUniqueName="[fctSales]" displayFolder="" count="0" memberValueDatatype="130" unbalanced="0"/>
    <cacheHierarchy uniqueName="[fctSales].[Store ID]" caption="Store ID" attribute="1" defaultMemberUniqueName="[fctSales].[Store ID].[All]" allUniqueName="[fctSales].[Store ID].[All]" dimensionUniqueName="[fctSales]" displayFolder="" count="0" memberValueDatatype="130" unbalanced="0"/>
    <cacheHierarchy uniqueName="[fctSales].[Cust ID]" caption="Cust ID" attribute="1" defaultMemberUniqueName="[fctSales].[Cust ID].[All]" allUniqueName="[fctSales].[Cust ID].[All]" dimensionUniqueName="[fctSales]" displayFolder="" count="0" memberValueDatatype="130" unbalanced="0"/>
    <cacheHierarchy uniqueName="[fctSales].[Quantity]" caption="Quantity" attribute="1" defaultMemberUniqueName="[fctSales].[Quantity].[All]" allUniqueName="[fctSales].[Quantity].[All]" dimensionUniqueName="[fctSales]" displayFolder="" count="0" memberValueDatatype="20" unbalanced="0"/>
    <cacheHierarchy uniqueName="[fctSales].[Discount Code]" caption="Discount Code" attribute="1" defaultMemberUniqueName="[fctSales].[Discount Code].[All]" allUniqueName="[fctSales].[Discount Code].[All]" dimensionUniqueName="[fctSales]" displayFolder="" count="0" memberValueDatatype="130" unbalanced="0"/>
    <cacheHierarchy uniqueName="[fctSales].[Amount]" caption="Amount" attribute="1" defaultMemberUniqueName="[fctSales].[Amount].[All]" allUniqueName="[fctSales].[Amount].[All]" dimensionUniqueName="[fctSales]" displayFolder="" count="0" memberValueDatatype="5" unbalanced="0"/>
    <cacheHierarchy uniqueName="[fctSales].[Date (Year)]" caption="Date (Year)" attribute="1" defaultMemberUniqueName="[fctSales].[Date (Year)].[All]" allUniqueName="[fctSales].[Date (Year)].[All]" dimensionUniqueName="[fctSales]" displayFolder="" count="0" memberValueDatatype="130" unbalanced="0"/>
    <cacheHierarchy uniqueName="[fctSales].[Date (Quarter)]" caption="Date (Quarter)" attribute="1" defaultMemberUniqueName="[fctSales].[Date (Quarter)].[All]" allUniqueName="[fctSales].[Date (Quarter)].[All]" dimensionUniqueName="[fctSales]" displayFolder="" count="0" memberValueDatatype="130" unbalanced="0"/>
    <cacheHierarchy uniqueName="[fctSales].[Date (Month)]" caption="Date (Month)" attribute="1" defaultMemberUniqueName="[fctSales].[Date (Month)].[All]" allUniqueName="[fctSales].[Date (Month)].[All]" dimensionUniqueName="[fctSal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Name]" caption="Name" attribute="1" defaultMemberUniqueName="[Products].[Name].[All]" allUniqueName="[Products].[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caption="Price" attribute="1" defaultMemberUniqueName="[Products].[Price].[All]" allUniqueName="[Products].[Price].[All]" dimensionUniqueName="[Products]" displayFolder="" count="0" memberValueDatatype="5" unbalanced="0"/>
    <cacheHierarchy uniqueName="[Products].[SKU Size]" caption="SKU Size" attribute="1" defaultMemberUniqueName="[Products].[SKU Size].[All]" allUniqueName="[Products].[SKU Size].[All]" dimensionUniqueName="[Products]"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Parking?]" caption="Parking?" attribute="1" defaultMemberUniqueName="[Stores].[Parking?].[All]" allUniqueName="[Stores].[Parking?].[All]" dimensionUniqueName="[Stores]" displayFolder="" count="0" memberValueDatatype="130" unbalanced="0"/>
    <cacheHierarchy uniqueName="[Stores].[Self-checkout?]" caption="Self-checkout?" attribute="1" defaultMemberUniqueName="[Stores].[Self-checkout?].[All]" allUniqueName="[Stores].[Self-checkout?].[All]" dimensionUniqueName="[Stores]" displayFolder="" count="0" memberValueDatatype="130" unbalanced="0"/>
    <cacheHierarchy uniqueName="[Stores].[Cash accepted?]" caption="Cash accepted?" attribute="1" defaultMemberUniqueName="[Stores].[Cash accepted?].[All]" allUniqueName="[Stores].[Cash accepted?].[All]" dimensionUniqueName="[Stores]" displayFolder="" count="0" memberValueDatatype="130" unbalanced="0"/>
    <cacheHierarchy uniqueName="[fctSales].[Date (Month Index)]" caption="Date (Month Index)" attribute="1" defaultMemberUniqueName="[fctSales].[Date (Month Index)].[All]" allUniqueName="[fctSales].[Date (Month Index)].[All]" dimensionUniqueName="[fctSales]" displayFolder="" count="0" memberValueDatatype="20" unbalanced="0" hidden="1"/>
    <cacheHierarchy uniqueName="[Measures].[__XL_Count Customers]" caption="__XL_Count Customers" measure="1" displayFolder="" measureGroup="Customers" count="0" hidden="1"/>
    <cacheHierarchy uniqueName="[Measures].[__XL_Count fctSales]" caption="__XL_Count fctSales" measure="1" displayFolder="" measureGroup="fctSale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y uniqueName="[Measures].[Sum of Amount]" caption="Sum of Amount" measure="1" displayFolder="" measureGroup="fctSale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fctSales"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Date]" caption="Count of Date" measure="1" displayFolder="" measureGroup="fctSales" count="0" hidden="1">
      <extLst>
        <ext xmlns:x15="http://schemas.microsoft.com/office/spreadsheetml/2010/11/main" uri="{B97F6D7D-B522-45F9-BDA1-12C45D357490}">
          <x15:cacheHierarchy aggregatedColumn="9"/>
        </ext>
      </extLst>
    </cacheHierarchy>
    <cacheHierarchy uniqueName="[Measures].[Count of Cust ID]" caption="Count of Cust ID" measure="1" displayFolder="" measureGroup="fctSales" count="0" hidden="1">
      <extLst>
        <ext xmlns:x15="http://schemas.microsoft.com/office/spreadsheetml/2010/11/main" uri="{B97F6D7D-B522-45F9-BDA1-12C45D357490}">
          <x15:cacheHierarchy aggregatedColumn="12"/>
        </ext>
      </extLst>
    </cacheHierarchy>
    <cacheHierarchy uniqueName="[Measures].[Distinct Count of Cust ID]" caption="Distinct Count of Cust ID" measure="1" displayFolder="" measureGroup="fctSales" count="0" hidden="1">
      <extLst>
        <ext xmlns:x15="http://schemas.microsoft.com/office/spreadsheetml/2010/11/main" uri="{B97F6D7D-B522-45F9-BDA1-12C45D357490}">
          <x15:cacheHierarchy aggregatedColumn="12"/>
        </ext>
      </extLst>
    </cacheHierarchy>
  </cacheHierarchies>
  <kpis count="0"/>
  <dimensions count="5">
    <dimension name="Customers" uniqueName="[Customers]" caption="Customers"/>
    <dimension name="fctSales" uniqueName="[fctSales]" caption="fctSales"/>
    <dimension measure="1" name="Measures" uniqueName="[Measures]" caption="Measures"/>
    <dimension name="Products" uniqueName="[Products]" caption="Products"/>
    <dimension name="Stores" uniqueName="[Stores]" caption="Stores"/>
  </dimensions>
  <measureGroups count="4">
    <measureGroup name="Customers" caption="Customers"/>
    <measureGroup name="fctSales" caption="fctSales"/>
    <measureGroup name="Products" caption="Products"/>
    <measureGroup name="Stores" caption="Stores"/>
  </measureGroups>
  <maps count="7">
    <map measureGroup="0" dimension="0"/>
    <map measureGroup="1" dimension="0"/>
    <map measureGroup="1" dimension="1"/>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avri Sanon" refreshedDate="45411.516657060187" backgroundQuery="1" createdVersion="8" refreshedVersion="8" minRefreshableVersion="3" recordCount="0" supportSubquery="1" supportAdvancedDrill="1" xr:uid="{BAD63D32-DB43-4BB2-B7D5-BE8D63883CDD}">
  <cacheSource type="external" connectionId="5"/>
  <cacheFields count="4">
    <cacheField name="[Customers].[Age].[Age]" caption="Age" numFmtId="0" hierarchy="5" level="1">
      <sharedItems containsSemiMixedTypes="0" containsString="0" containsNumber="1" containsInteger="1" minValue="20" maxValue="58" count="36">
        <n v="20"/>
        <n v="21"/>
        <n v="23"/>
        <n v="24"/>
        <n v="25"/>
        <n v="26"/>
        <n v="27"/>
        <n v="28"/>
        <n v="29"/>
        <n v="30"/>
        <n v="31"/>
        <n v="32"/>
        <n v="33"/>
        <n v="34"/>
        <n v="35"/>
        <n v="36"/>
        <n v="37"/>
        <n v="38"/>
        <n v="39"/>
        <n v="40"/>
        <n v="41"/>
        <n v="42"/>
        <n v="43"/>
        <n v="44"/>
        <n v="45"/>
        <n v="46"/>
        <n v="47"/>
        <n v="48"/>
        <n v="49"/>
        <n v="50"/>
        <n v="51"/>
        <n v="52"/>
        <n v="54"/>
        <n v="55"/>
        <n v="57"/>
        <n v="58"/>
      </sharedItems>
      <extLst>
        <ext xmlns:x15="http://schemas.microsoft.com/office/spreadsheetml/2010/11/main" uri="{4F2E5C28-24EA-4eb8-9CBF-B6C8F9C3D259}">
          <x15:cachedUniqueNames>
            <x15:cachedUniqueName index="0" name="[Customers].[Age].&amp;[20]"/>
            <x15:cachedUniqueName index="1" name="[Customers].[Age].&amp;[21]"/>
            <x15:cachedUniqueName index="2" name="[Customers].[Age].&amp;[23]"/>
            <x15:cachedUniqueName index="3" name="[Customers].[Age].&amp;[24]"/>
            <x15:cachedUniqueName index="4" name="[Customers].[Age].&amp;[25]"/>
            <x15:cachedUniqueName index="5" name="[Customers].[Age].&amp;[26]"/>
            <x15:cachedUniqueName index="6" name="[Customers].[Age].&amp;[27]"/>
            <x15:cachedUniqueName index="7" name="[Customers].[Age].&amp;[28]"/>
            <x15:cachedUniqueName index="8" name="[Customers].[Age].&amp;[29]"/>
            <x15:cachedUniqueName index="9" name="[Customers].[Age].&amp;[30]"/>
            <x15:cachedUniqueName index="10" name="[Customers].[Age].&amp;[31]"/>
            <x15:cachedUniqueName index="11" name="[Customers].[Age].&amp;[32]"/>
            <x15:cachedUniqueName index="12" name="[Customers].[Age].&amp;[33]"/>
            <x15:cachedUniqueName index="13" name="[Customers].[Age].&amp;[34]"/>
            <x15:cachedUniqueName index="14" name="[Customers].[Age].&amp;[35]"/>
            <x15:cachedUniqueName index="15" name="[Customers].[Age].&amp;[36]"/>
            <x15:cachedUniqueName index="16" name="[Customers].[Age].&amp;[37]"/>
            <x15:cachedUniqueName index="17" name="[Customers].[Age].&amp;[38]"/>
            <x15:cachedUniqueName index="18" name="[Customers].[Age].&amp;[39]"/>
            <x15:cachedUniqueName index="19" name="[Customers].[Age].&amp;[40]"/>
            <x15:cachedUniqueName index="20" name="[Customers].[Age].&amp;[41]"/>
            <x15:cachedUniqueName index="21" name="[Customers].[Age].&amp;[42]"/>
            <x15:cachedUniqueName index="22" name="[Customers].[Age].&amp;[43]"/>
            <x15:cachedUniqueName index="23" name="[Customers].[Age].&amp;[44]"/>
            <x15:cachedUniqueName index="24" name="[Customers].[Age].&amp;[45]"/>
            <x15:cachedUniqueName index="25" name="[Customers].[Age].&amp;[46]"/>
            <x15:cachedUniqueName index="26" name="[Customers].[Age].&amp;[47]"/>
            <x15:cachedUniqueName index="27" name="[Customers].[Age].&amp;[48]"/>
            <x15:cachedUniqueName index="28" name="[Customers].[Age].&amp;[49]"/>
            <x15:cachedUniqueName index="29" name="[Customers].[Age].&amp;[50]"/>
            <x15:cachedUniqueName index="30" name="[Customers].[Age].&amp;[51]"/>
            <x15:cachedUniqueName index="31" name="[Customers].[Age].&amp;[52]"/>
            <x15:cachedUniqueName index="32" name="[Customers].[Age].&amp;[54]"/>
            <x15:cachedUniqueName index="33" name="[Customers].[Age].&amp;[55]"/>
            <x15:cachedUniqueName index="34" name="[Customers].[Age].&amp;[57]"/>
            <x15:cachedUniqueName index="35" name="[Customers].[Age].&amp;[58]"/>
          </x15:cachedUniqueNames>
        </ext>
      </extLst>
    </cacheField>
    <cacheField name="[Measures].[Sum of Amount]" caption="Sum of Amount" numFmtId="0" hierarchy="35" level="32767"/>
    <cacheField name="[Customers].[Gender].[Gender]" caption="Gender" numFmtId="0" hierarchy="2" level="1">
      <sharedItems count="2">
        <s v="Female"/>
        <s v="Male"/>
      </sharedItems>
    </cacheField>
    <cacheField name="[Products].[Category].[Category]" caption="Category" numFmtId="0" hierarchy="21" level="1">
      <sharedItems containsSemiMixedTypes="0" containsNonDate="0" containsString="0"/>
    </cacheField>
  </cacheFields>
  <cacheHierarchies count="40">
    <cacheHierarchy uniqueName="[Customers].[Cust ID]" caption="Cust ID" attribute="1" defaultMemberUniqueName="[Customers].[Cust ID].[All]" allUniqueName="[Customers].[Cust 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2"/>
      </fieldsUsage>
    </cacheHierarchy>
    <cacheHierarchy uniqueName="[Customers].[Marital Status]" caption="Marital Status" attribute="1" defaultMemberUniqueName="[Customers].[Marital Status].[All]" allUniqueName="[Customers].[Marital Status].[All]" dimensionUniqueName="[Customers]" displayFolder="" count="0" memberValueDatatype="130" unbalanced="0"/>
    <cacheHierarchy uniqueName="[Customers].[Kids?]" caption="Kids?" attribute="1" defaultMemberUniqueName="[Customers].[Kids?].[All]" allUniqueName="[Customers].[Kids?].[All]" dimensionUniqueName="[Customers]" displayFolder="" count="0" memberValueDatatype="130" unbalanced="0"/>
    <cacheHierarchy uniqueName="[Customers].[Age]" caption="Age" attribute="1" defaultMemberUniqueName="[Customers].[Age].[All]" allUniqueName="[Customers].[Age].[All]" dimensionUniqueName="[Customers]" displayFolder="" count="2" memberValueDatatype="20" unbalanced="0">
      <fieldsUsage count="2">
        <fieldUsage x="-1"/>
        <fieldUsage x="0"/>
      </fieldsUsage>
    </cacheHierarchy>
    <cacheHierarchy uniqueName="[Customers].[Education]" caption="Education" attribute="1" defaultMemberUniqueName="[Customers].[Education].[All]" allUniqueName="[Customers].[Education].[All]" dimensionUniqueName="[Customers]" displayFolder="" count="0" memberValueDatatype="130" unbalanced="0"/>
    <cacheHierarchy uniqueName="[Customers].[Zip Code]" caption="Zip Code" attribute="1" defaultMemberUniqueName="[Customers].[Zip Code].[All]" allUniqueName="[Customers].[Zip Code].[All]" dimensionUniqueName="[Customers]" displayFolder="" count="0" memberValueDatatype="130" unbalanced="0"/>
    <cacheHierarchy uniqueName="[Customers].[Store Mapping]" caption="Store Mapping" attribute="1" defaultMemberUniqueName="[Customers].[Store Mapping].[All]" allUniqueName="[Customers].[Store Mapping].[All]" dimensionUniqueName="[Customers]" displayFolder="" count="0" memberValueDatatype="130" unbalanced="0"/>
    <cacheHierarchy uniqueName="[fctSales].[Date]" caption="Date" attribute="1" time="1" defaultMemberUniqueName="[fctSales].[Date].[All]" allUniqueName="[fctSales].[Date].[All]" dimensionUniqueName="[fctSales]" displayFolder="" count="0" memberValueDatatype="7" unbalanced="0"/>
    <cacheHierarchy uniqueName="[fctSales].[Product ID]" caption="Product ID" attribute="1" defaultMemberUniqueName="[fctSales].[Product ID].[All]" allUniqueName="[fctSales].[Product ID].[All]" dimensionUniqueName="[fctSales]" displayFolder="" count="0" memberValueDatatype="130" unbalanced="0"/>
    <cacheHierarchy uniqueName="[fctSales].[Store ID]" caption="Store ID" attribute="1" defaultMemberUniqueName="[fctSales].[Store ID].[All]" allUniqueName="[fctSales].[Store ID].[All]" dimensionUniqueName="[fctSales]" displayFolder="" count="0" memberValueDatatype="130" unbalanced="0"/>
    <cacheHierarchy uniqueName="[fctSales].[Cust ID]" caption="Cust ID" attribute="1" defaultMemberUniqueName="[fctSales].[Cust ID].[All]" allUniqueName="[fctSales].[Cust ID].[All]" dimensionUniqueName="[fctSales]" displayFolder="" count="0" memberValueDatatype="130" unbalanced="0"/>
    <cacheHierarchy uniqueName="[fctSales].[Quantity]" caption="Quantity" attribute="1" defaultMemberUniqueName="[fctSales].[Quantity].[All]" allUniqueName="[fctSales].[Quantity].[All]" dimensionUniqueName="[fctSales]" displayFolder="" count="0" memberValueDatatype="20" unbalanced="0"/>
    <cacheHierarchy uniqueName="[fctSales].[Discount Code]" caption="Discount Code" attribute="1" defaultMemberUniqueName="[fctSales].[Discount Code].[All]" allUniqueName="[fctSales].[Discount Code].[All]" dimensionUniqueName="[fctSales]" displayFolder="" count="0" memberValueDatatype="130" unbalanced="0"/>
    <cacheHierarchy uniqueName="[fctSales].[Amount]" caption="Amount" attribute="1" defaultMemberUniqueName="[fctSales].[Amount].[All]" allUniqueName="[fctSales].[Amount].[All]" dimensionUniqueName="[fctSales]" displayFolder="" count="0" memberValueDatatype="5" unbalanced="0"/>
    <cacheHierarchy uniqueName="[fctSales].[Date (Year)]" caption="Date (Year)" attribute="1" defaultMemberUniqueName="[fctSales].[Date (Year)].[All]" allUniqueName="[fctSales].[Date (Year)].[All]" dimensionUniqueName="[fctSales]" displayFolder="" count="0" memberValueDatatype="130" unbalanced="0"/>
    <cacheHierarchy uniqueName="[fctSales].[Date (Quarter)]" caption="Date (Quarter)" attribute="1" defaultMemberUniqueName="[fctSales].[Date (Quarter)].[All]" allUniqueName="[fctSales].[Date (Quarter)].[All]" dimensionUniqueName="[fctSales]" displayFolder="" count="0" memberValueDatatype="130" unbalanced="0"/>
    <cacheHierarchy uniqueName="[fctSales].[Date (Month)]" caption="Date (Month)" attribute="1" defaultMemberUniqueName="[fctSales].[Date (Month)].[All]" allUniqueName="[fctSales].[Date (Month)].[All]" dimensionUniqueName="[fctSal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Name]" caption="Name" attribute="1" defaultMemberUniqueName="[Products].[Name].[All]" allUniqueName="[Products].[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caption="Price" attribute="1" defaultMemberUniqueName="[Products].[Price].[All]" allUniqueName="[Products].[Price].[All]" dimensionUniqueName="[Products]" displayFolder="" count="0" memberValueDatatype="5" unbalanced="0"/>
    <cacheHierarchy uniqueName="[Products].[SKU Size]" caption="SKU Size" attribute="1" defaultMemberUniqueName="[Products].[SKU Size].[All]" allUniqueName="[Products].[SKU Size].[All]" dimensionUniqueName="[Products]"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Parking?]" caption="Parking?" attribute="1" defaultMemberUniqueName="[Stores].[Parking?].[All]" allUniqueName="[Stores].[Parking?].[All]" dimensionUniqueName="[Stores]" displayFolder="" count="0" memberValueDatatype="130" unbalanced="0"/>
    <cacheHierarchy uniqueName="[Stores].[Self-checkout?]" caption="Self-checkout?" attribute="1" defaultMemberUniqueName="[Stores].[Self-checkout?].[All]" allUniqueName="[Stores].[Self-checkout?].[All]" dimensionUniqueName="[Stores]" displayFolder="" count="0" memberValueDatatype="130" unbalanced="0"/>
    <cacheHierarchy uniqueName="[Stores].[Cash accepted?]" caption="Cash accepted?" attribute="1" defaultMemberUniqueName="[Stores].[Cash accepted?].[All]" allUniqueName="[Stores].[Cash accepted?].[All]" dimensionUniqueName="[Stores]" displayFolder="" count="0" memberValueDatatype="130" unbalanced="0"/>
    <cacheHierarchy uniqueName="[fctSales].[Date (Month Index)]" caption="Date (Month Index)" attribute="1" defaultMemberUniqueName="[fctSales].[Date (Month Index)].[All]" allUniqueName="[fctSales].[Date (Month Index)].[All]" dimensionUniqueName="[fctSales]" displayFolder="" count="0" memberValueDatatype="20" unbalanced="0" hidden="1"/>
    <cacheHierarchy uniqueName="[Measures].[__XL_Count Customers]" caption="__XL_Count Customers" measure="1" displayFolder="" measureGroup="Customers" count="0" hidden="1"/>
    <cacheHierarchy uniqueName="[Measures].[__XL_Count fctSales]" caption="__XL_Count fctSales" measure="1" displayFolder="" measureGroup="fctSale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y uniqueName="[Measures].[Sum of Amount]" caption="Sum of Amount" measure="1" displayFolder="" measureGroup="fctSales"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fctSales"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fctSales" count="0" hidden="1">
      <extLst>
        <ext xmlns:x15="http://schemas.microsoft.com/office/spreadsheetml/2010/11/main" uri="{B97F6D7D-B522-45F9-BDA1-12C45D357490}">
          <x15:cacheHierarchy aggregatedColumn="9"/>
        </ext>
      </extLst>
    </cacheHierarchy>
    <cacheHierarchy uniqueName="[Measures].[Count of Cust ID]" caption="Count of Cust ID" measure="1" displayFolder="" measureGroup="fctSales" count="0" hidden="1">
      <extLst>
        <ext xmlns:x15="http://schemas.microsoft.com/office/spreadsheetml/2010/11/main" uri="{B97F6D7D-B522-45F9-BDA1-12C45D357490}">
          <x15:cacheHierarchy aggregatedColumn="12"/>
        </ext>
      </extLst>
    </cacheHierarchy>
    <cacheHierarchy uniqueName="[Measures].[Distinct Count of Cust ID]" caption="Distinct Count of Cust ID" measure="1" displayFolder="" measureGroup="fctSales" count="0" hidden="1">
      <extLst>
        <ext xmlns:x15="http://schemas.microsoft.com/office/spreadsheetml/2010/11/main" uri="{B97F6D7D-B522-45F9-BDA1-12C45D357490}">
          <x15:cacheHierarchy aggregatedColumn="12"/>
        </ext>
      </extLst>
    </cacheHierarchy>
  </cacheHierarchies>
  <kpis count="0"/>
  <dimensions count="5">
    <dimension name="Customers" uniqueName="[Customers]" caption="Customers"/>
    <dimension name="fctSales" uniqueName="[fctSales]" caption="fctSales"/>
    <dimension measure="1" name="Measures" uniqueName="[Measures]" caption="Measures"/>
    <dimension name="Products" uniqueName="[Products]" caption="Products"/>
    <dimension name="Stores" uniqueName="[Stores]" caption="Stores"/>
  </dimensions>
  <measureGroups count="4">
    <measureGroup name="Customers" caption="Customers"/>
    <measureGroup name="fctSales" caption="fctSales"/>
    <measureGroup name="Products" caption="Products"/>
    <measureGroup name="Stores" caption="Stores"/>
  </measureGroups>
  <maps count="7">
    <map measureGroup="0" dimension="0"/>
    <map measureGroup="1" dimension="0"/>
    <map measureGroup="1" dimension="1"/>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avri Sanon" refreshedDate="45411.516657523149" backgroundQuery="1" createdVersion="8" refreshedVersion="8" minRefreshableVersion="3" recordCount="0" supportSubquery="1" supportAdvancedDrill="1" xr:uid="{D6472DAA-DADB-4D02-A4D2-9144C32BD43B}">
  <cacheSource type="external" connectionId="5"/>
  <cacheFields count="3">
    <cacheField name="[Customers].[Gender].[Gender]" caption="Gender" numFmtId="0" hierarchy="2" level="1">
      <sharedItems count="2">
        <s v="Female"/>
        <s v="Male"/>
      </sharedItems>
    </cacheField>
    <cacheField name="[Measures].[Sum of Amount]" caption="Sum of Amount" numFmtId="0" hierarchy="35" level="32767"/>
    <cacheField name="[Products].[Category].[Category]" caption="Category" numFmtId="0" hierarchy="21" level="1">
      <sharedItems containsSemiMixedTypes="0" containsNonDate="0" containsString="0"/>
    </cacheField>
  </cacheFields>
  <cacheHierarchies count="40">
    <cacheHierarchy uniqueName="[Customers].[Cust ID]" caption="Cust ID" attribute="1" defaultMemberUniqueName="[Customers].[Cust ID].[All]" allUniqueName="[Customers].[Cust 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Marital Status]" caption="Marital Status" attribute="1" defaultMemberUniqueName="[Customers].[Marital Status].[All]" allUniqueName="[Customers].[Marital Status].[All]" dimensionUniqueName="[Customers]" displayFolder="" count="0" memberValueDatatype="130" unbalanced="0"/>
    <cacheHierarchy uniqueName="[Customers].[Kids?]" caption="Kids?" attribute="1" defaultMemberUniqueName="[Customers].[Kids?].[All]" allUniqueName="[Customers].[Kids?].[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Zip Code]" caption="Zip Code" attribute="1" defaultMemberUniqueName="[Customers].[Zip Code].[All]" allUniqueName="[Customers].[Zip Code].[All]" dimensionUniqueName="[Customers]" displayFolder="" count="0" memberValueDatatype="130" unbalanced="0"/>
    <cacheHierarchy uniqueName="[Customers].[Store Mapping]" caption="Store Mapping" attribute="1" defaultMemberUniqueName="[Customers].[Store Mapping].[All]" allUniqueName="[Customers].[Store Mapping].[All]" dimensionUniqueName="[Customers]" displayFolder="" count="0" memberValueDatatype="130" unbalanced="0"/>
    <cacheHierarchy uniqueName="[fctSales].[Date]" caption="Date" attribute="1" time="1" defaultMemberUniqueName="[fctSales].[Date].[All]" allUniqueName="[fctSales].[Date].[All]" dimensionUniqueName="[fctSales]" displayFolder="" count="0" memberValueDatatype="7" unbalanced="0"/>
    <cacheHierarchy uniqueName="[fctSales].[Product ID]" caption="Product ID" attribute="1" defaultMemberUniqueName="[fctSales].[Product ID].[All]" allUniqueName="[fctSales].[Product ID].[All]" dimensionUniqueName="[fctSales]" displayFolder="" count="0" memberValueDatatype="130" unbalanced="0"/>
    <cacheHierarchy uniqueName="[fctSales].[Store ID]" caption="Store ID" attribute="1" defaultMemberUniqueName="[fctSales].[Store ID].[All]" allUniqueName="[fctSales].[Store ID].[All]" dimensionUniqueName="[fctSales]" displayFolder="" count="0" memberValueDatatype="130" unbalanced="0"/>
    <cacheHierarchy uniqueName="[fctSales].[Cust ID]" caption="Cust ID" attribute="1" defaultMemberUniqueName="[fctSales].[Cust ID].[All]" allUniqueName="[fctSales].[Cust ID].[All]" dimensionUniqueName="[fctSales]" displayFolder="" count="0" memberValueDatatype="130" unbalanced="0"/>
    <cacheHierarchy uniqueName="[fctSales].[Quantity]" caption="Quantity" attribute="1" defaultMemberUniqueName="[fctSales].[Quantity].[All]" allUniqueName="[fctSales].[Quantity].[All]" dimensionUniqueName="[fctSales]" displayFolder="" count="0" memberValueDatatype="20" unbalanced="0"/>
    <cacheHierarchy uniqueName="[fctSales].[Discount Code]" caption="Discount Code" attribute="1" defaultMemberUniqueName="[fctSales].[Discount Code].[All]" allUniqueName="[fctSales].[Discount Code].[All]" dimensionUniqueName="[fctSales]" displayFolder="" count="0" memberValueDatatype="130" unbalanced="0"/>
    <cacheHierarchy uniqueName="[fctSales].[Amount]" caption="Amount" attribute="1" defaultMemberUniqueName="[fctSales].[Amount].[All]" allUniqueName="[fctSales].[Amount].[All]" dimensionUniqueName="[fctSales]" displayFolder="" count="0" memberValueDatatype="5" unbalanced="0"/>
    <cacheHierarchy uniqueName="[fctSales].[Date (Year)]" caption="Date (Year)" attribute="1" defaultMemberUniqueName="[fctSales].[Date (Year)].[All]" allUniqueName="[fctSales].[Date (Year)].[All]" dimensionUniqueName="[fctSales]" displayFolder="" count="0" memberValueDatatype="130" unbalanced="0"/>
    <cacheHierarchy uniqueName="[fctSales].[Date (Quarter)]" caption="Date (Quarter)" attribute="1" defaultMemberUniqueName="[fctSales].[Date (Quarter)].[All]" allUniqueName="[fctSales].[Date (Quarter)].[All]" dimensionUniqueName="[fctSales]" displayFolder="" count="0" memberValueDatatype="130" unbalanced="0"/>
    <cacheHierarchy uniqueName="[fctSales].[Date (Month)]" caption="Date (Month)" attribute="1" defaultMemberUniqueName="[fctSales].[Date (Month)].[All]" allUniqueName="[fctSales].[Date (Month)].[All]" dimensionUniqueName="[fctSal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Name]" caption="Name" attribute="1" defaultMemberUniqueName="[Products].[Name].[All]" allUniqueName="[Products].[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caption="Price" attribute="1" defaultMemberUniqueName="[Products].[Price].[All]" allUniqueName="[Products].[Price].[All]" dimensionUniqueName="[Products]" displayFolder="" count="0" memberValueDatatype="5" unbalanced="0"/>
    <cacheHierarchy uniqueName="[Products].[SKU Size]" caption="SKU Size" attribute="1" defaultMemberUniqueName="[Products].[SKU Size].[All]" allUniqueName="[Products].[SKU Size].[All]" dimensionUniqueName="[Products]"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Parking?]" caption="Parking?" attribute="1" defaultMemberUniqueName="[Stores].[Parking?].[All]" allUniqueName="[Stores].[Parking?].[All]" dimensionUniqueName="[Stores]" displayFolder="" count="0" memberValueDatatype="130" unbalanced="0"/>
    <cacheHierarchy uniqueName="[Stores].[Self-checkout?]" caption="Self-checkout?" attribute="1" defaultMemberUniqueName="[Stores].[Self-checkout?].[All]" allUniqueName="[Stores].[Self-checkout?].[All]" dimensionUniqueName="[Stores]" displayFolder="" count="0" memberValueDatatype="130" unbalanced="0"/>
    <cacheHierarchy uniqueName="[Stores].[Cash accepted?]" caption="Cash accepted?" attribute="1" defaultMemberUniqueName="[Stores].[Cash accepted?].[All]" allUniqueName="[Stores].[Cash accepted?].[All]" dimensionUniqueName="[Stores]" displayFolder="" count="0" memberValueDatatype="130" unbalanced="0"/>
    <cacheHierarchy uniqueName="[fctSales].[Date (Month Index)]" caption="Date (Month Index)" attribute="1" defaultMemberUniqueName="[fctSales].[Date (Month Index)].[All]" allUniqueName="[fctSales].[Date (Month Index)].[All]" dimensionUniqueName="[fctSales]" displayFolder="" count="0" memberValueDatatype="20" unbalanced="0" hidden="1"/>
    <cacheHierarchy uniqueName="[Measures].[__XL_Count Customers]" caption="__XL_Count Customers" measure="1" displayFolder="" measureGroup="Customers" count="0" hidden="1"/>
    <cacheHierarchy uniqueName="[Measures].[__XL_Count fctSales]" caption="__XL_Count fctSales" measure="1" displayFolder="" measureGroup="fctSale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y uniqueName="[Measures].[Sum of Amount]" caption="Sum of Amount" measure="1" displayFolder="" measureGroup="fctSales"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fctSales"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fctSales" count="0" hidden="1">
      <extLst>
        <ext xmlns:x15="http://schemas.microsoft.com/office/spreadsheetml/2010/11/main" uri="{B97F6D7D-B522-45F9-BDA1-12C45D357490}">
          <x15:cacheHierarchy aggregatedColumn="9"/>
        </ext>
      </extLst>
    </cacheHierarchy>
    <cacheHierarchy uniqueName="[Measures].[Count of Cust ID]" caption="Count of Cust ID" measure="1" displayFolder="" measureGroup="fctSales" count="0" hidden="1">
      <extLst>
        <ext xmlns:x15="http://schemas.microsoft.com/office/spreadsheetml/2010/11/main" uri="{B97F6D7D-B522-45F9-BDA1-12C45D357490}">
          <x15:cacheHierarchy aggregatedColumn="12"/>
        </ext>
      </extLst>
    </cacheHierarchy>
    <cacheHierarchy uniqueName="[Measures].[Distinct Count of Cust ID]" caption="Distinct Count of Cust ID" measure="1" displayFolder="" measureGroup="fctSales" count="0" hidden="1">
      <extLst>
        <ext xmlns:x15="http://schemas.microsoft.com/office/spreadsheetml/2010/11/main" uri="{B97F6D7D-B522-45F9-BDA1-12C45D357490}">
          <x15:cacheHierarchy aggregatedColumn="12"/>
        </ext>
      </extLst>
    </cacheHierarchy>
  </cacheHierarchies>
  <kpis count="0"/>
  <dimensions count="5">
    <dimension name="Customers" uniqueName="[Customers]" caption="Customers"/>
    <dimension name="fctSales" uniqueName="[fctSales]" caption="fctSales"/>
    <dimension measure="1" name="Measures" uniqueName="[Measures]" caption="Measures"/>
    <dimension name="Products" uniqueName="[Products]" caption="Products"/>
    <dimension name="Stores" uniqueName="[Stores]" caption="Stores"/>
  </dimensions>
  <measureGroups count="4">
    <measureGroup name="Customers" caption="Customers"/>
    <measureGroup name="fctSales" caption="fctSales"/>
    <measureGroup name="Products" caption="Products"/>
    <measureGroup name="Stores" caption="Stores"/>
  </measureGroups>
  <maps count="7">
    <map measureGroup="0" dimension="0"/>
    <map measureGroup="1" dimension="0"/>
    <map measureGroup="1" dimension="1"/>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avri Sanon" refreshedDate="45411.516658217595" backgroundQuery="1" createdVersion="8" refreshedVersion="8" minRefreshableVersion="3" recordCount="0" supportSubquery="1" supportAdvancedDrill="1" xr:uid="{091DD879-FBAA-4A40-B394-081B5FB0147A}">
  <cacheSource type="external" connectionId="5"/>
  <cacheFields count="5">
    <cacheField name="[Stores].[City].[City]" caption="City" numFmtId="0" hierarchy="25" level="1">
      <sharedItems count="15">
        <s v="Ballarat"/>
        <s v="Bendigo"/>
        <s v="Cairns"/>
        <s v="Canberra"/>
        <s v="Central Coast"/>
        <s v="Darwin"/>
        <s v="Geelong"/>
        <s v="Gold Coast"/>
        <s v="Hobart"/>
        <s v="Mackay"/>
        <s v="Newcastle"/>
        <s v="Rockhampton"/>
        <s v="Sunshine Coast"/>
        <s v="Townsville"/>
        <s v="Wollongong"/>
      </sharedItems>
    </cacheField>
    <cacheField name="[fctSales].[Date (Month)].[Date (Month)]" caption="Date (Month)" numFmtId="0" hierarchy="18" level="1">
      <sharedItems count="12">
        <s v="Jan"/>
        <s v="Feb"/>
        <s v="Mar"/>
        <s v="Apr"/>
        <s v="May"/>
        <s v="Jun"/>
        <s v="Jul"/>
        <s v="Aug"/>
        <s v="Sep"/>
        <s v="Oct"/>
        <s v="Nov"/>
        <s v="Dec"/>
      </sharedItems>
    </cacheField>
    <cacheField name="[fctSales].[Date (Year)].[Date (Year)]" caption="Date (Year)" numFmtId="0" hierarchy="16" level="1">
      <sharedItems count="2">
        <s v="2017"/>
        <s v="2018"/>
      </sharedItems>
    </cacheField>
    <cacheField name="[Measures].[Sum of Amount]" caption="Sum of Amount" numFmtId="0" hierarchy="35" level="32767"/>
    <cacheField name="[Products].[Category].[Category]" caption="Category" numFmtId="0" hierarchy="21" level="1">
      <sharedItems containsSemiMixedTypes="0" containsNonDate="0" containsString="0"/>
    </cacheField>
  </cacheFields>
  <cacheHierarchies count="40">
    <cacheHierarchy uniqueName="[Customers].[Cust ID]" caption="Cust ID" attribute="1" defaultMemberUniqueName="[Customers].[Cust ID].[All]" allUniqueName="[Customers].[Cust 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Marital Status]" caption="Marital Status" attribute="1" defaultMemberUniqueName="[Customers].[Marital Status].[All]" allUniqueName="[Customers].[Marital Status].[All]" dimensionUniqueName="[Customers]" displayFolder="" count="0" memberValueDatatype="130" unbalanced="0"/>
    <cacheHierarchy uniqueName="[Customers].[Kids?]" caption="Kids?" attribute="1" defaultMemberUniqueName="[Customers].[Kids?].[All]" allUniqueName="[Customers].[Kids?].[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Zip Code]" caption="Zip Code" attribute="1" defaultMemberUniqueName="[Customers].[Zip Code].[All]" allUniqueName="[Customers].[Zip Code].[All]" dimensionUniqueName="[Customers]" displayFolder="" count="0" memberValueDatatype="130" unbalanced="0"/>
    <cacheHierarchy uniqueName="[Customers].[Store Mapping]" caption="Store Mapping" attribute="1" defaultMemberUniqueName="[Customers].[Store Mapping].[All]" allUniqueName="[Customers].[Store Mapping].[All]" dimensionUniqueName="[Customers]" displayFolder="" count="0" memberValueDatatype="130" unbalanced="0"/>
    <cacheHierarchy uniqueName="[fctSales].[Date]" caption="Date" attribute="1" time="1" defaultMemberUniqueName="[fctSales].[Date].[All]" allUniqueName="[fctSales].[Date].[All]" dimensionUniqueName="[fctSales]" displayFolder="" count="2" memberValueDatatype="7" unbalanced="0"/>
    <cacheHierarchy uniqueName="[fctSales].[Product ID]" caption="Product ID" attribute="1" defaultMemberUniqueName="[fctSales].[Product ID].[All]" allUniqueName="[fctSales].[Product ID].[All]" dimensionUniqueName="[fctSales]" displayFolder="" count="0" memberValueDatatype="130" unbalanced="0"/>
    <cacheHierarchy uniqueName="[fctSales].[Store ID]" caption="Store ID" attribute="1" defaultMemberUniqueName="[fctSales].[Store ID].[All]" allUniqueName="[fctSales].[Store ID].[All]" dimensionUniqueName="[fctSales]" displayFolder="" count="0" memberValueDatatype="130" unbalanced="0"/>
    <cacheHierarchy uniqueName="[fctSales].[Cust ID]" caption="Cust ID" attribute="1" defaultMemberUniqueName="[fctSales].[Cust ID].[All]" allUniqueName="[fctSales].[Cust ID].[All]" dimensionUniqueName="[fctSales]" displayFolder="" count="0" memberValueDatatype="130" unbalanced="0"/>
    <cacheHierarchy uniqueName="[fctSales].[Quantity]" caption="Quantity" attribute="1" defaultMemberUniqueName="[fctSales].[Quantity].[All]" allUniqueName="[fctSales].[Quantity].[All]" dimensionUniqueName="[fctSales]" displayFolder="" count="0" memberValueDatatype="20" unbalanced="0"/>
    <cacheHierarchy uniqueName="[fctSales].[Discount Code]" caption="Discount Code" attribute="1" defaultMemberUniqueName="[fctSales].[Discount Code].[All]" allUniqueName="[fctSales].[Discount Code].[All]" dimensionUniqueName="[fctSales]" displayFolder="" count="0" memberValueDatatype="130" unbalanced="0"/>
    <cacheHierarchy uniqueName="[fctSales].[Amount]" caption="Amount" attribute="1" defaultMemberUniqueName="[fctSales].[Amount].[All]" allUniqueName="[fctSales].[Amount].[All]" dimensionUniqueName="[fctSales]" displayFolder="" count="0" memberValueDatatype="5" unbalanced="0"/>
    <cacheHierarchy uniqueName="[fctSales].[Date (Year)]" caption="Date (Year)" attribute="1" defaultMemberUniqueName="[fctSales].[Date (Year)].[All]" allUniqueName="[fctSales].[Date (Year)].[All]" dimensionUniqueName="[fctSales]" displayFolder="" count="2" memberValueDatatype="130" unbalanced="0">
      <fieldsUsage count="2">
        <fieldUsage x="-1"/>
        <fieldUsage x="2"/>
      </fieldsUsage>
    </cacheHierarchy>
    <cacheHierarchy uniqueName="[fctSales].[Date (Quarter)]" caption="Date (Quarter)" attribute="1" defaultMemberUniqueName="[fctSales].[Date (Quarter)].[All]" allUniqueName="[fctSales].[Date (Quarter)].[All]" dimensionUniqueName="[fctSales]" displayFolder="" count="2" memberValueDatatype="130" unbalanced="0"/>
    <cacheHierarchy uniqueName="[fctSales].[Date (Month)]" caption="Date (Month)" attribute="1" defaultMemberUniqueName="[fctSales].[Date (Month)].[All]" allUniqueName="[fctSales].[Date (Month)].[All]" dimensionUniqueName="[fctSales]" displayFolder="" count="2" memberValueDatatype="130" unbalanced="0">
      <fieldsUsage count="2">
        <fieldUsage x="-1"/>
        <fieldUsage x="1"/>
      </fieldsUsage>
    </cacheHierarchy>
    <cacheHierarchy uniqueName="[Products].[Product ID]" caption="Product ID" attribute="1" defaultMemberUniqueName="[Products].[Product ID].[All]" allUniqueName="[Products].[Product ID].[All]" dimensionUniqueName="[Products]" displayFolder="" count="0" memberValueDatatype="130" unbalanced="0"/>
    <cacheHierarchy uniqueName="[Products].[Name]" caption="Name" attribute="1" defaultMemberUniqueName="[Products].[Name].[All]" allUniqueName="[Products].[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4"/>
      </fieldsUsage>
    </cacheHierarchy>
    <cacheHierarchy uniqueName="[Products].[Price]" caption="Price" attribute="1" defaultMemberUniqueName="[Products].[Price].[All]" allUniqueName="[Products].[Price].[All]" dimensionUniqueName="[Products]" displayFolder="" count="0" memberValueDatatype="5" unbalanced="0"/>
    <cacheHierarchy uniqueName="[Products].[SKU Size]" caption="SKU Size" attribute="1" defaultMemberUniqueName="[Products].[SKU Size].[All]" allUniqueName="[Products].[SKU Size].[All]" dimensionUniqueName="[Products]"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City]" caption="City" attribute="1" defaultMemberUniqueName="[Stores].[City].[All]" allUniqueName="[Stores].[City].[All]" dimensionUniqueName="[Stores]" displayFolder="" count="2" memberValueDatatype="130" unbalanced="0">
      <fieldsUsage count="2">
        <fieldUsage x="-1"/>
        <fieldUsage x="0"/>
      </fieldsUsage>
    </cacheHierarchy>
    <cacheHierarchy uniqueName="[Stores].[Parking?]" caption="Parking?" attribute="1" defaultMemberUniqueName="[Stores].[Parking?].[All]" allUniqueName="[Stores].[Parking?].[All]" dimensionUniqueName="[Stores]" displayFolder="" count="0" memberValueDatatype="130" unbalanced="0"/>
    <cacheHierarchy uniqueName="[Stores].[Self-checkout?]" caption="Self-checkout?" attribute="1" defaultMemberUniqueName="[Stores].[Self-checkout?].[All]" allUniqueName="[Stores].[Self-checkout?].[All]" dimensionUniqueName="[Stores]" displayFolder="" count="0" memberValueDatatype="130" unbalanced="0"/>
    <cacheHierarchy uniqueName="[Stores].[Cash accepted?]" caption="Cash accepted?" attribute="1" defaultMemberUniqueName="[Stores].[Cash accepted?].[All]" allUniqueName="[Stores].[Cash accepted?].[All]" dimensionUniqueName="[Stores]" displayFolder="" count="0" memberValueDatatype="130" unbalanced="0"/>
    <cacheHierarchy uniqueName="[fctSales].[Date (Month Index)]" caption="Date (Month Index)" attribute="1" defaultMemberUniqueName="[fctSales].[Date (Month Index)].[All]" allUniqueName="[fctSales].[Date (Month Index)].[All]" dimensionUniqueName="[fctSales]" displayFolder="" count="0" memberValueDatatype="20" unbalanced="0" hidden="1"/>
    <cacheHierarchy uniqueName="[Measures].[__XL_Count Customers]" caption="__XL_Count Customers" measure="1" displayFolder="" measureGroup="Customers" count="0" hidden="1"/>
    <cacheHierarchy uniqueName="[Measures].[__XL_Count fctSales]" caption="__XL_Count fctSales" measure="1" displayFolder="" measureGroup="fctSale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y uniqueName="[Measures].[Sum of Amount]" caption="Sum of Amount" measure="1" displayFolder="" measureGroup="fctSales"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fctSales"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fctSales" count="0" hidden="1">
      <extLst>
        <ext xmlns:x15="http://schemas.microsoft.com/office/spreadsheetml/2010/11/main" uri="{B97F6D7D-B522-45F9-BDA1-12C45D357490}">
          <x15:cacheHierarchy aggregatedColumn="9"/>
        </ext>
      </extLst>
    </cacheHierarchy>
    <cacheHierarchy uniqueName="[Measures].[Count of Cust ID]" caption="Count of Cust ID" measure="1" displayFolder="" measureGroup="fctSales" count="0" hidden="1">
      <extLst>
        <ext xmlns:x15="http://schemas.microsoft.com/office/spreadsheetml/2010/11/main" uri="{B97F6D7D-B522-45F9-BDA1-12C45D357490}">
          <x15:cacheHierarchy aggregatedColumn="12"/>
        </ext>
      </extLst>
    </cacheHierarchy>
    <cacheHierarchy uniqueName="[Measures].[Distinct Count of Cust ID]" caption="Distinct Count of Cust ID" measure="1" displayFolder="" measureGroup="fctSales" count="0" hidden="1">
      <extLst>
        <ext xmlns:x15="http://schemas.microsoft.com/office/spreadsheetml/2010/11/main" uri="{B97F6D7D-B522-45F9-BDA1-12C45D357490}">
          <x15:cacheHierarchy aggregatedColumn="12"/>
        </ext>
      </extLst>
    </cacheHierarchy>
  </cacheHierarchies>
  <kpis count="0"/>
  <dimensions count="5">
    <dimension name="Customers" uniqueName="[Customers]" caption="Customers"/>
    <dimension name="fctSales" uniqueName="[fctSales]" caption="fctSales"/>
    <dimension measure="1" name="Measures" uniqueName="[Measures]" caption="Measures"/>
    <dimension name="Products" uniqueName="[Products]" caption="Products"/>
    <dimension name="Stores" uniqueName="[Stores]" caption="Stores"/>
  </dimensions>
  <measureGroups count="4">
    <measureGroup name="Customers" caption="Customers"/>
    <measureGroup name="fctSales" caption="fctSales"/>
    <measureGroup name="Products" caption="Products"/>
    <measureGroup name="Stores" caption="Stores"/>
  </measureGroups>
  <maps count="7">
    <map measureGroup="0" dimension="0"/>
    <map measureGroup="1" dimension="0"/>
    <map measureGroup="1" dimension="1"/>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avri Sanon" refreshedDate="45410.688378125" backgroundQuery="1" createdVersion="3" refreshedVersion="8" minRefreshableVersion="3" recordCount="0" supportSubquery="1" supportAdvancedDrill="1" xr:uid="{282236AC-1849-4B35-A6BD-14815FBF715E}">
  <cacheSource type="external" connectionId="5">
    <extLst>
      <ext xmlns:x14="http://schemas.microsoft.com/office/spreadsheetml/2009/9/main" uri="{F057638F-6D5F-4e77-A914-E7F072B9BCA8}">
        <x14:sourceConnection name="ThisWorkbookDataModel"/>
      </ext>
    </extLst>
  </cacheSource>
  <cacheFields count="0"/>
  <cacheHierarchies count="40">
    <cacheHierarchy uniqueName="[Customers].[Cust ID]" caption="Cust ID" attribute="1" defaultMemberUniqueName="[Customers].[Cust ID].[All]" allUniqueName="[Customers].[Cust 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Marital Status]" caption="Marital Status" attribute="1" defaultMemberUniqueName="[Customers].[Marital Status].[All]" allUniqueName="[Customers].[Marital Status].[All]" dimensionUniqueName="[Customers]" displayFolder="" count="0" memberValueDatatype="130" unbalanced="0"/>
    <cacheHierarchy uniqueName="[Customers].[Kids?]" caption="Kids?" attribute="1" defaultMemberUniqueName="[Customers].[Kids?].[All]" allUniqueName="[Customers].[Kids?].[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Zip Code]" caption="Zip Code" attribute="1" defaultMemberUniqueName="[Customers].[Zip Code].[All]" allUniqueName="[Customers].[Zip Code].[All]" dimensionUniqueName="[Customers]" displayFolder="" count="0" memberValueDatatype="130" unbalanced="0"/>
    <cacheHierarchy uniqueName="[Customers].[Store Mapping]" caption="Store Mapping" attribute="1" defaultMemberUniqueName="[Customers].[Store Mapping].[All]" allUniqueName="[Customers].[Store Mapping].[All]" dimensionUniqueName="[Customers]" displayFolder="" count="0" memberValueDatatype="130" unbalanced="0"/>
    <cacheHierarchy uniqueName="[fctSales].[Date]" caption="Date" attribute="1" time="1" defaultMemberUniqueName="[fctSales].[Date].[All]" allUniqueName="[fctSales].[Date].[All]" dimensionUniqueName="[fctSales]" displayFolder="" count="0" memberValueDatatype="7" unbalanced="0"/>
    <cacheHierarchy uniqueName="[fctSales].[Product ID]" caption="Product ID" attribute="1" defaultMemberUniqueName="[fctSales].[Product ID].[All]" allUniqueName="[fctSales].[Product ID].[All]" dimensionUniqueName="[fctSales]" displayFolder="" count="0" memberValueDatatype="130" unbalanced="0"/>
    <cacheHierarchy uniqueName="[fctSales].[Store ID]" caption="Store ID" attribute="1" defaultMemberUniqueName="[fctSales].[Store ID].[All]" allUniqueName="[fctSales].[Store ID].[All]" dimensionUniqueName="[fctSales]" displayFolder="" count="0" memberValueDatatype="130" unbalanced="0"/>
    <cacheHierarchy uniqueName="[fctSales].[Cust ID]" caption="Cust ID" attribute="1" defaultMemberUniqueName="[fctSales].[Cust ID].[All]" allUniqueName="[fctSales].[Cust ID].[All]" dimensionUniqueName="[fctSales]" displayFolder="" count="0" memberValueDatatype="130" unbalanced="0"/>
    <cacheHierarchy uniqueName="[fctSales].[Quantity]" caption="Quantity" attribute="1" defaultMemberUniqueName="[fctSales].[Quantity].[All]" allUniqueName="[fctSales].[Quantity].[All]" dimensionUniqueName="[fctSales]" displayFolder="" count="0" memberValueDatatype="20" unbalanced="0"/>
    <cacheHierarchy uniqueName="[fctSales].[Discount Code]" caption="Discount Code" attribute="1" defaultMemberUniqueName="[fctSales].[Discount Code].[All]" allUniqueName="[fctSales].[Discount Code].[All]" dimensionUniqueName="[fctSales]" displayFolder="" count="0" memberValueDatatype="130" unbalanced="0"/>
    <cacheHierarchy uniqueName="[fctSales].[Amount]" caption="Amount" attribute="1" defaultMemberUniqueName="[fctSales].[Amount].[All]" allUniqueName="[fctSales].[Amount].[All]" dimensionUniqueName="[fctSales]" displayFolder="" count="0" memberValueDatatype="5" unbalanced="0"/>
    <cacheHierarchy uniqueName="[fctSales].[Date (Year)]" caption="Date (Year)" attribute="1" defaultMemberUniqueName="[fctSales].[Date (Year)].[All]" allUniqueName="[fctSales].[Date (Year)].[All]" dimensionUniqueName="[fctSales]" displayFolder="" count="0" memberValueDatatype="130" unbalanced="0"/>
    <cacheHierarchy uniqueName="[fctSales].[Date (Quarter)]" caption="Date (Quarter)" attribute="1" defaultMemberUniqueName="[fctSales].[Date (Quarter)].[All]" allUniqueName="[fctSales].[Date (Quarter)].[All]" dimensionUniqueName="[fctSales]" displayFolder="" count="0" memberValueDatatype="130" unbalanced="0"/>
    <cacheHierarchy uniqueName="[fctSales].[Date (Month)]" caption="Date (Month)" attribute="1" defaultMemberUniqueName="[fctSales].[Date (Month)].[All]" allUniqueName="[fctSales].[Date (Month)].[All]" dimensionUniqueName="[fctSal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Name]" caption="Name" attribute="1" defaultMemberUniqueName="[Products].[Name].[All]" allUniqueName="[Products].[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SKU Size]" caption="SKU Size" attribute="1" defaultMemberUniqueName="[Products].[SKU Size].[All]" allUniqueName="[Products].[SKU Size].[All]" dimensionUniqueName="[Products]"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Parking?]" caption="Parking?" attribute="1" defaultMemberUniqueName="[Stores].[Parking?].[All]" allUniqueName="[Stores].[Parking?].[All]" dimensionUniqueName="[Stores]" displayFolder="" count="2" memberValueDatatype="130" unbalanced="0"/>
    <cacheHierarchy uniqueName="[Stores].[Self-checkout?]" caption="Self-checkout?" attribute="1" defaultMemberUniqueName="[Stores].[Self-checkout?].[All]" allUniqueName="[Stores].[Self-checkout?].[All]" dimensionUniqueName="[Stores]" displayFolder="" count="0" memberValueDatatype="130" unbalanced="0"/>
    <cacheHierarchy uniqueName="[Stores].[Cash accepted?]" caption="Cash accepted?" attribute="1" defaultMemberUniqueName="[Stores].[Cash accepted?].[All]" allUniqueName="[Stores].[Cash accepted?].[All]" dimensionUniqueName="[Stores]" displayFolder="" count="0" memberValueDatatype="130" unbalanced="0"/>
    <cacheHierarchy uniqueName="[fctSales].[Date (Month Index)]" caption="Date (Month Index)" attribute="1" defaultMemberUniqueName="[fctSales].[Date (Month Index)].[All]" allUniqueName="[fctSales].[Date (Month Index)].[All]" dimensionUniqueName="[fctSales]" displayFolder="" count="0" memberValueDatatype="20" unbalanced="0" hidden="1"/>
    <cacheHierarchy uniqueName="[Measures].[__XL_Count Customers]" caption="__XL_Count Customers" measure="1" displayFolder="" measureGroup="Customers" count="0" hidden="1"/>
    <cacheHierarchy uniqueName="[Measures].[__XL_Count fctSales]" caption="__XL_Count fctSales" measure="1" displayFolder="" measureGroup="fctSale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y uniqueName="[Measures].[Sum of Amount]" caption="Sum of Amount" measure="1" displayFolder="" measureGroup="fctSale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fctSales"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fctSales" count="0" hidden="1">
      <extLst>
        <ext xmlns:x15="http://schemas.microsoft.com/office/spreadsheetml/2010/11/main" uri="{B97F6D7D-B522-45F9-BDA1-12C45D357490}">
          <x15:cacheHierarchy aggregatedColumn="9"/>
        </ext>
      </extLst>
    </cacheHierarchy>
    <cacheHierarchy uniqueName="[Measures].[Count of Cust ID]" caption="Count of Cust ID" measure="1" displayFolder="" measureGroup="fctSales" count="0" hidden="1">
      <extLst>
        <ext xmlns:x15="http://schemas.microsoft.com/office/spreadsheetml/2010/11/main" uri="{B97F6D7D-B522-45F9-BDA1-12C45D357490}">
          <x15:cacheHierarchy aggregatedColumn="12"/>
        </ext>
      </extLst>
    </cacheHierarchy>
    <cacheHierarchy uniqueName="[Measures].[Distinct Count of Cust ID]" caption="Distinct Count of Cust ID" measure="1" displayFolder="" measureGroup="fctSale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260344022"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avri Sanon" refreshedDate="45411.515181481482" backgroundQuery="1" createdVersion="3" refreshedVersion="8" minRefreshableVersion="3" recordCount="0" supportSubquery="1" supportAdvancedDrill="1" xr:uid="{3D4147B0-64E5-4796-9C9B-DF003E26F96A}">
  <cacheSource type="external" connectionId="5">
    <extLst>
      <ext xmlns:x14="http://schemas.microsoft.com/office/spreadsheetml/2009/9/main" uri="{F057638F-6D5F-4e77-A914-E7F072B9BCA8}">
        <x14:sourceConnection name="ThisWorkbookDataModel"/>
      </ext>
    </extLst>
  </cacheSource>
  <cacheFields count="0"/>
  <cacheHierarchies count="40">
    <cacheHierarchy uniqueName="[Customers].[Cust ID]" caption="Cust ID" attribute="1" defaultMemberUniqueName="[Customers].[Cust ID].[All]" allUniqueName="[Customers].[Cust 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Marital Status]" caption="Marital Status" attribute="1" defaultMemberUniqueName="[Customers].[Marital Status].[All]" allUniqueName="[Customers].[Marital Status].[All]" dimensionUniqueName="[Customers]" displayFolder="" count="0" memberValueDatatype="130" unbalanced="0"/>
    <cacheHierarchy uniqueName="[Customers].[Kids?]" caption="Kids?" attribute="1" defaultMemberUniqueName="[Customers].[Kids?].[All]" allUniqueName="[Customers].[Kids?].[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Zip Code]" caption="Zip Code" attribute="1" defaultMemberUniqueName="[Customers].[Zip Code].[All]" allUniqueName="[Customers].[Zip Code].[All]" dimensionUniqueName="[Customers]" displayFolder="" count="0" memberValueDatatype="130" unbalanced="0"/>
    <cacheHierarchy uniqueName="[Customers].[Store Mapping]" caption="Store Mapping" attribute="1" defaultMemberUniqueName="[Customers].[Store Mapping].[All]" allUniqueName="[Customers].[Store Mapping].[All]" dimensionUniqueName="[Customers]" displayFolder="" count="0" memberValueDatatype="130" unbalanced="0"/>
    <cacheHierarchy uniqueName="[fctSales].[Date]" caption="Date" attribute="1" time="1" defaultMemberUniqueName="[fctSales].[Date].[All]" allUniqueName="[fctSales].[Date].[All]" dimensionUniqueName="[fctSales]" displayFolder="" count="0" memberValueDatatype="7" unbalanced="0"/>
    <cacheHierarchy uniqueName="[fctSales].[Product ID]" caption="Product ID" attribute="1" defaultMemberUniqueName="[fctSales].[Product ID].[All]" allUniqueName="[fctSales].[Product ID].[All]" dimensionUniqueName="[fctSales]" displayFolder="" count="0" memberValueDatatype="130" unbalanced="0"/>
    <cacheHierarchy uniqueName="[fctSales].[Store ID]" caption="Store ID" attribute="1" defaultMemberUniqueName="[fctSales].[Store ID].[All]" allUniqueName="[fctSales].[Store ID].[All]" dimensionUniqueName="[fctSales]" displayFolder="" count="0" memberValueDatatype="130" unbalanced="0"/>
    <cacheHierarchy uniqueName="[fctSales].[Cust ID]" caption="Cust ID" attribute="1" defaultMemberUniqueName="[fctSales].[Cust ID].[All]" allUniqueName="[fctSales].[Cust ID].[All]" dimensionUniqueName="[fctSales]" displayFolder="" count="0" memberValueDatatype="130" unbalanced="0"/>
    <cacheHierarchy uniqueName="[fctSales].[Quantity]" caption="Quantity" attribute="1" defaultMemberUniqueName="[fctSales].[Quantity].[All]" allUniqueName="[fctSales].[Quantity].[All]" dimensionUniqueName="[fctSales]" displayFolder="" count="0" memberValueDatatype="20" unbalanced="0"/>
    <cacheHierarchy uniqueName="[fctSales].[Discount Code]" caption="Discount Code" attribute="1" defaultMemberUniqueName="[fctSales].[Discount Code].[All]" allUniqueName="[fctSales].[Discount Code].[All]" dimensionUniqueName="[fctSales]" displayFolder="" count="0" memberValueDatatype="130" unbalanced="0"/>
    <cacheHierarchy uniqueName="[fctSales].[Amount]" caption="Amount" attribute="1" defaultMemberUniqueName="[fctSales].[Amount].[All]" allUniqueName="[fctSales].[Amount].[All]" dimensionUniqueName="[fctSales]" displayFolder="" count="0" memberValueDatatype="5" unbalanced="0"/>
    <cacheHierarchy uniqueName="[fctSales].[Date (Year)]" caption="Date (Year)" attribute="1" defaultMemberUniqueName="[fctSales].[Date (Year)].[All]" allUniqueName="[fctSales].[Date (Year)].[All]" dimensionUniqueName="[fctSales]" displayFolder="" count="0" memberValueDatatype="130" unbalanced="0"/>
    <cacheHierarchy uniqueName="[fctSales].[Date (Quarter)]" caption="Date (Quarter)" attribute="1" defaultMemberUniqueName="[fctSales].[Date (Quarter)].[All]" allUniqueName="[fctSales].[Date (Quarter)].[All]" dimensionUniqueName="[fctSales]" displayFolder="" count="0" memberValueDatatype="130" unbalanced="0"/>
    <cacheHierarchy uniqueName="[fctSales].[Date (Month)]" caption="Date (Month)" attribute="1" defaultMemberUniqueName="[fctSales].[Date (Month)].[All]" allUniqueName="[fctSales].[Date (Month)].[All]" dimensionUniqueName="[fctSal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Name]" caption="Name" attribute="1" defaultMemberUniqueName="[Products].[Name].[All]" allUniqueName="[Products].[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SKU Size]" caption="SKU Size" attribute="1" defaultMemberUniqueName="[Products].[SKU Size].[All]" allUniqueName="[Products].[SKU Size].[All]" dimensionUniqueName="[Products]"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Parking?]" caption="Parking?" attribute="1" defaultMemberUniqueName="[Stores].[Parking?].[All]" allUniqueName="[Stores].[Parking?].[All]" dimensionUniqueName="[Stores]" displayFolder="" count="0" memberValueDatatype="130" unbalanced="0"/>
    <cacheHierarchy uniqueName="[Stores].[Self-checkout?]" caption="Self-checkout?" attribute="1" defaultMemberUniqueName="[Stores].[Self-checkout?].[All]" allUniqueName="[Stores].[Self-checkout?].[All]" dimensionUniqueName="[Stores]" displayFolder="" count="0" memberValueDatatype="130" unbalanced="0"/>
    <cacheHierarchy uniqueName="[Stores].[Cash accepted?]" caption="Cash accepted?" attribute="1" defaultMemberUniqueName="[Stores].[Cash accepted?].[All]" allUniqueName="[Stores].[Cash accepted?].[All]" dimensionUniqueName="[Stores]" displayFolder="" count="0" memberValueDatatype="130" unbalanced="0"/>
    <cacheHierarchy uniqueName="[fctSales].[Date (Month Index)]" caption="Date (Month Index)" attribute="1" defaultMemberUniqueName="[fctSales].[Date (Month Index)].[All]" allUniqueName="[fctSales].[Date (Month Index)].[All]" dimensionUniqueName="[fctSales]" displayFolder="" count="0" memberValueDatatype="20" unbalanced="0" hidden="1"/>
    <cacheHierarchy uniqueName="[Measures].[__XL_Count Customers]" caption="__XL_Count Customers" measure="1" displayFolder="" measureGroup="Customers" count="0" hidden="1"/>
    <cacheHierarchy uniqueName="[Measures].[__XL_Count fctSales]" caption="__XL_Count fctSales" measure="1" displayFolder="" measureGroup="fctSale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y uniqueName="[Measures].[Sum of Amount]" caption="Sum of Amount" measure="1" displayFolder="" measureGroup="fctSale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fctSales"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fctSales" count="0" hidden="1">
      <extLst>
        <ext xmlns:x15="http://schemas.microsoft.com/office/spreadsheetml/2010/11/main" uri="{B97F6D7D-B522-45F9-BDA1-12C45D357490}">
          <x15:cacheHierarchy aggregatedColumn="9"/>
        </ext>
      </extLst>
    </cacheHierarchy>
    <cacheHierarchy uniqueName="[Measures].[Count of Cust ID]" caption="Count of Cust ID" measure="1" displayFolder="" measureGroup="fctSales" count="0" hidden="1">
      <extLst>
        <ext xmlns:x15="http://schemas.microsoft.com/office/spreadsheetml/2010/11/main" uri="{B97F6D7D-B522-45F9-BDA1-12C45D357490}">
          <x15:cacheHierarchy aggregatedColumn="12"/>
        </ext>
      </extLst>
    </cacheHierarchy>
    <cacheHierarchy uniqueName="[Measures].[Distinct Count of Cust ID]" caption="Distinct Count of Cust ID" measure="1" displayFolder="" measureGroup="fctSale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55758180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E4223B-EC2D-4597-B9DA-2035908C7152}" name="gender.totals" cacheId="350" applyNumberFormats="0" applyBorderFormats="0" applyFontFormats="0" applyPatternFormats="0" applyAlignmentFormats="0" applyWidthHeightFormats="1" dataCaption="Values" tag="35ab687c-f8eb-4599-a4a8-c7d345126337" updatedVersion="8" minRefreshableVersion="3" useAutoFormatting="1" subtotalHiddenItems="1" rowGrandTotals="0" colGrandTotals="0" itemPrintTitles="1" createdVersion="8" indent="0" outline="1" outlineData="1" multipleFieldFilters="0">
  <location ref="A190:B192"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Sum of Amount" fld="1"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f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30ACDA-237B-42E5-936E-1BE117C862FB}" name="customer.demographics" cacheId="347" applyNumberFormats="0" applyBorderFormats="0" applyFontFormats="0" applyPatternFormats="0" applyAlignmentFormats="0" applyWidthHeightFormats="1" dataCaption="Values" tag="a1684660-7f78-43b6-8f99-abe78163a7c5" updatedVersion="8" minRefreshableVersion="3" useAutoFormatting="1" rowGrandTotals="0" colGrandTotals="0" itemPrintTitles="1" createdVersion="8" indent="0" outline="1" outlineData="1" multipleFieldFilters="0">
  <location ref="A144:C181" firstHeaderRow="1" firstDataRow="2" firstDataCol="1"/>
  <pivotFields count="4">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Fields count="1">
    <field x="2"/>
  </colFields>
  <colItems count="2">
    <i>
      <x/>
    </i>
    <i>
      <x v="1"/>
    </i>
  </colItems>
  <dataFields count="1">
    <dataField name="Sum of Amount" fld="1"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f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FD528E-4E1A-431C-9EF5-F3297C5B3425}" name="all.products" cacheId="341" applyNumberFormats="0" applyBorderFormats="0" applyFontFormats="0" applyPatternFormats="0" applyAlignmentFormats="0" applyWidthHeightFormats="1" dataCaption="Values" tag="d6f8b40c-736f-4988-ac3d-8baa3a1b739c" updatedVersion="8" minRefreshableVersion="3" useAutoFormatting="1" rowGrandTotals="0" colGrandTotals="0" itemPrintTitles="1" createdVersion="8" indent="0" outline="1" outlineData="1" multipleFieldFilters="0">
  <location ref="I107:I108" firstHeaderRow="1" firstDataRow="1" firstDataCol="0"/>
  <pivotFields count="3">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Quantity" fld="1"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6" iMeasureHier="36">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f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3B2B58-741E-4E50-8BDD-9F7E95456A05}" name="bottom.5.products" cacheId="344" applyNumberFormats="0" applyBorderFormats="0" applyFontFormats="0" applyPatternFormats="0" applyAlignmentFormats="0" applyWidthHeightFormats="1" dataCaption="Values" tag="1bc6112c-8c08-4a67-9199-cb40b6ac293f" updatedVersion="8" minRefreshableVersion="3" useAutoFormatting="1" rowGrandTotals="0" colGrandTotals="0" itemPrintTitles="1" createdVersion="8" indent="0" outline="1" outlineData="1" multipleFieldFilters="0">
  <location ref="E107:F112"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2"/>
    </i>
    <i>
      <x v="1"/>
    </i>
    <i>
      <x v="4"/>
    </i>
    <i>
      <x v="3"/>
    </i>
    <i>
      <x/>
    </i>
  </rowItems>
  <colItems count="1">
    <i/>
  </colItems>
  <dataFields count="1">
    <dataField name="Sum of Quantity" fld="1"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6" iMeasureHier="36">
      <autoFilter ref="A1">
        <filterColumn colId="0">
          <top10 top="0" val="5" filterVal="5"/>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f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33D954-F177-4A35-AAC4-AD3216463BFF}" name="top.5.products" cacheId="338" applyNumberFormats="0" applyBorderFormats="0" applyFontFormats="0" applyPatternFormats="0" applyAlignmentFormats="0" applyWidthHeightFormats="1" dataCaption="Values" tag="19f33d06-ef14-46d0-8ffe-de9553be2ace" updatedVersion="8" minRefreshableVersion="3" useAutoFormatting="1" rowGrandTotals="0" colGrandTotals="0" itemPrintTitles="1" createdVersion="8" indent="0" outline="1" outlineData="1" multipleFieldFilters="0">
  <location ref="A107:B112"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i>
    <i>
      <x v="2"/>
    </i>
    <i>
      <x v="1"/>
    </i>
    <i>
      <x v="4"/>
    </i>
  </rowItems>
  <colItems count="1">
    <i/>
  </colItems>
  <dataFields count="1">
    <dataField name="Sum of Quantity" fld="1"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36">
      <autoFilter ref="A1">
        <filterColumn colId="0">
          <top10 val="5" filterVal="5"/>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f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1D1A39-1B24-4DF5-AD60-797A3CF18771}" name="store.report" cacheId="353" applyNumberFormats="0" applyBorderFormats="0" applyFontFormats="0" applyPatternFormats="0" applyAlignmentFormats="0" applyWidthHeightFormats="1" dataCaption="Values" tag="25cd3051-8427-4b3b-ac1d-38d31421b398" updatedVersion="8" minRefreshableVersion="3" useAutoFormatting="1" rowGrandTotals="0" colGrandTotals="0" itemPrintTitles="1" createdVersion="8" indent="0" outline="1" outlineData="1" multipleFieldFilters="0">
  <location ref="A45:R62" firstHeaderRow="1" firstDataRow="3" firstDataCol="1"/>
  <pivotFields count="5">
    <pivotField axis="axisRow" allDrilled="1" subtotalTop="0" showAll="0"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3">
            <reference field="4294967294" count="1" selected="0">
              <x v="0"/>
            </reference>
            <reference field="1" count="1" selected="0">
              <x v="7"/>
            </reference>
            <reference field="2" count="1" selected="0">
              <x v="0"/>
            </reference>
          </references>
        </pivotArea>
      </autoSortScope>
    </pivotField>
    <pivotField axis="axisCol" allDrilled="1" subtotalTop="0" showAll="0" sortType="descending" defaultSubtotal="0" defaultAttributeDrillState="1">
      <items count="12">
        <item x="11"/>
        <item x="10"/>
        <item x="9"/>
        <item x="8"/>
        <item x="7"/>
        <item x="6"/>
        <item x="5"/>
        <item x="4"/>
        <item x="3"/>
        <item x="2"/>
        <item x="1"/>
        <item x="0"/>
      </items>
    </pivotField>
    <pivotField axis="axisCol" allDrilled="1" subtotalTop="0" showAll="0" sortType="descending" defaultSubtotal="0">
      <items count="2">
        <item x="1"/>
        <item x="0"/>
      </items>
    </pivotField>
    <pivotField dataField="1" subtotalTop="0" showAll="0" defaultSubtotal="0"/>
    <pivotField allDrilled="1" subtotalTop="0" showAll="0" dataSourceSort="1" defaultSubtotal="0" defaultAttributeDrillState="1"/>
  </pivotFields>
  <rowFields count="1">
    <field x="0"/>
  </rowFields>
  <rowItems count="15">
    <i>
      <x/>
    </i>
    <i>
      <x v="6"/>
    </i>
    <i>
      <x v="1"/>
    </i>
    <i>
      <x v="9"/>
    </i>
    <i>
      <x v="2"/>
    </i>
    <i>
      <x v="13"/>
    </i>
    <i>
      <x v="7"/>
    </i>
    <i>
      <x v="10"/>
    </i>
    <i>
      <x v="14"/>
    </i>
    <i>
      <x v="11"/>
    </i>
    <i>
      <x v="4"/>
    </i>
    <i>
      <x v="8"/>
    </i>
    <i>
      <x v="5"/>
    </i>
    <i>
      <x v="3"/>
    </i>
    <i>
      <x v="12"/>
    </i>
  </rowItems>
  <colFields count="2">
    <field x="2"/>
    <field x="1"/>
  </colFields>
  <colItems count="17">
    <i>
      <x/>
      <x v="7"/>
    </i>
    <i r="1">
      <x v="8"/>
    </i>
    <i r="1">
      <x v="9"/>
    </i>
    <i r="1">
      <x v="10"/>
    </i>
    <i r="1">
      <x v="11"/>
    </i>
    <i>
      <x v="1"/>
      <x/>
    </i>
    <i r="1">
      <x v="1"/>
    </i>
    <i r="1">
      <x v="2"/>
    </i>
    <i r="1">
      <x v="3"/>
    </i>
    <i r="1">
      <x v="4"/>
    </i>
    <i r="1">
      <x v="5"/>
    </i>
    <i r="1">
      <x v="6"/>
    </i>
    <i r="1">
      <x v="7"/>
    </i>
    <i r="1">
      <x v="8"/>
    </i>
    <i r="1">
      <x v="9"/>
    </i>
    <i r="1">
      <x v="10"/>
    </i>
    <i r="1">
      <x v="11"/>
    </i>
  </colItems>
  <dataFields count="1">
    <dataField name="Sum of Amount" fld="3"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colHierarchiesUsage count="2">
    <colHierarchyUsage hierarchyUsage="16"/>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f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F36AA3B-E0BA-4F87-B94C-93936CD3E21D}" name="business.summary" cacheId="197" applyNumberFormats="0" applyBorderFormats="0" applyFontFormats="0" applyPatternFormats="0" applyAlignmentFormats="0" applyWidthHeightFormats="1" dataCaption="Values" tag="809ca88b-86ba-4431-8642-58c5d9ffb7f8" updatedVersion="8" minRefreshableVersion="3" useAutoFormatting="1" subtotalHiddenItems="1" rowGrandTotals="0" colGrandTotals="0" itemPrintTitles="1" createdVersion="8" indent="0" compact="0" compactData="0" multipleFieldFilters="0">
  <location ref="A1:F18" firstHeaderRow="0" firstDataRow="1" firstDataCol="2"/>
  <pivotFields count="7">
    <pivotField axis="axisRow" compact="0" allDrilled="1" outline="0" subtotalTop="0" showAll="0" sortType="descending" defaultSubtotal="0" defaultAttributeDrillState="1">
      <items count="12">
        <item x="11"/>
        <item x="10"/>
        <item x="9"/>
        <item x="8"/>
        <item x="7"/>
        <item x="6"/>
        <item x="5"/>
        <item x="4"/>
        <item x="3"/>
        <item x="2"/>
        <item x="1"/>
        <item x="0"/>
      </items>
    </pivotField>
    <pivotField axis="axisRow" compact="0" allDrilled="1" outline="0" subtotalTop="0" showAll="0" sortType="descending" defaultSubtotal="0">
      <items count="2">
        <item x="1"/>
        <item x="0"/>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2">
    <field x="1"/>
    <field x="0"/>
  </rowFields>
  <rowItems count="17">
    <i>
      <x/>
      <x v="7"/>
    </i>
    <i r="1">
      <x v="8"/>
    </i>
    <i r="1">
      <x v="9"/>
    </i>
    <i r="1">
      <x v="10"/>
    </i>
    <i r="1">
      <x v="11"/>
    </i>
    <i>
      <x v="1"/>
      <x/>
    </i>
    <i r="1">
      <x v="1"/>
    </i>
    <i r="1">
      <x v="2"/>
    </i>
    <i r="1">
      <x v="3"/>
    </i>
    <i r="1">
      <x v="4"/>
    </i>
    <i r="1">
      <x v="5"/>
    </i>
    <i r="1">
      <x v="6"/>
    </i>
    <i r="1">
      <x v="7"/>
    </i>
    <i r="1">
      <x v="8"/>
    </i>
    <i r="1">
      <x v="9"/>
    </i>
    <i r="1">
      <x v="10"/>
    </i>
    <i r="1">
      <x v="11"/>
    </i>
  </rowItems>
  <colFields count="1">
    <field x="-2"/>
  </colFields>
  <colItems count="4">
    <i>
      <x/>
    </i>
    <i i="1">
      <x v="1"/>
    </i>
    <i i="2">
      <x v="2"/>
    </i>
    <i i="3">
      <x v="3"/>
    </i>
  </colItems>
  <dataFields count="4">
    <dataField name="Sum of Amount" fld="2" baseField="0" baseItem="0"/>
    <dataField name="Sum of Quantity" fld="3" baseField="0" baseItem="0"/>
    <dataField name="Count of Date" fld="4" subtotal="count" baseField="0" baseItem="0"/>
    <dataField name="Distinct Count of Cust ID" fld="5" subtotal="count" baseField="0" baseItem="0">
      <extLst>
        <ext xmlns:x15="http://schemas.microsoft.com/office/spreadsheetml/2010/11/main" uri="{FABC7310-3BB5-11E1-824E-6D434824019B}">
          <x15:dataField isCountDistinct="1"/>
        </ext>
      </extLst>
    </dataField>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6"/>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ctSales]"/>
        <x15:activeTabTopLevelEntity name="[Stor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king?" xr10:uid="{A45E6030-5267-495E-BB0D-9286CD3A6CD8}" sourceName="[Stores].[Parking?]">
  <pivotTables>
    <pivotTable tabId="1" name="business.summary"/>
  </pivotTables>
  <data>
    <olap pivotCacheId="1260344022">
      <levels count="2">
        <level uniqueName="[Stores].[Parking?].[(All)]" sourceCaption="(All)" count="0"/>
        <level uniqueName="[Stores].[Parking?].[Parking?]" sourceCaption="Parking?" count="2">
          <ranges>
            <range startItem="0">
              <i n="[Stores].[Parking?].&amp;[No]" c="No"/>
              <i n="[Stores].[Parking?].&amp;[Yes]" c="Yes"/>
            </range>
          </ranges>
        </level>
      </levels>
      <selections count="1">
        <selection n="[Stores].[Parking?].[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EA5018D-052B-44F6-98CE-6FCF4D261214}" sourceName="[Products].[Category]">
  <pivotTables>
    <pivotTable tabId="1" name="top.5.products"/>
    <pivotTable tabId="1" name="all.products"/>
    <pivotTable tabId="1" name="bottom.5.products"/>
    <pivotTable tabId="1" name="customer.demographics"/>
    <pivotTable tabId="1" name="gender.totals"/>
    <pivotTable tabId="1" name="store.report"/>
  </pivotTables>
  <data>
    <olap pivotCacheId="557581805">
      <levels count="2">
        <level uniqueName="[Products].[Category].[(All)]" sourceCaption="(All)" count="0"/>
        <level uniqueName="[Products].[Category].[Category]" sourceCaption="Category" count="7">
          <ranges>
            <range startItem="0">
              <i n="[Products].[Category].&amp;[Biscuits]" c="Biscuits"/>
              <i n="[Products].[Category].&amp;[Cakes]" c="Cakes"/>
              <i n="[Products].[Category].&amp;[Chips]" c="Chips"/>
              <i n="[Products].[Category].&amp;[Chocoloates]" c="Chocoloates"/>
              <i n="[Products].[Category].&amp;[Drinks]" c="Drinks"/>
              <i n="[Products].[Category].&amp;[Dry Fruits &amp; Nuts]" c="Dry Fruits &amp; Nuts"/>
              <i n="[Products].[Category].&amp;[Frozen Fruits]" c="Frozen Fruits"/>
            </range>
          </ranges>
        </level>
      </levels>
      <selections count="1">
        <selection n="[Product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king?" xr10:uid="{895622E8-A420-4C5F-8695-3169C83DA9C6}" cache="Slicer_Parking?" caption="Parking?" level="1" rowHeight="234950"/>
  <slicer name="Category" xr10:uid="{364166A4-623D-4C59-8572-C463D4605EDA}" cache="Slicer_Category" caption="Category"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king? 1" xr10:uid="{CAEB3CEF-BA56-4D95-9C67-8180DDE2D3C8}" cache="Slicer_Parking?" caption="Parking?" level="1" style="SlicerStyleLight4" rowHeight="234950"/>
  <slicer name="Category 1" xr10:uid="{3C35C224-12E3-4F74-B930-644A1B87010D}" cache="Slicer_Category" caption="Category" level="1"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5" Type="http://schemas.microsoft.com/office/2007/relationships/slicer" Target="../slicers/slicer2.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92"/>
  <sheetViews>
    <sheetView workbookViewId="0">
      <selection activeCell="O8" sqref="O8:O9"/>
    </sheetView>
  </sheetViews>
  <sheetFormatPr defaultRowHeight="14.4" x14ac:dyDescent="0.3"/>
  <cols>
    <col min="1" max="1" width="14.44140625" bestFit="1" customWidth="1"/>
    <col min="2" max="2" width="15.5546875" bestFit="1" customWidth="1"/>
    <col min="3" max="9" width="9" bestFit="1" customWidth="1"/>
    <col min="10" max="10" width="11" bestFit="1" customWidth="1"/>
    <col min="11" max="18" width="9" bestFit="1" customWidth="1"/>
    <col min="19" max="36" width="15.5546875" bestFit="1" customWidth="1"/>
    <col min="37" max="37" width="10.77734375" bestFit="1" customWidth="1"/>
    <col min="38" max="517" width="10.33203125" bestFit="1" customWidth="1"/>
    <col min="518" max="518" width="10.77734375" bestFit="1" customWidth="1"/>
  </cols>
  <sheetData>
    <row r="1" spans="1:15" x14ac:dyDescent="0.3">
      <c r="A1" s="2" t="s">
        <v>47</v>
      </c>
      <c r="B1" s="2" t="s">
        <v>48</v>
      </c>
      <c r="C1" t="s">
        <v>46</v>
      </c>
      <c r="D1" t="s">
        <v>49</v>
      </c>
      <c r="E1" t="s">
        <v>50</v>
      </c>
      <c r="F1" t="s">
        <v>51</v>
      </c>
      <c r="K1" t="s">
        <v>52</v>
      </c>
      <c r="L1" t="s">
        <v>4</v>
      </c>
      <c r="M1" t="s">
        <v>53</v>
      </c>
      <c r="N1" t="s">
        <v>54</v>
      </c>
    </row>
    <row r="2" spans="1:15" x14ac:dyDescent="0.3">
      <c r="A2" t="s">
        <v>32</v>
      </c>
      <c r="B2" t="s">
        <v>37</v>
      </c>
      <c r="C2" s="1">
        <v>169258.19999999963</v>
      </c>
      <c r="D2" s="1">
        <v>36613</v>
      </c>
      <c r="E2" s="1">
        <v>4418</v>
      </c>
      <c r="F2" s="1">
        <v>797</v>
      </c>
      <c r="J2" t="s">
        <v>55</v>
      </c>
      <c r="K2">
        <f>C2</f>
        <v>169258.19999999963</v>
      </c>
      <c r="L2">
        <f t="shared" ref="L2:N2" si="0">D2</f>
        <v>36613</v>
      </c>
      <c r="M2">
        <f t="shared" si="0"/>
        <v>4418</v>
      </c>
      <c r="N2">
        <f t="shared" si="0"/>
        <v>797</v>
      </c>
    </row>
    <row r="3" spans="1:15" x14ac:dyDescent="0.3">
      <c r="B3" t="s">
        <v>36</v>
      </c>
      <c r="C3" s="1">
        <v>149914.29999999981</v>
      </c>
      <c r="D3" s="1">
        <v>34153</v>
      </c>
      <c r="E3" s="1">
        <v>4366</v>
      </c>
      <c r="F3" s="1">
        <v>795</v>
      </c>
      <c r="J3" t="s">
        <v>56</v>
      </c>
      <c r="K3">
        <f>C14</f>
        <v>180184.34999999977</v>
      </c>
      <c r="L3">
        <f t="shared" ref="L3:N3" si="1">D14</f>
        <v>39911</v>
      </c>
      <c r="M3">
        <f t="shared" si="1"/>
        <v>4646</v>
      </c>
      <c r="N3">
        <f t="shared" si="1"/>
        <v>796</v>
      </c>
    </row>
    <row r="4" spans="1:15" x14ac:dyDescent="0.3">
      <c r="B4" t="s">
        <v>35</v>
      </c>
      <c r="C4" s="1">
        <v>178282.49999999942</v>
      </c>
      <c r="D4" s="1">
        <v>38690</v>
      </c>
      <c r="E4" s="1">
        <v>4759</v>
      </c>
      <c r="F4" s="1">
        <v>798</v>
      </c>
      <c r="J4" t="s">
        <v>57</v>
      </c>
      <c r="K4" s="4">
        <f>K2/K3-1</f>
        <v>-6.0638729168211114E-2</v>
      </c>
      <c r="L4" s="4">
        <f t="shared" ref="L4:N4" si="2">L2/L3-1</f>
        <v>-8.2633860339254794E-2</v>
      </c>
      <c r="M4" s="4">
        <f t="shared" si="2"/>
        <v>-4.9074472664657809E-2</v>
      </c>
      <c r="N4" s="4">
        <f t="shared" si="2"/>
        <v>1.2562814070351536E-3</v>
      </c>
    </row>
    <row r="5" spans="1:15" x14ac:dyDescent="0.3">
      <c r="B5" t="s">
        <v>34</v>
      </c>
      <c r="C5" s="1">
        <v>172942.89999999991</v>
      </c>
      <c r="D5" s="1">
        <v>37657</v>
      </c>
      <c r="E5" s="1">
        <v>4289</v>
      </c>
      <c r="F5" s="1">
        <v>799</v>
      </c>
      <c r="J5" t="s">
        <v>58</v>
      </c>
    </row>
    <row r="6" spans="1:15" x14ac:dyDescent="0.3">
      <c r="B6" t="s">
        <v>33</v>
      </c>
      <c r="C6" s="1">
        <v>172995.29999999978</v>
      </c>
      <c r="D6" s="1">
        <v>37869</v>
      </c>
      <c r="E6" s="1">
        <v>4598</v>
      </c>
      <c r="F6" s="1">
        <v>796</v>
      </c>
    </row>
    <row r="7" spans="1:15" x14ac:dyDescent="0.3">
      <c r="A7" t="s">
        <v>31</v>
      </c>
      <c r="B7" t="s">
        <v>44</v>
      </c>
      <c r="C7" s="1">
        <v>169002.59999999983</v>
      </c>
      <c r="D7" s="1">
        <v>37207</v>
      </c>
      <c r="E7" s="1">
        <v>4608</v>
      </c>
      <c r="F7" s="1">
        <v>797</v>
      </c>
    </row>
    <row r="8" spans="1:15" x14ac:dyDescent="0.3">
      <c r="B8" t="s">
        <v>43</v>
      </c>
      <c r="C8" s="1">
        <v>162803.44999999963</v>
      </c>
      <c r="D8" s="1">
        <v>36191</v>
      </c>
      <c r="E8" s="1">
        <v>4428</v>
      </c>
      <c r="F8" s="1">
        <v>795</v>
      </c>
      <c r="N8" t="s">
        <v>72</v>
      </c>
      <c r="O8" t="str">
        <f>A2 &amp;"-"&amp; B2</f>
        <v>2018-May</v>
      </c>
    </row>
    <row r="9" spans="1:15" x14ac:dyDescent="0.3">
      <c r="B9" t="s">
        <v>42</v>
      </c>
      <c r="C9" s="1">
        <v>173666.54999999996</v>
      </c>
      <c r="D9" s="1">
        <v>36982</v>
      </c>
      <c r="E9" s="1">
        <v>4568</v>
      </c>
      <c r="F9" s="1">
        <v>796</v>
      </c>
      <c r="O9" t="str">
        <f>(A2-1) &amp;"-"&amp; B2</f>
        <v>2017-May</v>
      </c>
    </row>
    <row r="10" spans="1:15" x14ac:dyDescent="0.3">
      <c r="B10" t="s">
        <v>41</v>
      </c>
      <c r="C10" s="1">
        <v>168561.79999999973</v>
      </c>
      <c r="D10" s="1">
        <v>37727</v>
      </c>
      <c r="E10" s="1">
        <v>4492</v>
      </c>
      <c r="F10" s="1">
        <v>796</v>
      </c>
    </row>
    <row r="11" spans="1:15" x14ac:dyDescent="0.3">
      <c r="B11" t="s">
        <v>40</v>
      </c>
      <c r="C11" s="1">
        <v>163242.24999999974</v>
      </c>
      <c r="D11" s="1">
        <v>36042</v>
      </c>
      <c r="E11" s="1">
        <v>4509</v>
      </c>
      <c r="F11" s="1">
        <v>797</v>
      </c>
    </row>
    <row r="12" spans="1:15" x14ac:dyDescent="0.3">
      <c r="B12" t="s">
        <v>39</v>
      </c>
      <c r="C12" s="1">
        <v>171553.74999999942</v>
      </c>
      <c r="D12" s="1">
        <v>38589</v>
      </c>
      <c r="E12" s="1">
        <v>4702</v>
      </c>
      <c r="F12" s="1">
        <v>799</v>
      </c>
    </row>
    <row r="13" spans="1:15" x14ac:dyDescent="0.3">
      <c r="B13" t="s">
        <v>38</v>
      </c>
      <c r="C13" s="1">
        <v>153165.05000000016</v>
      </c>
      <c r="D13" s="1">
        <v>35265</v>
      </c>
      <c r="E13" s="1">
        <v>4272</v>
      </c>
      <c r="F13" s="1">
        <v>795</v>
      </c>
    </row>
    <row r="14" spans="1:15" x14ac:dyDescent="0.3">
      <c r="B14" t="s">
        <v>37</v>
      </c>
      <c r="C14" s="1">
        <v>180184.34999999977</v>
      </c>
      <c r="D14" s="1">
        <v>39911</v>
      </c>
      <c r="E14" s="1">
        <v>4646</v>
      </c>
      <c r="F14" s="1">
        <v>796</v>
      </c>
    </row>
    <row r="15" spans="1:15" x14ac:dyDescent="0.3">
      <c r="B15" t="s">
        <v>36</v>
      </c>
      <c r="C15" s="1">
        <v>164760.85</v>
      </c>
      <c r="D15" s="1">
        <v>36741</v>
      </c>
      <c r="E15" s="1">
        <v>4450</v>
      </c>
      <c r="F15" s="1">
        <v>796</v>
      </c>
    </row>
    <row r="16" spans="1:15" x14ac:dyDescent="0.3">
      <c r="B16" t="s">
        <v>35</v>
      </c>
      <c r="C16" s="1">
        <v>169923.44999999969</v>
      </c>
      <c r="D16" s="1">
        <v>38146</v>
      </c>
      <c r="E16" s="1">
        <v>4575</v>
      </c>
      <c r="F16" s="1">
        <v>790</v>
      </c>
    </row>
    <row r="17" spans="2:6" x14ac:dyDescent="0.3">
      <c r="B17" t="s">
        <v>34</v>
      </c>
      <c r="C17" s="1">
        <v>151184.64999999976</v>
      </c>
      <c r="D17" s="1">
        <v>34234</v>
      </c>
      <c r="E17" s="1">
        <v>4144</v>
      </c>
      <c r="F17" s="1">
        <v>793</v>
      </c>
    </row>
    <row r="18" spans="2:6" x14ac:dyDescent="0.3">
      <c r="B18" t="s">
        <v>33</v>
      </c>
      <c r="C18" s="1">
        <v>164881.59999999957</v>
      </c>
      <c r="D18" s="1">
        <v>36926</v>
      </c>
      <c r="E18" s="1">
        <v>4571</v>
      </c>
      <c r="F18" s="1">
        <v>797</v>
      </c>
    </row>
    <row r="45" spans="1:18" x14ac:dyDescent="0.3">
      <c r="A45" s="2" t="s">
        <v>46</v>
      </c>
      <c r="B45" s="2" t="s">
        <v>30</v>
      </c>
    </row>
    <row r="46" spans="1:18" x14ac:dyDescent="0.3">
      <c r="B46" t="s">
        <v>32</v>
      </c>
      <c r="G46" t="s">
        <v>31</v>
      </c>
    </row>
    <row r="47" spans="1:18" x14ac:dyDescent="0.3">
      <c r="A47" s="2" t="s">
        <v>45</v>
      </c>
      <c r="B47" t="s">
        <v>37</v>
      </c>
      <c r="C47" t="s">
        <v>36</v>
      </c>
      <c r="D47" t="s">
        <v>35</v>
      </c>
      <c r="E47" t="s">
        <v>34</v>
      </c>
      <c r="F47" t="s">
        <v>33</v>
      </c>
      <c r="G47" t="s">
        <v>44</v>
      </c>
      <c r="H47" t="s">
        <v>43</v>
      </c>
      <c r="I47" t="s">
        <v>42</v>
      </c>
      <c r="J47" t="s">
        <v>41</v>
      </c>
      <c r="K47" t="s">
        <v>40</v>
      </c>
      <c r="L47" t="s">
        <v>39</v>
      </c>
      <c r="M47" t="s">
        <v>38</v>
      </c>
      <c r="N47" t="s">
        <v>37</v>
      </c>
      <c r="O47" t="s">
        <v>36</v>
      </c>
      <c r="P47" t="s">
        <v>35</v>
      </c>
      <c r="Q47" t="s">
        <v>34</v>
      </c>
      <c r="R47" t="s">
        <v>33</v>
      </c>
    </row>
    <row r="48" spans="1:18" x14ac:dyDescent="0.3">
      <c r="A48" s="3" t="s">
        <v>16</v>
      </c>
      <c r="B48" s="1">
        <v>13829.399999999994</v>
      </c>
      <c r="C48" s="1">
        <v>10565.199999999997</v>
      </c>
      <c r="D48" s="1">
        <v>12214.399999999994</v>
      </c>
      <c r="E48" s="1">
        <v>10794.950000000003</v>
      </c>
      <c r="F48" s="1">
        <v>10102.000000000002</v>
      </c>
      <c r="G48" s="1">
        <v>9293.4499999999989</v>
      </c>
      <c r="H48" s="1">
        <v>9950.0999999999985</v>
      </c>
      <c r="I48" s="1">
        <v>11320.3</v>
      </c>
      <c r="J48" s="1">
        <v>10535</v>
      </c>
      <c r="K48" s="1">
        <v>9762.65</v>
      </c>
      <c r="L48" s="1">
        <v>10989</v>
      </c>
      <c r="M48" s="1">
        <v>9676.7500000000036</v>
      </c>
      <c r="N48" s="1">
        <v>14012.65</v>
      </c>
      <c r="O48" s="1">
        <v>11257.6</v>
      </c>
      <c r="P48" s="1">
        <v>12556.399999999994</v>
      </c>
      <c r="Q48" s="1">
        <v>10027.949999999995</v>
      </c>
      <c r="R48" s="1">
        <v>12073.899999999998</v>
      </c>
    </row>
    <row r="49" spans="1:18" x14ac:dyDescent="0.3">
      <c r="A49" s="3" t="s">
        <v>27</v>
      </c>
      <c r="B49" s="1">
        <v>13313.999999999998</v>
      </c>
      <c r="C49" s="1">
        <v>10641.749999999996</v>
      </c>
      <c r="D49" s="1">
        <v>9929.850000000004</v>
      </c>
      <c r="E49" s="1">
        <v>10265.649999999998</v>
      </c>
      <c r="F49" s="1">
        <v>14897.150000000001</v>
      </c>
      <c r="G49" s="1">
        <v>11461.749999999998</v>
      </c>
      <c r="H49" s="1">
        <v>9677.5999999999931</v>
      </c>
      <c r="I49" s="1">
        <v>13684.9</v>
      </c>
      <c r="J49" s="1">
        <v>14015.049999999996</v>
      </c>
      <c r="K49" s="1">
        <v>10976.75</v>
      </c>
      <c r="L49" s="1">
        <v>9305.9499999999971</v>
      </c>
      <c r="M49" s="1">
        <v>10287.4</v>
      </c>
      <c r="N49" s="1">
        <v>9522.4</v>
      </c>
      <c r="O49" s="1">
        <v>12999.500000000005</v>
      </c>
      <c r="P49" s="1">
        <v>10524.050000000001</v>
      </c>
      <c r="Q49" s="1">
        <v>10567.350000000002</v>
      </c>
      <c r="R49" s="1">
        <v>9833.75</v>
      </c>
    </row>
    <row r="50" spans="1:18" x14ac:dyDescent="0.3">
      <c r="A50" s="3" t="s">
        <v>17</v>
      </c>
      <c r="B50" s="1">
        <v>13249.500000000005</v>
      </c>
      <c r="C50" s="1">
        <v>10063.699999999997</v>
      </c>
      <c r="D50" s="1">
        <v>10518.5</v>
      </c>
      <c r="E50" s="1">
        <v>10919.250000000004</v>
      </c>
      <c r="F50" s="1">
        <v>12027.849999999999</v>
      </c>
      <c r="G50" s="1">
        <v>12202.3</v>
      </c>
      <c r="H50" s="1">
        <v>9639.3499999999967</v>
      </c>
      <c r="I50" s="1">
        <v>9531.9999999999982</v>
      </c>
      <c r="J50" s="1">
        <v>12118.650000000001</v>
      </c>
      <c r="K50" s="1">
        <v>10051.649999999996</v>
      </c>
      <c r="L50" s="1">
        <v>12931.55</v>
      </c>
      <c r="M50" s="1">
        <v>8518.9500000000007</v>
      </c>
      <c r="N50" s="1">
        <v>10791.799999999996</v>
      </c>
      <c r="O50" s="1">
        <v>11348.95</v>
      </c>
      <c r="P50" s="1">
        <v>11348.450000000004</v>
      </c>
      <c r="Q50" s="1">
        <v>10478.250000000007</v>
      </c>
      <c r="R50" s="1">
        <v>8630.7999999999993</v>
      </c>
    </row>
    <row r="51" spans="1:18" x14ac:dyDescent="0.3">
      <c r="A51" s="3" t="s">
        <v>18</v>
      </c>
      <c r="B51" s="1">
        <v>11588.95</v>
      </c>
      <c r="C51" s="1">
        <v>9690.3499999999985</v>
      </c>
      <c r="D51" s="1">
        <v>11808.399999999998</v>
      </c>
      <c r="E51" s="1">
        <v>11082.750000000002</v>
      </c>
      <c r="F51" s="1">
        <v>10087.149999999996</v>
      </c>
      <c r="G51" s="1">
        <v>12751.249999999993</v>
      </c>
      <c r="H51" s="1">
        <v>10786.25</v>
      </c>
      <c r="I51" s="1">
        <v>13219.300000000003</v>
      </c>
      <c r="J51" s="1">
        <v>9581.1999999999989</v>
      </c>
      <c r="K51" s="1">
        <v>8899.3000000000047</v>
      </c>
      <c r="L51" s="1">
        <v>11903.999999999998</v>
      </c>
      <c r="M51" s="1">
        <v>9287.2500000000036</v>
      </c>
      <c r="N51" s="1">
        <v>12547.85</v>
      </c>
      <c r="O51" s="1">
        <v>9750.5499999999975</v>
      </c>
      <c r="P51" s="1">
        <v>12042.299999999996</v>
      </c>
      <c r="Q51" s="1">
        <v>7776.3999999999987</v>
      </c>
      <c r="R51" s="1">
        <v>13414.349999999999</v>
      </c>
    </row>
    <row r="52" spans="1:18" x14ac:dyDescent="0.3">
      <c r="A52" s="3" t="s">
        <v>29</v>
      </c>
      <c r="B52" s="1">
        <v>11284.45</v>
      </c>
      <c r="C52" s="1">
        <v>11051.650000000007</v>
      </c>
      <c r="D52" s="1">
        <v>11087.650000000001</v>
      </c>
      <c r="E52" s="1">
        <v>11031.849999999995</v>
      </c>
      <c r="F52" s="1">
        <v>12625.549999999994</v>
      </c>
      <c r="G52" s="1">
        <v>11243.949999999997</v>
      </c>
      <c r="H52" s="1">
        <v>11271.600000000004</v>
      </c>
      <c r="I52" s="1">
        <v>12451.449999999997</v>
      </c>
      <c r="J52" s="1">
        <v>10461.800000000001</v>
      </c>
      <c r="K52" s="1">
        <v>12315.349999999995</v>
      </c>
      <c r="L52" s="1">
        <v>12362.050000000001</v>
      </c>
      <c r="M52" s="1">
        <v>10359.199999999999</v>
      </c>
      <c r="N52" s="1">
        <v>13225.500000000004</v>
      </c>
      <c r="O52" s="1">
        <v>13080.750000000005</v>
      </c>
      <c r="P52" s="1">
        <v>9801.0499999999975</v>
      </c>
      <c r="Q52" s="1">
        <v>9795.7000000000007</v>
      </c>
      <c r="R52" s="1">
        <v>10434.25</v>
      </c>
    </row>
    <row r="53" spans="1:18" x14ac:dyDescent="0.3">
      <c r="A53" s="3" t="s">
        <v>28</v>
      </c>
      <c r="B53" s="1">
        <v>11233.650000000001</v>
      </c>
      <c r="C53" s="1">
        <v>8420.4500000000007</v>
      </c>
      <c r="D53" s="1">
        <v>10676.349999999999</v>
      </c>
      <c r="E53" s="1">
        <v>13724</v>
      </c>
      <c r="F53" s="1">
        <v>9773.0000000000036</v>
      </c>
      <c r="G53" s="1">
        <v>12492.100000000004</v>
      </c>
      <c r="H53" s="1">
        <v>10879.85</v>
      </c>
      <c r="I53" s="1">
        <v>13473.7</v>
      </c>
      <c r="J53" s="1">
        <v>10754.400000000001</v>
      </c>
      <c r="K53" s="1">
        <v>11391.750000000002</v>
      </c>
      <c r="L53" s="1">
        <v>9548.4499999999953</v>
      </c>
      <c r="M53" s="1">
        <v>10764.399999999998</v>
      </c>
      <c r="N53" s="1">
        <v>11301.699999999997</v>
      </c>
      <c r="O53" s="1">
        <v>9865.3499999999985</v>
      </c>
      <c r="P53" s="1">
        <v>11086.050000000003</v>
      </c>
      <c r="Q53" s="1">
        <v>11551.699999999999</v>
      </c>
      <c r="R53" s="1">
        <v>12517.649999999994</v>
      </c>
    </row>
    <row r="54" spans="1:18" x14ac:dyDescent="0.3">
      <c r="A54" s="3" t="s">
        <v>20</v>
      </c>
      <c r="B54" s="1">
        <v>11135.3</v>
      </c>
      <c r="C54" s="1">
        <v>9958.6999999999971</v>
      </c>
      <c r="D54" s="1">
        <v>11279.3</v>
      </c>
      <c r="E54" s="1">
        <v>11210.699999999997</v>
      </c>
      <c r="F54" s="1">
        <v>9906.0999999999985</v>
      </c>
      <c r="G54" s="1">
        <v>10068.199999999997</v>
      </c>
      <c r="H54" s="1">
        <v>11102.649999999996</v>
      </c>
      <c r="I54" s="1">
        <v>12240.949999999997</v>
      </c>
      <c r="J54" s="1">
        <v>11235.650000000003</v>
      </c>
      <c r="K54" s="1">
        <v>9823.9999999999982</v>
      </c>
      <c r="L54" s="1">
        <v>11180.049999999996</v>
      </c>
      <c r="M54" s="1">
        <v>11648.749999999998</v>
      </c>
      <c r="N54" s="1">
        <v>9190.7999999999956</v>
      </c>
      <c r="O54" s="1">
        <v>11324.4</v>
      </c>
      <c r="P54" s="1">
        <v>12093.25</v>
      </c>
      <c r="Q54" s="1">
        <v>9530.5999999999985</v>
      </c>
      <c r="R54" s="1">
        <v>11454.999999999996</v>
      </c>
    </row>
    <row r="55" spans="1:18" x14ac:dyDescent="0.3">
      <c r="A55" s="3" t="s">
        <v>21</v>
      </c>
      <c r="B55" s="1">
        <v>10860.800000000007</v>
      </c>
      <c r="C55" s="1">
        <v>11378.2</v>
      </c>
      <c r="D55" s="1">
        <v>13924.849999999991</v>
      </c>
      <c r="E55" s="1">
        <v>10162.300000000003</v>
      </c>
      <c r="F55" s="1">
        <v>9548.7000000000007</v>
      </c>
      <c r="G55" s="1">
        <v>12372.25</v>
      </c>
      <c r="H55" s="1">
        <v>10392.799999999999</v>
      </c>
      <c r="I55" s="1">
        <v>9358.6500000000033</v>
      </c>
      <c r="J55" s="1">
        <v>10952.849999999997</v>
      </c>
      <c r="K55" s="1">
        <v>11880.999999999996</v>
      </c>
      <c r="L55" s="1">
        <v>10687.800000000001</v>
      </c>
      <c r="M55" s="1">
        <v>9846.9499999999953</v>
      </c>
      <c r="N55" s="1">
        <v>12080.349999999999</v>
      </c>
      <c r="O55" s="1">
        <v>11288.500000000004</v>
      </c>
      <c r="P55" s="1">
        <v>11606.25</v>
      </c>
      <c r="Q55" s="1">
        <v>10737.249999999998</v>
      </c>
      <c r="R55" s="1">
        <v>11708.050000000003</v>
      </c>
    </row>
    <row r="56" spans="1:18" x14ac:dyDescent="0.3">
      <c r="A56" s="3" t="s">
        <v>25</v>
      </c>
      <c r="B56" s="1">
        <v>10736.849999999999</v>
      </c>
      <c r="C56" s="1">
        <v>9433.1999999999989</v>
      </c>
      <c r="D56" s="1">
        <v>13172.449999999995</v>
      </c>
      <c r="E56" s="1">
        <v>12125.499999999996</v>
      </c>
      <c r="F56" s="1">
        <v>11664.999999999996</v>
      </c>
      <c r="G56" s="1">
        <v>10104.999999999993</v>
      </c>
      <c r="H56" s="1">
        <v>11680.899999999996</v>
      </c>
      <c r="I56" s="1">
        <v>10422.599999999997</v>
      </c>
      <c r="J56" s="1">
        <v>11254.650000000001</v>
      </c>
      <c r="K56" s="1">
        <v>8827.1500000000015</v>
      </c>
      <c r="L56" s="1">
        <v>12080.199999999999</v>
      </c>
      <c r="M56" s="1">
        <v>12523.700000000003</v>
      </c>
      <c r="N56" s="1">
        <v>12314.800000000003</v>
      </c>
      <c r="O56" s="1">
        <v>13061.1</v>
      </c>
      <c r="P56" s="1">
        <v>9786.8999999999978</v>
      </c>
      <c r="Q56" s="1">
        <v>7320.0499999999993</v>
      </c>
      <c r="R56" s="1">
        <v>10010.4</v>
      </c>
    </row>
    <row r="57" spans="1:18" x14ac:dyDescent="0.3">
      <c r="A57" s="3" t="s">
        <v>19</v>
      </c>
      <c r="B57" s="1">
        <v>10686.999999999995</v>
      </c>
      <c r="C57" s="1">
        <v>8597.9999999999982</v>
      </c>
      <c r="D57" s="1">
        <v>11856.25</v>
      </c>
      <c r="E57" s="1">
        <v>13484.849999999993</v>
      </c>
      <c r="F57" s="1">
        <v>11635.849999999997</v>
      </c>
      <c r="G57" s="1">
        <v>11596.95</v>
      </c>
      <c r="H57" s="1">
        <v>13364.550000000003</v>
      </c>
      <c r="I57" s="1">
        <v>11157.450000000004</v>
      </c>
      <c r="J57" s="1">
        <v>10547.300000000001</v>
      </c>
      <c r="K57" s="1">
        <v>11482.1</v>
      </c>
      <c r="L57" s="1">
        <v>12883.799999999996</v>
      </c>
      <c r="M57" s="1">
        <v>11007.650000000001</v>
      </c>
      <c r="N57" s="1">
        <v>14716.399999999994</v>
      </c>
      <c r="O57" s="1">
        <v>9389.9500000000062</v>
      </c>
      <c r="P57" s="1">
        <v>10994.499999999995</v>
      </c>
      <c r="Q57" s="1">
        <v>9370.9999999999982</v>
      </c>
      <c r="R57" s="1">
        <v>11861.150000000005</v>
      </c>
    </row>
    <row r="58" spans="1:18" x14ac:dyDescent="0.3">
      <c r="A58" s="3" t="s">
        <v>23</v>
      </c>
      <c r="B58" s="1">
        <v>10530.2</v>
      </c>
      <c r="C58" s="1">
        <v>10436.200000000001</v>
      </c>
      <c r="D58" s="1">
        <v>12680.949999999997</v>
      </c>
      <c r="E58" s="1">
        <v>11604.150000000005</v>
      </c>
      <c r="F58" s="1">
        <v>14620.550000000003</v>
      </c>
      <c r="G58" s="1">
        <v>11907.25</v>
      </c>
      <c r="H58" s="1">
        <v>13710.8</v>
      </c>
      <c r="I58" s="1">
        <v>10477.949999999997</v>
      </c>
      <c r="J58" s="1">
        <v>10454.049999999999</v>
      </c>
      <c r="K58" s="1">
        <v>12213.95</v>
      </c>
      <c r="L58" s="1">
        <v>12555.849999999999</v>
      </c>
      <c r="M58" s="1">
        <v>10453.450000000003</v>
      </c>
      <c r="N58" s="1">
        <v>12412.950000000008</v>
      </c>
      <c r="O58" s="1">
        <v>12209.600000000004</v>
      </c>
      <c r="P58" s="1">
        <v>9867.75</v>
      </c>
      <c r="Q58" s="1">
        <v>12057.700000000003</v>
      </c>
      <c r="R58" s="1">
        <v>10630.749999999993</v>
      </c>
    </row>
    <row r="59" spans="1:18" x14ac:dyDescent="0.3">
      <c r="A59" s="3" t="s">
        <v>26</v>
      </c>
      <c r="B59" s="1">
        <v>10325.450000000001</v>
      </c>
      <c r="C59" s="1">
        <v>10033.049999999994</v>
      </c>
      <c r="D59" s="1">
        <v>12436.449999999997</v>
      </c>
      <c r="E59" s="1">
        <v>11796.249999999996</v>
      </c>
      <c r="F59" s="1">
        <v>12055.300000000001</v>
      </c>
      <c r="G59" s="1">
        <v>12460.050000000003</v>
      </c>
      <c r="H59" s="1">
        <v>9088.0999999999967</v>
      </c>
      <c r="I59" s="1">
        <v>10593.599999999999</v>
      </c>
      <c r="J59" s="1">
        <v>12465.95</v>
      </c>
      <c r="K59" s="1">
        <v>10825.9</v>
      </c>
      <c r="L59" s="1">
        <v>10594.250000000002</v>
      </c>
      <c r="M59" s="1">
        <v>9290.0000000000018</v>
      </c>
      <c r="N59" s="1">
        <v>12789.899999999998</v>
      </c>
      <c r="O59" s="1">
        <v>9326.899999999996</v>
      </c>
      <c r="P59" s="1">
        <v>11475.499999999995</v>
      </c>
      <c r="Q59" s="1">
        <v>11687.8</v>
      </c>
      <c r="R59" s="1">
        <v>9759.8999999999978</v>
      </c>
    </row>
    <row r="60" spans="1:18" x14ac:dyDescent="0.3">
      <c r="A60" s="3" t="s">
        <v>15</v>
      </c>
      <c r="B60" s="1">
        <v>10279.899999999996</v>
      </c>
      <c r="C60" s="1">
        <v>10428.149999999996</v>
      </c>
      <c r="D60" s="1">
        <v>12462.599999999997</v>
      </c>
      <c r="E60" s="1">
        <v>11422.800000000001</v>
      </c>
      <c r="F60" s="1">
        <v>11077.95</v>
      </c>
      <c r="G60" s="1">
        <v>8496.8000000000011</v>
      </c>
      <c r="H60" s="1">
        <v>9892.0499999999938</v>
      </c>
      <c r="I60" s="1">
        <v>12640.550000000003</v>
      </c>
      <c r="J60" s="1">
        <v>11564.549999999994</v>
      </c>
      <c r="K60" s="1">
        <v>12175.750000000002</v>
      </c>
      <c r="L60" s="1">
        <v>12325.649999999996</v>
      </c>
      <c r="M60" s="1">
        <v>11060.849999999997</v>
      </c>
      <c r="N60" s="1">
        <v>12703.900000000001</v>
      </c>
      <c r="O60" s="1">
        <v>10174.950000000001</v>
      </c>
      <c r="P60" s="1">
        <v>12181.150000000001</v>
      </c>
      <c r="Q60" s="1">
        <v>11916.799999999997</v>
      </c>
      <c r="R60" s="1">
        <v>10006.849999999999</v>
      </c>
    </row>
    <row r="61" spans="1:18" x14ac:dyDescent="0.3">
      <c r="A61" s="3" t="s">
        <v>22</v>
      </c>
      <c r="B61" s="1">
        <v>10162.349999999993</v>
      </c>
      <c r="C61" s="1">
        <v>10697.799999999997</v>
      </c>
      <c r="D61" s="1">
        <v>12454.849999999995</v>
      </c>
      <c r="E61" s="1">
        <v>11477.899999999994</v>
      </c>
      <c r="F61" s="1">
        <v>10761.099999999999</v>
      </c>
      <c r="G61" s="1">
        <v>11600.849999999997</v>
      </c>
      <c r="H61" s="1">
        <v>10233.149999999996</v>
      </c>
      <c r="I61" s="1">
        <v>11494.100000000002</v>
      </c>
      <c r="J61" s="1">
        <v>10912.900000000005</v>
      </c>
      <c r="K61" s="1">
        <v>10910.100000000004</v>
      </c>
      <c r="L61" s="1">
        <v>11486.100000000004</v>
      </c>
      <c r="M61" s="1">
        <v>9885.25</v>
      </c>
      <c r="N61" s="1">
        <v>10920.249999999998</v>
      </c>
      <c r="O61" s="1">
        <v>9182.4000000000033</v>
      </c>
      <c r="P61" s="1">
        <v>11953.800000000005</v>
      </c>
      <c r="Q61" s="1">
        <v>8949.2499999999982</v>
      </c>
      <c r="R61" s="1">
        <v>11040.349999999997</v>
      </c>
    </row>
    <row r="62" spans="1:18" x14ac:dyDescent="0.3">
      <c r="A62" s="3" t="s">
        <v>24</v>
      </c>
      <c r="B62" s="1">
        <v>10040.399999999998</v>
      </c>
      <c r="C62" s="1">
        <v>8517.9000000000033</v>
      </c>
      <c r="D62" s="1">
        <v>11779.649999999992</v>
      </c>
      <c r="E62" s="1">
        <v>11840.000000000002</v>
      </c>
      <c r="F62" s="1">
        <v>12212.049999999997</v>
      </c>
      <c r="G62" s="1">
        <v>10950.449999999997</v>
      </c>
      <c r="H62" s="1">
        <v>11133.699999999997</v>
      </c>
      <c r="I62" s="1">
        <v>11599.049999999997</v>
      </c>
      <c r="J62" s="1">
        <v>11707.799999999997</v>
      </c>
      <c r="K62" s="1">
        <v>11704.849999999995</v>
      </c>
      <c r="L62" s="1">
        <v>10719.050000000003</v>
      </c>
      <c r="M62" s="1">
        <v>8554.5</v>
      </c>
      <c r="N62" s="1">
        <v>11653.099999999999</v>
      </c>
      <c r="O62" s="1">
        <v>10500.349999999999</v>
      </c>
      <c r="P62" s="1">
        <v>12606.04999999999</v>
      </c>
      <c r="Q62" s="1">
        <v>9416.8499999999985</v>
      </c>
      <c r="R62" s="1">
        <v>11504.450000000003</v>
      </c>
    </row>
    <row r="82" spans="1:4" x14ac:dyDescent="0.3">
      <c r="A82" t="s">
        <v>59</v>
      </c>
      <c r="B82" t="s">
        <v>55</v>
      </c>
      <c r="C82" t="s">
        <v>56</v>
      </c>
      <c r="D82" t="s">
        <v>60</v>
      </c>
    </row>
    <row r="83" spans="1:4" x14ac:dyDescent="0.3">
      <c r="A83" t="str">
        <f>A48</f>
        <v>Ballarat</v>
      </c>
      <c r="B83">
        <f>B48</f>
        <v>13829.399999999994</v>
      </c>
      <c r="C83">
        <f>N48</f>
        <v>14012.65</v>
      </c>
      <c r="D83" s="4">
        <f>B83/C83-1</f>
        <v>-1.3077469286680632E-2</v>
      </c>
    </row>
    <row r="84" spans="1:4" x14ac:dyDescent="0.3">
      <c r="A84" t="str">
        <f t="shared" ref="A84:B84" si="3">A49</f>
        <v>Geelong</v>
      </c>
      <c r="B84">
        <f t="shared" si="3"/>
        <v>13313.999999999998</v>
      </c>
      <c r="C84">
        <f t="shared" ref="C84:C97" si="4">N49</f>
        <v>9522.4</v>
      </c>
      <c r="D84" s="4">
        <f t="shared" ref="D84:D97" si="5">B84/C84-1</f>
        <v>0.39817693018566724</v>
      </c>
    </row>
    <row r="85" spans="1:4" x14ac:dyDescent="0.3">
      <c r="A85" t="str">
        <f t="shared" ref="A85:B85" si="6">A50</f>
        <v>Bendigo</v>
      </c>
      <c r="B85">
        <f t="shared" si="6"/>
        <v>13249.500000000005</v>
      </c>
      <c r="C85">
        <f t="shared" si="4"/>
        <v>10791.799999999996</v>
      </c>
      <c r="D85" s="4">
        <f t="shared" si="5"/>
        <v>0.22773772679256576</v>
      </c>
    </row>
    <row r="86" spans="1:4" x14ac:dyDescent="0.3">
      <c r="A86" t="str">
        <f t="shared" ref="A86:B86" si="7">A51</f>
        <v>Mackay</v>
      </c>
      <c r="B86">
        <f t="shared" si="7"/>
        <v>11588.95</v>
      </c>
      <c r="C86">
        <f t="shared" si="4"/>
        <v>12547.85</v>
      </c>
      <c r="D86" s="4">
        <f t="shared" si="5"/>
        <v>-7.6419466283068394E-2</v>
      </c>
    </row>
    <row r="87" spans="1:4" x14ac:dyDescent="0.3">
      <c r="A87" t="str">
        <f t="shared" ref="A87:B87" si="8">A52</f>
        <v>Cairns</v>
      </c>
      <c r="B87">
        <f t="shared" si="8"/>
        <v>11284.45</v>
      </c>
      <c r="C87">
        <f t="shared" si="4"/>
        <v>13225.500000000004</v>
      </c>
      <c r="D87" s="4">
        <f t="shared" si="5"/>
        <v>-0.14676571774224056</v>
      </c>
    </row>
    <row r="88" spans="1:4" x14ac:dyDescent="0.3">
      <c r="A88" t="str">
        <f t="shared" ref="A88:B88" si="9">A53</f>
        <v>Townsville</v>
      </c>
      <c r="B88">
        <f t="shared" si="9"/>
        <v>11233.650000000001</v>
      </c>
      <c r="C88">
        <f t="shared" si="4"/>
        <v>11301.699999999997</v>
      </c>
      <c r="D88" s="4">
        <f t="shared" si="5"/>
        <v>-6.0212180468420806E-3</v>
      </c>
    </row>
    <row r="89" spans="1:4" x14ac:dyDescent="0.3">
      <c r="A89" t="str">
        <f t="shared" ref="A89:B89" si="10">A54</f>
        <v>Gold Coast</v>
      </c>
      <c r="B89">
        <f t="shared" si="10"/>
        <v>11135.3</v>
      </c>
      <c r="C89">
        <f t="shared" si="4"/>
        <v>9190.7999999999956</v>
      </c>
      <c r="D89" s="4">
        <f t="shared" si="5"/>
        <v>0.21157026591809247</v>
      </c>
    </row>
    <row r="90" spans="1:4" x14ac:dyDescent="0.3">
      <c r="A90" t="str">
        <f t="shared" ref="A90:B90" si="11">A55</f>
        <v>Newcastle</v>
      </c>
      <c r="B90">
        <f t="shared" si="11"/>
        <v>10860.800000000007</v>
      </c>
      <c r="C90">
        <f t="shared" si="4"/>
        <v>12080.349999999999</v>
      </c>
      <c r="D90" s="4">
        <f t="shared" si="5"/>
        <v>-0.10095320085924597</v>
      </c>
    </row>
    <row r="91" spans="1:4" x14ac:dyDescent="0.3">
      <c r="A91" t="str">
        <f t="shared" ref="A91:B91" si="12">A56</f>
        <v>Wollongong</v>
      </c>
      <c r="B91">
        <f t="shared" si="12"/>
        <v>10736.849999999999</v>
      </c>
      <c r="C91">
        <f t="shared" si="4"/>
        <v>12314.800000000003</v>
      </c>
      <c r="D91" s="4">
        <f t="shared" si="5"/>
        <v>-0.12813443986098061</v>
      </c>
    </row>
    <row r="92" spans="1:4" x14ac:dyDescent="0.3">
      <c r="A92" t="str">
        <f t="shared" ref="A92:B92" si="13">A57</f>
        <v>Rockhampton</v>
      </c>
      <c r="B92">
        <f t="shared" si="13"/>
        <v>10686.999999999995</v>
      </c>
      <c r="C92">
        <f t="shared" si="4"/>
        <v>14716.399999999994</v>
      </c>
      <c r="D92" s="4">
        <f t="shared" si="5"/>
        <v>-0.27380337582560965</v>
      </c>
    </row>
    <row r="93" spans="1:4" x14ac:dyDescent="0.3">
      <c r="A93" t="str">
        <f t="shared" ref="A93:B93" si="14">A58</f>
        <v>Central Coast</v>
      </c>
      <c r="B93">
        <f t="shared" si="14"/>
        <v>10530.2</v>
      </c>
      <c r="C93">
        <f t="shared" si="4"/>
        <v>12412.950000000008</v>
      </c>
      <c r="D93" s="4">
        <f t="shared" si="5"/>
        <v>-0.15167627356913593</v>
      </c>
    </row>
    <row r="94" spans="1:4" x14ac:dyDescent="0.3">
      <c r="A94" t="str">
        <f t="shared" ref="A94:B94" si="15">A59</f>
        <v>Hobart</v>
      </c>
      <c r="B94">
        <f t="shared" si="15"/>
        <v>10325.450000000001</v>
      </c>
      <c r="C94">
        <f t="shared" si="4"/>
        <v>12789.899999999998</v>
      </c>
      <c r="D94" s="4">
        <f t="shared" si="5"/>
        <v>-0.19268719849256033</v>
      </c>
    </row>
    <row r="95" spans="1:4" x14ac:dyDescent="0.3">
      <c r="A95" t="str">
        <f t="shared" ref="A95:B95" si="16">A60</f>
        <v>Darwin</v>
      </c>
      <c r="B95">
        <f t="shared" si="16"/>
        <v>10279.899999999996</v>
      </c>
      <c r="C95">
        <f t="shared" si="4"/>
        <v>12703.900000000001</v>
      </c>
      <c r="D95" s="4">
        <f t="shared" si="5"/>
        <v>-0.19080754728862825</v>
      </c>
    </row>
    <row r="96" spans="1:4" x14ac:dyDescent="0.3">
      <c r="A96" t="str">
        <f t="shared" ref="A96:B96" si="17">A61</f>
        <v>Canberra</v>
      </c>
      <c r="B96">
        <f t="shared" si="17"/>
        <v>10162.349999999993</v>
      </c>
      <c r="C96">
        <f t="shared" si="4"/>
        <v>10920.249999999998</v>
      </c>
      <c r="D96" s="4">
        <f t="shared" si="5"/>
        <v>-6.940317300428156E-2</v>
      </c>
    </row>
    <row r="97" spans="1:13" x14ac:dyDescent="0.3">
      <c r="A97" t="str">
        <f t="shared" ref="A97:B97" si="18">A62</f>
        <v>Sunshine Coast</v>
      </c>
      <c r="B97">
        <f t="shared" si="18"/>
        <v>10040.399999999998</v>
      </c>
      <c r="C97">
        <f t="shared" si="4"/>
        <v>11653.099999999999</v>
      </c>
      <c r="D97" s="4">
        <f t="shared" si="5"/>
        <v>-0.13839235911474213</v>
      </c>
    </row>
    <row r="98" spans="1:13" x14ac:dyDescent="0.3">
      <c r="D98" s="4"/>
    </row>
    <row r="99" spans="1:13" x14ac:dyDescent="0.3">
      <c r="D99" s="4"/>
    </row>
    <row r="100" spans="1:13" x14ac:dyDescent="0.3">
      <c r="D100" s="4"/>
    </row>
    <row r="101" spans="1:13" x14ac:dyDescent="0.3">
      <c r="D101" s="4"/>
    </row>
    <row r="102" spans="1:13" x14ac:dyDescent="0.3">
      <c r="D102" s="4"/>
    </row>
    <row r="103" spans="1:13" x14ac:dyDescent="0.3">
      <c r="D103" s="4"/>
    </row>
    <row r="104" spans="1:13" x14ac:dyDescent="0.3">
      <c r="D104" s="4"/>
    </row>
    <row r="105" spans="1:13" x14ac:dyDescent="0.3">
      <c r="D105" s="4"/>
    </row>
    <row r="106" spans="1:13" x14ac:dyDescent="0.3">
      <c r="D106" s="4"/>
      <c r="M106">
        <v>1</v>
      </c>
    </row>
    <row r="107" spans="1:13" x14ac:dyDescent="0.3">
      <c r="A107" s="2" t="s">
        <v>45</v>
      </c>
      <c r="B107" t="s">
        <v>49</v>
      </c>
      <c r="D107" s="4"/>
      <c r="E107" s="2" t="s">
        <v>45</v>
      </c>
      <c r="F107" t="s">
        <v>49</v>
      </c>
      <c r="I107" t="s">
        <v>49</v>
      </c>
      <c r="L107" t="s">
        <v>61</v>
      </c>
      <c r="M107" s="6" t="str">
        <f>IF(M106=1,"Top","Bottom")</f>
        <v>Top</v>
      </c>
    </row>
    <row r="108" spans="1:13" x14ac:dyDescent="0.3">
      <c r="A108" s="3" t="s">
        <v>14</v>
      </c>
      <c r="B108" s="1">
        <v>26144</v>
      </c>
      <c r="D108" s="4"/>
      <c r="E108" s="3" t="s">
        <v>9</v>
      </c>
      <c r="F108" s="1">
        <v>16520</v>
      </c>
      <c r="I108" s="1">
        <v>628943</v>
      </c>
      <c r="L108" t="s">
        <v>0</v>
      </c>
      <c r="M108" t="s">
        <v>62</v>
      </c>
    </row>
    <row r="109" spans="1:13" x14ac:dyDescent="0.3">
      <c r="A109" s="3" t="s">
        <v>10</v>
      </c>
      <c r="B109" s="1">
        <v>26097</v>
      </c>
      <c r="D109" s="4"/>
      <c r="E109" s="3" t="s">
        <v>12</v>
      </c>
      <c r="F109" s="1">
        <v>16451</v>
      </c>
      <c r="L109" t="str">
        <f>IF(top.or.bottom="Top",A108,E108)</f>
        <v>Lotta' Pie</v>
      </c>
      <c r="M109" s="7">
        <f>IF(top.or.bottom="Top",B108,F108)</f>
        <v>26144</v>
      </c>
    </row>
    <row r="110" spans="1:13" x14ac:dyDescent="0.3">
      <c r="A110" s="3" t="s">
        <v>11</v>
      </c>
      <c r="B110" s="1">
        <v>25932</v>
      </c>
      <c r="D110" s="4"/>
      <c r="E110" s="3" t="s">
        <v>5</v>
      </c>
      <c r="F110" s="1">
        <v>16447</v>
      </c>
      <c r="L110" t="str">
        <f>IF(top.or.bottom="Top",A109,E109)</f>
        <v>Cake in a cup</v>
      </c>
      <c r="M110" s="7">
        <f>IF(top.or.bottom="Top",B109,F109)</f>
        <v>26097</v>
      </c>
    </row>
    <row r="111" spans="1:13" x14ac:dyDescent="0.3">
      <c r="A111" s="3" t="s">
        <v>13</v>
      </c>
      <c r="B111" s="1">
        <v>25864</v>
      </c>
      <c r="D111" s="4"/>
      <c r="E111" s="3" t="s">
        <v>8</v>
      </c>
      <c r="F111" s="1">
        <v>16170</v>
      </c>
      <c r="L111" t="str">
        <f>IF(top.or.bottom="Top",A110,E110)</f>
        <v>I can't believe this is cake</v>
      </c>
      <c r="M111" s="7">
        <f>IF(top.or.bottom="Top",B110,F110)</f>
        <v>25932</v>
      </c>
    </row>
    <row r="112" spans="1:13" x14ac:dyDescent="0.3">
      <c r="A112" s="3" t="s">
        <v>6</v>
      </c>
      <c r="B112" s="1">
        <v>25704</v>
      </c>
      <c r="D112" s="4"/>
      <c r="E112" s="3" t="s">
        <v>7</v>
      </c>
      <c r="F112" s="1">
        <v>16054</v>
      </c>
      <c r="L112" t="str">
        <f>IF(top.or.bottom="Top",A111,E111)</f>
        <v>Grapo</v>
      </c>
      <c r="M112" s="7">
        <f>IF(top.or.bottom="Top",B111,F111)</f>
        <v>25864</v>
      </c>
    </row>
    <row r="113" spans="4:13" x14ac:dyDescent="0.3">
      <c r="D113" s="4"/>
      <c r="L113" t="str">
        <f>IF(top.or.bottom="Top",A112,E112)</f>
        <v>Wall nuts</v>
      </c>
      <c r="M113" s="7">
        <f>IF(top.or.bottom="Top",B112,F112)</f>
        <v>25704</v>
      </c>
    </row>
    <row r="114" spans="4:13" x14ac:dyDescent="0.3">
      <c r="D114" s="4"/>
      <c r="L114" t="s">
        <v>64</v>
      </c>
      <c r="M114" s="7">
        <f>SUM(M109:M113)</f>
        <v>129741</v>
      </c>
    </row>
    <row r="115" spans="4:13" x14ac:dyDescent="0.3">
      <c r="D115" s="4"/>
      <c r="L115" t="s">
        <v>65</v>
      </c>
      <c r="M115" s="4">
        <f>M114/I108</f>
        <v>0.2062841942751569</v>
      </c>
    </row>
    <row r="116" spans="4:13" x14ac:dyDescent="0.3">
      <c r="D116" s="4"/>
    </row>
    <row r="117" spans="4:13" x14ac:dyDescent="0.3">
      <c r="D117" s="4"/>
    </row>
    <row r="118" spans="4:13" x14ac:dyDescent="0.3">
      <c r="D118" s="4"/>
      <c r="L118" t="s">
        <v>63</v>
      </c>
    </row>
    <row r="119" spans="4:13" x14ac:dyDescent="0.3">
      <c r="D119" s="4"/>
      <c r="L119" t="str">
        <f>top.or.bottom &amp; " 5 products"</f>
        <v>Top 5 products</v>
      </c>
    </row>
    <row r="120" spans="4:13" x14ac:dyDescent="0.3">
      <c r="D120" s="4"/>
      <c r="L120" t="s">
        <v>66</v>
      </c>
    </row>
    <row r="121" spans="4:13" x14ac:dyDescent="0.3">
      <c r="D121" s="4"/>
      <c r="L121" t="str">
        <f>"Make up " &amp;TEXT( M115, "0%") &amp; " of sales "</f>
        <v xml:space="preserve">Make up 21% of sales </v>
      </c>
    </row>
    <row r="122" spans="4:13" x14ac:dyDescent="0.3">
      <c r="D122" s="4"/>
    </row>
    <row r="123" spans="4:13" x14ac:dyDescent="0.3">
      <c r="D123" s="4"/>
    </row>
    <row r="138" spans="1:10" x14ac:dyDescent="0.3">
      <c r="I138" t="s">
        <v>1</v>
      </c>
      <c r="J138" t="s">
        <v>52</v>
      </c>
    </row>
    <row r="139" spans="1:10" x14ac:dyDescent="0.3">
      <c r="I139" s="3" t="s">
        <v>3</v>
      </c>
      <c r="J139" s="10">
        <v>1407397.850000002</v>
      </c>
    </row>
    <row r="140" spans="1:10" x14ac:dyDescent="0.3">
      <c r="I140" s="3" t="s">
        <v>2</v>
      </c>
      <c r="J140" s="10">
        <v>1428925.6999999983</v>
      </c>
    </row>
    <row r="144" spans="1:10" x14ac:dyDescent="0.3">
      <c r="A144" s="2" t="s">
        <v>46</v>
      </c>
      <c r="B144" s="2" t="s">
        <v>30</v>
      </c>
      <c r="F144" t="str">
        <f t="shared" ref="F144:F180" si="19">A145</f>
        <v>Row Labels</v>
      </c>
      <c r="G144" t="str">
        <f t="shared" ref="G144:G180" si="20">B145</f>
        <v>Female</v>
      </c>
      <c r="H144" t="str">
        <f t="shared" ref="H144:H180" si="21">C145</f>
        <v>Male</v>
      </c>
    </row>
    <row r="145" spans="1:8" x14ac:dyDescent="0.3">
      <c r="A145" s="2" t="s">
        <v>45</v>
      </c>
      <c r="B145" t="s">
        <v>3</v>
      </c>
      <c r="C145" t="s">
        <v>2</v>
      </c>
      <c r="F145">
        <f t="shared" si="19"/>
        <v>20</v>
      </c>
      <c r="G145">
        <f>-B146</f>
        <v>0</v>
      </c>
      <c r="H145">
        <f t="shared" si="21"/>
        <v>10693.749999999998</v>
      </c>
    </row>
    <row r="146" spans="1:8" x14ac:dyDescent="0.3">
      <c r="A146" s="3">
        <v>20</v>
      </c>
      <c r="B146" s="1"/>
      <c r="C146" s="1">
        <v>10693.749999999998</v>
      </c>
      <c r="F146">
        <f t="shared" si="19"/>
        <v>21</v>
      </c>
      <c r="G146">
        <f t="shared" ref="G146:G180" si="22">-B147</f>
        <v>-7850.4000000000015</v>
      </c>
      <c r="H146">
        <f t="shared" si="21"/>
        <v>6559.5000000000009</v>
      </c>
    </row>
    <row r="147" spans="1:8" x14ac:dyDescent="0.3">
      <c r="A147" s="3">
        <v>21</v>
      </c>
      <c r="B147" s="1">
        <v>7850.4000000000015</v>
      </c>
      <c r="C147" s="1">
        <v>6559.5000000000009</v>
      </c>
      <c r="F147">
        <f t="shared" si="19"/>
        <v>23</v>
      </c>
      <c r="G147">
        <f t="shared" si="22"/>
        <v>-6936.0000000000018</v>
      </c>
      <c r="H147">
        <f t="shared" si="21"/>
        <v>4066.6000000000004</v>
      </c>
    </row>
    <row r="148" spans="1:8" x14ac:dyDescent="0.3">
      <c r="A148" s="3">
        <v>23</v>
      </c>
      <c r="B148" s="1">
        <v>6936.0000000000018</v>
      </c>
      <c r="C148" s="1">
        <v>4066.6000000000004</v>
      </c>
      <c r="F148">
        <f t="shared" si="19"/>
        <v>24</v>
      </c>
      <c r="G148">
        <f t="shared" si="22"/>
        <v>0</v>
      </c>
      <c r="H148">
        <f t="shared" si="21"/>
        <v>8725.0000000000018</v>
      </c>
    </row>
    <row r="149" spans="1:8" x14ac:dyDescent="0.3">
      <c r="A149" s="3">
        <v>24</v>
      </c>
      <c r="B149" s="1"/>
      <c r="C149" s="1">
        <v>8725.0000000000018</v>
      </c>
      <c r="F149">
        <f t="shared" si="19"/>
        <v>25</v>
      </c>
      <c r="G149">
        <f t="shared" si="22"/>
        <v>-9032.3500000000022</v>
      </c>
      <c r="H149">
        <f t="shared" si="21"/>
        <v>12977.35</v>
      </c>
    </row>
    <row r="150" spans="1:8" x14ac:dyDescent="0.3">
      <c r="A150" s="3">
        <v>25</v>
      </c>
      <c r="B150" s="1">
        <v>9032.3500000000022</v>
      </c>
      <c r="C150" s="1">
        <v>12977.35</v>
      </c>
      <c r="F150">
        <f t="shared" si="19"/>
        <v>26</v>
      </c>
      <c r="G150">
        <f t="shared" si="22"/>
        <v>-10392.650000000001</v>
      </c>
      <c r="H150">
        <f t="shared" si="21"/>
        <v>9309.8999999999978</v>
      </c>
    </row>
    <row r="151" spans="1:8" x14ac:dyDescent="0.3">
      <c r="A151" s="3">
        <v>26</v>
      </c>
      <c r="B151" s="1">
        <v>10392.650000000001</v>
      </c>
      <c r="C151" s="1">
        <v>9309.8999999999978</v>
      </c>
      <c r="F151">
        <f t="shared" si="19"/>
        <v>27</v>
      </c>
      <c r="G151">
        <f t="shared" si="22"/>
        <v>-14182.8</v>
      </c>
      <c r="H151">
        <f t="shared" si="21"/>
        <v>12520.499999999998</v>
      </c>
    </row>
    <row r="152" spans="1:8" x14ac:dyDescent="0.3">
      <c r="A152" s="3">
        <v>27</v>
      </c>
      <c r="B152" s="1">
        <v>14182.8</v>
      </c>
      <c r="C152" s="1">
        <v>12520.499999999998</v>
      </c>
      <c r="F152">
        <f t="shared" si="19"/>
        <v>28</v>
      </c>
      <c r="G152">
        <f t="shared" si="22"/>
        <v>-20752.350000000013</v>
      </c>
      <c r="H152">
        <f t="shared" si="21"/>
        <v>37249.249999999978</v>
      </c>
    </row>
    <row r="153" spans="1:8" x14ac:dyDescent="0.3">
      <c r="A153" s="3">
        <v>28</v>
      </c>
      <c r="B153" s="1">
        <v>20752.350000000013</v>
      </c>
      <c r="C153" s="1">
        <v>37249.249999999978</v>
      </c>
      <c r="F153">
        <f t="shared" si="19"/>
        <v>29</v>
      </c>
      <c r="G153">
        <f t="shared" si="22"/>
        <v>-13105.899999999998</v>
      </c>
      <c r="H153">
        <f t="shared" si="21"/>
        <v>38287.700000000033</v>
      </c>
    </row>
    <row r="154" spans="1:8" x14ac:dyDescent="0.3">
      <c r="A154" s="3">
        <v>29</v>
      </c>
      <c r="B154" s="1">
        <v>13105.899999999998</v>
      </c>
      <c r="C154" s="1">
        <v>38287.700000000033</v>
      </c>
      <c r="F154">
        <f t="shared" si="19"/>
        <v>30</v>
      </c>
      <c r="G154">
        <f t="shared" si="22"/>
        <v>-48124.000000000007</v>
      </c>
      <c r="H154">
        <f t="shared" si="21"/>
        <v>29725.250000000018</v>
      </c>
    </row>
    <row r="155" spans="1:8" x14ac:dyDescent="0.3">
      <c r="A155" s="3">
        <v>30</v>
      </c>
      <c r="B155" s="1">
        <v>48124.000000000007</v>
      </c>
      <c r="C155" s="1">
        <v>29725.250000000018</v>
      </c>
      <c r="F155">
        <f t="shared" si="19"/>
        <v>31</v>
      </c>
      <c r="G155">
        <f t="shared" si="22"/>
        <v>-56096.6</v>
      </c>
      <c r="H155">
        <f t="shared" si="21"/>
        <v>23762.649999999998</v>
      </c>
    </row>
    <row r="156" spans="1:8" x14ac:dyDescent="0.3">
      <c r="A156" s="3">
        <v>31</v>
      </c>
      <c r="B156" s="1">
        <v>56096.6</v>
      </c>
      <c r="C156" s="1">
        <v>23762.649999999998</v>
      </c>
      <c r="F156">
        <f t="shared" si="19"/>
        <v>32</v>
      </c>
      <c r="G156">
        <f t="shared" si="22"/>
        <v>-48592.900000000081</v>
      </c>
      <c r="H156">
        <f t="shared" si="21"/>
        <v>49336.350000000013</v>
      </c>
    </row>
    <row r="157" spans="1:8" x14ac:dyDescent="0.3">
      <c r="A157" s="3">
        <v>32</v>
      </c>
      <c r="B157" s="1">
        <v>48592.900000000081</v>
      </c>
      <c r="C157" s="1">
        <v>49336.350000000013</v>
      </c>
      <c r="F157">
        <f t="shared" si="19"/>
        <v>33</v>
      </c>
      <c r="G157">
        <f t="shared" si="22"/>
        <v>-83108.400000000067</v>
      </c>
      <c r="H157">
        <f t="shared" si="21"/>
        <v>63242.150000000038</v>
      </c>
    </row>
    <row r="158" spans="1:8" x14ac:dyDescent="0.3">
      <c r="A158" s="3">
        <v>33</v>
      </c>
      <c r="B158" s="1">
        <v>83108.400000000067</v>
      </c>
      <c r="C158" s="1">
        <v>63242.150000000038</v>
      </c>
      <c r="F158">
        <f t="shared" si="19"/>
        <v>34</v>
      </c>
      <c r="G158">
        <f t="shared" si="22"/>
        <v>-69240.049999999901</v>
      </c>
      <c r="H158">
        <f t="shared" si="21"/>
        <v>98544.300000000032</v>
      </c>
    </row>
    <row r="159" spans="1:8" x14ac:dyDescent="0.3">
      <c r="A159" s="3">
        <v>34</v>
      </c>
      <c r="B159" s="1">
        <v>69240.049999999901</v>
      </c>
      <c r="C159" s="1">
        <v>98544.300000000032</v>
      </c>
      <c r="F159">
        <f t="shared" si="19"/>
        <v>35</v>
      </c>
      <c r="G159">
        <f t="shared" si="22"/>
        <v>-80397.199999999881</v>
      </c>
      <c r="H159">
        <f t="shared" si="21"/>
        <v>69923.899999999936</v>
      </c>
    </row>
    <row r="160" spans="1:8" x14ac:dyDescent="0.3">
      <c r="A160" s="3">
        <v>35</v>
      </c>
      <c r="B160" s="1">
        <v>80397.199999999881</v>
      </c>
      <c r="C160" s="1">
        <v>69923.899999999936</v>
      </c>
      <c r="F160">
        <f t="shared" si="19"/>
        <v>36</v>
      </c>
      <c r="G160">
        <f t="shared" si="22"/>
        <v>-71711.200000000099</v>
      </c>
      <c r="H160">
        <f t="shared" si="21"/>
        <v>94633.550000000061</v>
      </c>
    </row>
    <row r="161" spans="1:8" x14ac:dyDescent="0.3">
      <c r="A161" s="3">
        <v>36</v>
      </c>
      <c r="B161" s="1">
        <v>71711.200000000099</v>
      </c>
      <c r="C161" s="1">
        <v>94633.550000000061</v>
      </c>
      <c r="F161">
        <f t="shared" si="19"/>
        <v>37</v>
      </c>
      <c r="G161">
        <f t="shared" si="22"/>
        <v>-112787.50000000016</v>
      </c>
      <c r="H161">
        <f t="shared" si="21"/>
        <v>81268.149999999965</v>
      </c>
    </row>
    <row r="162" spans="1:8" x14ac:dyDescent="0.3">
      <c r="A162" s="3">
        <v>37</v>
      </c>
      <c r="B162" s="1">
        <v>112787.50000000016</v>
      </c>
      <c r="C162" s="1">
        <v>81268.149999999965</v>
      </c>
      <c r="F162">
        <f t="shared" si="19"/>
        <v>38</v>
      </c>
      <c r="G162">
        <f t="shared" si="22"/>
        <v>-124089.9499999999</v>
      </c>
      <c r="H162">
        <f t="shared" si="21"/>
        <v>87907.800000000047</v>
      </c>
    </row>
    <row r="163" spans="1:8" x14ac:dyDescent="0.3">
      <c r="A163" s="3">
        <v>38</v>
      </c>
      <c r="B163" s="1">
        <v>124089.9499999999</v>
      </c>
      <c r="C163" s="1">
        <v>87907.800000000047</v>
      </c>
      <c r="F163">
        <f t="shared" si="19"/>
        <v>39</v>
      </c>
      <c r="G163">
        <f t="shared" si="22"/>
        <v>-82707.299999999974</v>
      </c>
      <c r="H163">
        <f t="shared" si="21"/>
        <v>87309.799999999959</v>
      </c>
    </row>
    <row r="164" spans="1:8" x14ac:dyDescent="0.3">
      <c r="A164" s="3">
        <v>39</v>
      </c>
      <c r="B164" s="1">
        <v>82707.299999999974</v>
      </c>
      <c r="C164" s="1">
        <v>87309.799999999959</v>
      </c>
      <c r="F164">
        <f t="shared" si="19"/>
        <v>40</v>
      </c>
      <c r="G164">
        <f t="shared" si="22"/>
        <v>-100651.89999999998</v>
      </c>
      <c r="H164">
        <f t="shared" si="21"/>
        <v>98850.600000000049</v>
      </c>
    </row>
    <row r="165" spans="1:8" x14ac:dyDescent="0.3">
      <c r="A165" s="3">
        <v>40</v>
      </c>
      <c r="B165" s="1">
        <v>100651.89999999998</v>
      </c>
      <c r="C165" s="1">
        <v>98850.600000000049</v>
      </c>
      <c r="F165">
        <f t="shared" si="19"/>
        <v>41</v>
      </c>
      <c r="G165">
        <f t="shared" si="22"/>
        <v>-100083.35000000003</v>
      </c>
      <c r="H165">
        <f t="shared" si="21"/>
        <v>77722.949999999983</v>
      </c>
    </row>
    <row r="166" spans="1:8" x14ac:dyDescent="0.3">
      <c r="A166" s="3">
        <v>41</v>
      </c>
      <c r="B166" s="1">
        <v>100083.35000000003</v>
      </c>
      <c r="C166" s="1">
        <v>77722.949999999983</v>
      </c>
      <c r="F166">
        <f t="shared" si="19"/>
        <v>42</v>
      </c>
      <c r="G166">
        <f t="shared" si="22"/>
        <v>-60240.19999999999</v>
      </c>
      <c r="H166">
        <f t="shared" si="21"/>
        <v>78251.3</v>
      </c>
    </row>
    <row r="167" spans="1:8" x14ac:dyDescent="0.3">
      <c r="A167" s="3">
        <v>42</v>
      </c>
      <c r="B167" s="1">
        <v>60240.19999999999</v>
      </c>
      <c r="C167" s="1">
        <v>78251.3</v>
      </c>
      <c r="F167">
        <f t="shared" si="19"/>
        <v>43</v>
      </c>
      <c r="G167">
        <f t="shared" si="22"/>
        <v>-45487.599999999991</v>
      </c>
      <c r="H167">
        <f t="shared" si="21"/>
        <v>68798.650000000023</v>
      </c>
    </row>
    <row r="168" spans="1:8" x14ac:dyDescent="0.3">
      <c r="A168" s="3">
        <v>43</v>
      </c>
      <c r="B168" s="1">
        <v>45487.599999999991</v>
      </c>
      <c r="C168" s="1">
        <v>68798.650000000023</v>
      </c>
      <c r="F168">
        <f t="shared" si="19"/>
        <v>44</v>
      </c>
      <c r="G168">
        <f t="shared" si="22"/>
        <v>-45485.100000000006</v>
      </c>
      <c r="H168">
        <f t="shared" si="21"/>
        <v>71898.79999999993</v>
      </c>
    </row>
    <row r="169" spans="1:8" x14ac:dyDescent="0.3">
      <c r="A169" s="3">
        <v>44</v>
      </c>
      <c r="B169" s="1">
        <v>45485.100000000006</v>
      </c>
      <c r="C169" s="1">
        <v>71898.79999999993</v>
      </c>
      <c r="F169">
        <f t="shared" si="19"/>
        <v>45</v>
      </c>
      <c r="G169">
        <f t="shared" si="22"/>
        <v>-43039.450000000041</v>
      </c>
      <c r="H169">
        <f t="shared" si="21"/>
        <v>56215.850000000035</v>
      </c>
    </row>
    <row r="170" spans="1:8" x14ac:dyDescent="0.3">
      <c r="A170" s="3">
        <v>45</v>
      </c>
      <c r="B170" s="1">
        <v>43039.450000000041</v>
      </c>
      <c r="C170" s="1">
        <v>56215.850000000035</v>
      </c>
      <c r="F170">
        <f t="shared" si="19"/>
        <v>46</v>
      </c>
      <c r="G170">
        <f t="shared" si="22"/>
        <v>-43275.500000000036</v>
      </c>
      <c r="H170">
        <f t="shared" si="21"/>
        <v>31898.15</v>
      </c>
    </row>
    <row r="171" spans="1:8" x14ac:dyDescent="0.3">
      <c r="A171" s="3">
        <v>46</v>
      </c>
      <c r="B171" s="1">
        <v>43275.500000000036</v>
      </c>
      <c r="C171" s="1">
        <v>31898.15</v>
      </c>
      <c r="F171">
        <f t="shared" si="19"/>
        <v>47</v>
      </c>
      <c r="G171">
        <f t="shared" si="22"/>
        <v>-38682.200000000019</v>
      </c>
      <c r="H171">
        <f t="shared" si="21"/>
        <v>36408.249999999971</v>
      </c>
    </row>
    <row r="172" spans="1:8" x14ac:dyDescent="0.3">
      <c r="A172" s="3">
        <v>47</v>
      </c>
      <c r="B172" s="1">
        <v>38682.200000000019</v>
      </c>
      <c r="C172" s="1">
        <v>36408.249999999971</v>
      </c>
      <c r="F172">
        <f t="shared" si="19"/>
        <v>48</v>
      </c>
      <c r="G172">
        <f t="shared" si="22"/>
        <v>-25121.050000000007</v>
      </c>
      <c r="H172">
        <f t="shared" si="21"/>
        <v>26648.55</v>
      </c>
    </row>
    <row r="173" spans="1:8" x14ac:dyDescent="0.3">
      <c r="A173" s="3">
        <v>48</v>
      </c>
      <c r="B173" s="1">
        <v>25121.050000000007</v>
      </c>
      <c r="C173" s="1">
        <v>26648.55</v>
      </c>
      <c r="F173">
        <f t="shared" si="19"/>
        <v>49</v>
      </c>
      <c r="G173">
        <f t="shared" si="22"/>
        <v>-17530.300000000003</v>
      </c>
      <c r="H173">
        <f t="shared" si="21"/>
        <v>5076.9500000000016</v>
      </c>
    </row>
    <row r="174" spans="1:8" x14ac:dyDescent="0.3">
      <c r="A174" s="3">
        <v>49</v>
      </c>
      <c r="B174" s="1">
        <v>17530.300000000003</v>
      </c>
      <c r="C174" s="1">
        <v>5076.9500000000016</v>
      </c>
      <c r="F174">
        <f t="shared" si="19"/>
        <v>50</v>
      </c>
      <c r="G174">
        <f t="shared" si="22"/>
        <v>-6653.7500000000018</v>
      </c>
      <c r="H174">
        <f t="shared" si="21"/>
        <v>15336.550000000001</v>
      </c>
    </row>
    <row r="175" spans="1:8" x14ac:dyDescent="0.3">
      <c r="A175" s="3">
        <v>50</v>
      </c>
      <c r="B175" s="1">
        <v>6653.7500000000018</v>
      </c>
      <c r="C175" s="1">
        <v>15336.550000000001</v>
      </c>
      <c r="F175">
        <f t="shared" si="19"/>
        <v>51</v>
      </c>
      <c r="G175">
        <f t="shared" si="22"/>
        <v>0</v>
      </c>
      <c r="H175">
        <f t="shared" si="21"/>
        <v>7537.1000000000022</v>
      </c>
    </row>
    <row r="176" spans="1:8" x14ac:dyDescent="0.3">
      <c r="A176" s="3">
        <v>51</v>
      </c>
      <c r="B176" s="1"/>
      <c r="C176" s="1">
        <v>7537.1000000000022</v>
      </c>
      <c r="F176">
        <f t="shared" si="19"/>
        <v>52</v>
      </c>
      <c r="G176">
        <f t="shared" si="22"/>
        <v>-18736.400000000001</v>
      </c>
      <c r="H176">
        <f t="shared" si="21"/>
        <v>15161.549999999992</v>
      </c>
    </row>
    <row r="177" spans="1:8" x14ac:dyDescent="0.3">
      <c r="A177" s="3">
        <v>52</v>
      </c>
      <c r="B177" s="1">
        <v>18736.400000000001</v>
      </c>
      <c r="C177" s="1">
        <v>15161.549999999992</v>
      </c>
      <c r="F177">
        <f t="shared" si="19"/>
        <v>54</v>
      </c>
      <c r="G177">
        <f t="shared" si="22"/>
        <v>0</v>
      </c>
      <c r="H177">
        <f t="shared" si="21"/>
        <v>4097.8999999999996</v>
      </c>
    </row>
    <row r="178" spans="1:8" x14ac:dyDescent="0.3">
      <c r="A178" s="3">
        <v>54</v>
      </c>
      <c r="B178" s="1"/>
      <c r="C178" s="1">
        <v>4097.8999999999996</v>
      </c>
      <c r="F178">
        <f t="shared" si="19"/>
        <v>55</v>
      </c>
      <c r="G178">
        <f t="shared" si="22"/>
        <v>0</v>
      </c>
      <c r="H178">
        <f t="shared" si="21"/>
        <v>3127.75</v>
      </c>
    </row>
    <row r="179" spans="1:8" x14ac:dyDescent="0.3">
      <c r="A179" s="3">
        <v>55</v>
      </c>
      <c r="B179" s="1"/>
      <c r="C179" s="1">
        <v>3127.75</v>
      </c>
      <c r="F179">
        <f t="shared" si="19"/>
        <v>57</v>
      </c>
      <c r="G179">
        <f t="shared" si="22"/>
        <v>-3303.4999999999995</v>
      </c>
      <c r="H179">
        <f t="shared" si="21"/>
        <v>0</v>
      </c>
    </row>
    <row r="180" spans="1:8" x14ac:dyDescent="0.3">
      <c r="A180" s="3">
        <v>57</v>
      </c>
      <c r="B180" s="1">
        <v>3303.4999999999995</v>
      </c>
      <c r="C180" s="1"/>
      <c r="F180">
        <f t="shared" si="19"/>
        <v>58</v>
      </c>
      <c r="G180">
        <f t="shared" si="22"/>
        <v>0</v>
      </c>
      <c r="H180">
        <f t="shared" si="21"/>
        <v>5851.35</v>
      </c>
    </row>
    <row r="181" spans="1:8" x14ac:dyDescent="0.3">
      <c r="A181" s="3">
        <v>58</v>
      </c>
      <c r="B181" s="1"/>
      <c r="C181" s="1">
        <v>5851.35</v>
      </c>
    </row>
    <row r="190" spans="1:8" x14ac:dyDescent="0.3">
      <c r="A190" s="2" t="s">
        <v>45</v>
      </c>
      <c r="B190" t="s">
        <v>46</v>
      </c>
    </row>
    <row r="191" spans="1:8" x14ac:dyDescent="0.3">
      <c r="A191" s="3" t="s">
        <v>3</v>
      </c>
      <c r="B191" s="1">
        <v>1407397.850000002</v>
      </c>
    </row>
    <row r="192" spans="1:8" x14ac:dyDescent="0.3">
      <c r="A192" s="3" t="s">
        <v>2</v>
      </c>
      <c r="B192" s="1">
        <v>1428925.6999999983</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3C4BD-10AF-431E-ACFE-A8AC5122BC3E}">
  <dimension ref="B1:W32"/>
  <sheetViews>
    <sheetView showGridLines="0" tabSelected="1" zoomScale="86" zoomScaleNormal="86" workbookViewId="0">
      <selection activeCell="C20" sqref="C20"/>
    </sheetView>
  </sheetViews>
  <sheetFormatPr defaultRowHeight="14.4" x14ac:dyDescent="0.3"/>
  <cols>
    <col min="3" max="3" width="17.6640625" customWidth="1"/>
    <col min="4" max="4" width="5.5546875" bestFit="1" customWidth="1"/>
    <col min="7" max="7" width="17.77734375" customWidth="1"/>
    <col min="8" max="8" width="5.5546875" bestFit="1" customWidth="1"/>
    <col min="11" max="11" width="17.6640625" customWidth="1"/>
    <col min="12" max="12" width="5.5546875" bestFit="1" customWidth="1"/>
    <col min="15" max="15" width="17.6640625" customWidth="1"/>
    <col min="16" max="16" width="5.44140625" customWidth="1"/>
    <col min="17" max="17" width="5.21875" customWidth="1"/>
    <col min="19" max="19" width="3.109375" customWidth="1"/>
  </cols>
  <sheetData>
    <row r="1" spans="2:23" s="6" customFormat="1" ht="46.8" customHeight="1" x14ac:dyDescent="0.3">
      <c r="C1" s="28" t="s">
        <v>73</v>
      </c>
      <c r="D1" s="28"/>
      <c r="E1" s="28"/>
      <c r="F1" s="28"/>
      <c r="O1" s="26" t="str">
        <f>Pivot!$O$8</f>
        <v>2018-May</v>
      </c>
      <c r="T1" s="29" t="s">
        <v>74</v>
      </c>
      <c r="U1" s="29"/>
      <c r="V1" s="29"/>
      <c r="W1" s="29"/>
    </row>
    <row r="6" spans="2:23" x14ac:dyDescent="0.3">
      <c r="C6" s="11" t="s">
        <v>52</v>
      </c>
      <c r="D6" s="11"/>
      <c r="G6" s="11" t="s">
        <v>4</v>
      </c>
      <c r="H6" s="11"/>
      <c r="K6" s="11" t="s">
        <v>53</v>
      </c>
      <c r="L6" s="11"/>
      <c r="O6" s="11" t="s">
        <v>54</v>
      </c>
      <c r="P6" s="11"/>
    </row>
    <row r="7" spans="2:23" ht="21" x14ac:dyDescent="0.4">
      <c r="B7" s="30" t="str">
        <f>Pivot!O8</f>
        <v>2018-May</v>
      </c>
      <c r="C7" s="19">
        <f>Pivot!K2</f>
        <v>169258.19999999963</v>
      </c>
      <c r="D7" s="13">
        <f>Pivot!K4</f>
        <v>-6.0638729168211114E-2</v>
      </c>
      <c r="G7" s="12">
        <f>Pivot!L2</f>
        <v>36613</v>
      </c>
      <c r="H7" s="13">
        <f>Pivot!L4</f>
        <v>-8.2633860339254794E-2</v>
      </c>
      <c r="K7" s="17">
        <f>Pivot!M2</f>
        <v>4418</v>
      </c>
      <c r="L7" s="13">
        <f>Pivot!M4</f>
        <v>-4.9074472664657809E-2</v>
      </c>
      <c r="O7" s="17">
        <f>Pivot!N2</f>
        <v>797</v>
      </c>
      <c r="P7" s="13">
        <f>Pivot!N4</f>
        <v>1.2562814070351536E-3</v>
      </c>
    </row>
    <row r="8" spans="2:23" x14ac:dyDescent="0.3">
      <c r="B8" s="27" t="str">
        <f>Pivot!O9</f>
        <v>2017-May</v>
      </c>
      <c r="C8" s="20">
        <f>Pivot!K3</f>
        <v>180184.34999999977</v>
      </c>
      <c r="D8" s="15"/>
      <c r="G8" s="14">
        <f>Pivot!L3</f>
        <v>39911</v>
      </c>
      <c r="H8" s="15"/>
      <c r="K8" s="18">
        <f>Pivot!M3</f>
        <v>4646</v>
      </c>
      <c r="L8" s="15"/>
      <c r="O8" s="18">
        <f>Pivot!N3</f>
        <v>796</v>
      </c>
      <c r="P8" s="15"/>
    </row>
    <row r="9" spans="2:23" x14ac:dyDescent="0.3">
      <c r="B9" s="27" t="s">
        <v>58</v>
      </c>
      <c r="C9" s="16"/>
      <c r="D9" s="16"/>
      <c r="G9" s="16"/>
      <c r="H9" s="16"/>
      <c r="K9" s="16"/>
      <c r="L9" s="16"/>
      <c r="O9" s="16"/>
      <c r="P9" s="16"/>
    </row>
    <row r="15" spans="2:23" x14ac:dyDescent="0.3">
      <c r="C15" s="23" t="s">
        <v>67</v>
      </c>
      <c r="D15" s="23"/>
      <c r="E15" s="23"/>
      <c r="F15" s="23"/>
      <c r="G15" s="23"/>
      <c r="J15" s="23" t="s">
        <v>68</v>
      </c>
      <c r="K15" s="23"/>
      <c r="L15" s="23"/>
      <c r="M15" s="23"/>
      <c r="O15" s="23" t="s">
        <v>69</v>
      </c>
      <c r="P15" s="23"/>
      <c r="Q15" s="23"/>
      <c r="R15" s="23"/>
      <c r="S15" s="23"/>
    </row>
    <row r="17" spans="3:18" x14ac:dyDescent="0.3">
      <c r="C17" s="21" t="str">
        <f>Pivot!A82</f>
        <v>Store</v>
      </c>
      <c r="D17" s="22" t="str">
        <f>Pivot!B82</f>
        <v>Now</v>
      </c>
      <c r="E17" s="22"/>
      <c r="F17" s="21" t="str">
        <f>Pivot!D82</f>
        <v xml:space="preserve">Variance </v>
      </c>
      <c r="G17" s="21" t="s">
        <v>58</v>
      </c>
      <c r="O17" t="s">
        <v>71</v>
      </c>
      <c r="P17" s="24">
        <f>Pivot!$J$139</f>
        <v>1407397.850000002</v>
      </c>
      <c r="Q17" s="24"/>
      <c r="R17" s="24"/>
    </row>
    <row r="18" spans="3:18" ht="14.4" customHeight="1" x14ac:dyDescent="0.3">
      <c r="C18" t="str">
        <f>Pivot!A83</f>
        <v>Ballarat</v>
      </c>
      <c r="D18" s="5">
        <f>Pivot!B83</f>
        <v>13829.399999999994</v>
      </c>
      <c r="E18" s="5"/>
      <c r="F18" s="4">
        <f>Pivot!D83</f>
        <v>-1.3077469286680632E-2</v>
      </c>
      <c r="J18" s="8" t="str">
        <f>Pivot!L119</f>
        <v>Top 5 products</v>
      </c>
      <c r="K18" s="8"/>
      <c r="L18" s="8"/>
      <c r="M18" s="8"/>
      <c r="O18" t="s">
        <v>70</v>
      </c>
      <c r="P18" s="25">
        <f>Pivot!$J$140</f>
        <v>1428925.6999999983</v>
      </c>
      <c r="Q18" s="25"/>
      <c r="R18" s="25"/>
    </row>
    <row r="19" spans="3:18" ht="14.4" customHeight="1" x14ac:dyDescent="0.3">
      <c r="C19" t="str">
        <f>Pivot!A84</f>
        <v>Geelong</v>
      </c>
      <c r="D19" s="5">
        <f>Pivot!B84</f>
        <v>13313.999999999998</v>
      </c>
      <c r="E19" s="5"/>
      <c r="F19" s="4">
        <f>Pivot!D84</f>
        <v>0.39817693018566724</v>
      </c>
      <c r="J19" s="8"/>
      <c r="K19" s="8"/>
      <c r="L19" s="8"/>
      <c r="M19" s="8"/>
    </row>
    <row r="20" spans="3:18" x14ac:dyDescent="0.3">
      <c r="C20" t="str">
        <f>Pivot!A85</f>
        <v>Bendigo</v>
      </c>
      <c r="D20" s="5">
        <f>Pivot!B85</f>
        <v>13249.500000000005</v>
      </c>
      <c r="E20" s="5"/>
      <c r="F20" s="4">
        <f>Pivot!D85</f>
        <v>0.22773772679256576</v>
      </c>
      <c r="J20" s="9" t="str">
        <f>Pivot!L121</f>
        <v xml:space="preserve">Make up 21% of sales </v>
      </c>
      <c r="K20" s="9"/>
      <c r="L20" s="9"/>
      <c r="M20" s="9"/>
    </row>
    <row r="21" spans="3:18" x14ac:dyDescent="0.3">
      <c r="C21" t="str">
        <f>Pivot!A86</f>
        <v>Mackay</v>
      </c>
      <c r="D21" s="5">
        <f>Pivot!B86</f>
        <v>11588.95</v>
      </c>
      <c r="E21" s="5"/>
      <c r="F21" s="4">
        <f>Pivot!D86</f>
        <v>-7.6419466283068394E-2</v>
      </c>
    </row>
    <row r="22" spans="3:18" x14ac:dyDescent="0.3">
      <c r="C22" t="str">
        <f>Pivot!A87</f>
        <v>Cairns</v>
      </c>
      <c r="D22" s="5">
        <f>Pivot!B87</f>
        <v>11284.45</v>
      </c>
      <c r="E22" s="5"/>
      <c r="F22" s="4">
        <f>Pivot!D87</f>
        <v>-0.14676571774224056</v>
      </c>
    </row>
    <row r="23" spans="3:18" x14ac:dyDescent="0.3">
      <c r="C23" t="str">
        <f>Pivot!A88</f>
        <v>Townsville</v>
      </c>
      <c r="D23" s="5">
        <f>Pivot!B88</f>
        <v>11233.650000000001</v>
      </c>
      <c r="E23" s="5"/>
      <c r="F23" s="4">
        <f>Pivot!D88</f>
        <v>-6.0212180468420806E-3</v>
      </c>
    </row>
    <row r="24" spans="3:18" x14ac:dyDescent="0.3">
      <c r="C24" t="str">
        <f>Pivot!A89</f>
        <v>Gold Coast</v>
      </c>
      <c r="D24" s="5">
        <f>Pivot!B89</f>
        <v>11135.3</v>
      </c>
      <c r="E24" s="5"/>
      <c r="F24" s="4">
        <f>Pivot!D89</f>
        <v>0.21157026591809247</v>
      </c>
    </row>
    <row r="25" spans="3:18" x14ac:dyDescent="0.3">
      <c r="C25" t="str">
        <f>Pivot!A90</f>
        <v>Newcastle</v>
      </c>
      <c r="D25" s="5">
        <f>Pivot!B90</f>
        <v>10860.800000000007</v>
      </c>
      <c r="E25" s="5"/>
      <c r="F25" s="4">
        <f>Pivot!D90</f>
        <v>-0.10095320085924597</v>
      </c>
    </row>
    <row r="26" spans="3:18" x14ac:dyDescent="0.3">
      <c r="C26" t="str">
        <f>Pivot!A91</f>
        <v>Wollongong</v>
      </c>
      <c r="D26" s="5">
        <f>Pivot!B91</f>
        <v>10736.849999999999</v>
      </c>
      <c r="E26" s="5"/>
      <c r="F26" s="4">
        <f>Pivot!D91</f>
        <v>-0.12813443986098061</v>
      </c>
    </row>
    <row r="27" spans="3:18" x14ac:dyDescent="0.3">
      <c r="C27" t="str">
        <f>Pivot!A92</f>
        <v>Rockhampton</v>
      </c>
      <c r="D27" s="5">
        <f>Pivot!B92</f>
        <v>10686.999999999995</v>
      </c>
      <c r="E27" s="5"/>
      <c r="F27" s="4">
        <f>Pivot!D92</f>
        <v>-0.27380337582560965</v>
      </c>
    </row>
    <row r="28" spans="3:18" x14ac:dyDescent="0.3">
      <c r="C28" t="str">
        <f>Pivot!A93</f>
        <v>Central Coast</v>
      </c>
      <c r="D28" s="5">
        <f>Pivot!B93</f>
        <v>10530.2</v>
      </c>
      <c r="E28" s="5"/>
      <c r="F28" s="4">
        <f>Pivot!D93</f>
        <v>-0.15167627356913593</v>
      </c>
    </row>
    <row r="29" spans="3:18" x14ac:dyDescent="0.3">
      <c r="C29" t="str">
        <f>Pivot!A94</f>
        <v>Hobart</v>
      </c>
      <c r="D29" s="5">
        <f>Pivot!B94</f>
        <v>10325.450000000001</v>
      </c>
      <c r="E29" s="5"/>
      <c r="F29" s="4">
        <f>Pivot!D94</f>
        <v>-0.19268719849256033</v>
      </c>
    </row>
    <row r="30" spans="3:18" x14ac:dyDescent="0.3">
      <c r="C30" t="str">
        <f>Pivot!A95</f>
        <v>Darwin</v>
      </c>
      <c r="D30" s="5">
        <f>Pivot!B95</f>
        <v>10279.899999999996</v>
      </c>
      <c r="E30" s="5"/>
      <c r="F30" s="4">
        <f>Pivot!D95</f>
        <v>-0.19080754728862825</v>
      </c>
    </row>
    <row r="31" spans="3:18" x14ac:dyDescent="0.3">
      <c r="C31" t="str">
        <f>Pivot!A96</f>
        <v>Canberra</v>
      </c>
      <c r="D31" s="5">
        <f>Pivot!B96</f>
        <v>10162.349999999993</v>
      </c>
      <c r="E31" s="5"/>
      <c r="F31" s="4">
        <f>Pivot!D96</f>
        <v>-6.940317300428156E-2</v>
      </c>
    </row>
    <row r="32" spans="3:18" x14ac:dyDescent="0.3">
      <c r="C32" t="str">
        <f>Pivot!A97</f>
        <v>Sunshine Coast</v>
      </c>
      <c r="D32" s="5">
        <f>Pivot!B97</f>
        <v>10040.399999999998</v>
      </c>
      <c r="E32" s="5"/>
      <c r="F32" s="4">
        <f>Pivot!D97</f>
        <v>-0.13839235911474213</v>
      </c>
    </row>
  </sheetData>
  <mergeCells count="33">
    <mergeCell ref="C1:F1"/>
    <mergeCell ref="T1:W1"/>
    <mergeCell ref="C15:G15"/>
    <mergeCell ref="J15:M15"/>
    <mergeCell ref="P17:R17"/>
    <mergeCell ref="P18:R18"/>
    <mergeCell ref="O15:S15"/>
    <mergeCell ref="D29:E29"/>
    <mergeCell ref="D30:E30"/>
    <mergeCell ref="D31:E31"/>
    <mergeCell ref="D32:E32"/>
    <mergeCell ref="J18:M19"/>
    <mergeCell ref="J20:M20"/>
    <mergeCell ref="D23:E23"/>
    <mergeCell ref="D24:E24"/>
    <mergeCell ref="D25:E25"/>
    <mergeCell ref="D26:E26"/>
    <mergeCell ref="D27:E27"/>
    <mergeCell ref="D28:E28"/>
    <mergeCell ref="D17:E17"/>
    <mergeCell ref="D18:E18"/>
    <mergeCell ref="D19:E19"/>
    <mergeCell ref="D20:E20"/>
    <mergeCell ref="D21:E21"/>
    <mergeCell ref="D22:E22"/>
    <mergeCell ref="C6:D6"/>
    <mergeCell ref="G6:H6"/>
    <mergeCell ref="K6:L6"/>
    <mergeCell ref="O6:P6"/>
    <mergeCell ref="C9:D9"/>
    <mergeCell ref="G9:H9"/>
    <mergeCell ref="K9:L9"/>
    <mergeCell ref="O9:P9"/>
  </mergeCells>
  <conditionalFormatting sqref="P17">
    <cfRule type="dataBar" priority="4">
      <dataBar>
        <cfvo type="num" val="0"/>
        <cfvo type="formula" val="MAX($P$17:$P$18)"/>
        <color rgb="FFFFB628"/>
      </dataBar>
      <extLst>
        <ext xmlns:x14="http://schemas.microsoft.com/office/spreadsheetml/2009/9/main" uri="{B025F937-C7B1-47D3-B67F-A62EFF666E3E}">
          <x14:id>{BA4A0AA8-E784-4A8F-BBF9-3379C16FCECA}</x14:id>
        </ext>
      </extLst>
    </cfRule>
  </conditionalFormatting>
  <conditionalFormatting sqref="P18">
    <cfRule type="dataBar" priority="3">
      <dataBar>
        <cfvo type="num" val="0"/>
        <cfvo type="formula" val="MAX($P$17:$P$18)"/>
        <color theme="2" tint="-0.249977111117893"/>
      </dataBar>
      <extLst>
        <ext xmlns:x14="http://schemas.microsoft.com/office/spreadsheetml/2009/9/main" uri="{B025F937-C7B1-47D3-B67F-A62EFF666E3E}">
          <x14:id>{E3DA7EAC-DCD6-43E9-932D-0DC1DF1B770D}</x14:id>
        </ext>
      </extLst>
    </cfRule>
  </conditionalFormatting>
  <conditionalFormatting sqref="F18:F32">
    <cfRule type="cellIs" dxfId="2" priority="2" operator="greaterThan">
      <formula>0.1</formula>
    </cfRule>
    <cfRule type="cellIs" dxfId="1" priority="1" operator="lessThan">
      <formula>-0.15</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50" r:id="rId3" name="Option Button 2">
              <controlPr defaultSize="0" autoFill="0" autoLine="0" autoPict="0">
                <anchor moveWithCells="1">
                  <from>
                    <xdr:col>8</xdr:col>
                    <xdr:colOff>594360</xdr:colOff>
                    <xdr:row>15</xdr:row>
                    <xdr:rowOff>175260</xdr:rowOff>
                  </from>
                  <to>
                    <xdr:col>10</xdr:col>
                    <xdr:colOff>335280</xdr:colOff>
                    <xdr:row>17</xdr:row>
                    <xdr:rowOff>22860</xdr:rowOff>
                  </to>
                </anchor>
              </controlPr>
            </control>
          </mc:Choice>
        </mc:AlternateContent>
        <mc:AlternateContent xmlns:mc="http://schemas.openxmlformats.org/markup-compatibility/2006">
          <mc:Choice Requires="x14">
            <control shapeId="2052" r:id="rId4" name="Option Button 4">
              <controlPr defaultSize="0" autoFill="0" autoLine="0" autoPict="0">
                <anchor moveWithCells="1">
                  <from>
                    <xdr:col>11</xdr:col>
                    <xdr:colOff>373380</xdr:colOff>
                    <xdr:row>15</xdr:row>
                    <xdr:rowOff>175260</xdr:rowOff>
                  </from>
                  <to>
                    <xdr:col>13</xdr:col>
                    <xdr:colOff>403860</xdr:colOff>
                    <xdr:row>17</xdr:row>
                    <xdr:rowOff>22860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iconSet" priority="13" id="{D07999D3-E639-4B92-B87E-AC61B1066C5F}">
            <x14:iconSet iconSet="3Triangles">
              <x14:cfvo type="percent">
                <xm:f>0</xm:f>
              </x14:cfvo>
              <x14:cfvo type="num">
                <xm:f>0</xm:f>
              </x14:cfvo>
              <x14:cfvo type="num" gte="0">
                <xm:f>0</xm:f>
              </x14:cfvo>
            </x14:iconSet>
          </x14:cfRule>
          <xm:sqref>D7</xm:sqref>
        </x14:conditionalFormatting>
        <x14:conditionalFormatting xmlns:xm="http://schemas.microsoft.com/office/excel/2006/main">
          <x14:cfRule type="iconSet" priority="8" id="{68A6E98D-19C3-41C3-9B16-7244C298781A}">
            <x14:iconSet iconSet="3Triangles">
              <x14:cfvo type="percent">
                <xm:f>0</xm:f>
              </x14:cfvo>
              <x14:cfvo type="num">
                <xm:f>0</xm:f>
              </x14:cfvo>
              <x14:cfvo type="num" gte="0">
                <xm:f>0</xm:f>
              </x14:cfvo>
            </x14:iconSet>
          </x14:cfRule>
          <xm:sqref>H7</xm:sqref>
        </x14:conditionalFormatting>
        <x14:conditionalFormatting xmlns:xm="http://schemas.microsoft.com/office/excel/2006/main">
          <x14:cfRule type="iconSet" priority="7" id="{19893481-5C22-4AFA-81A8-EA2D97C0CBCE}">
            <x14:iconSet iconSet="3Triangles">
              <x14:cfvo type="percent">
                <xm:f>0</xm:f>
              </x14:cfvo>
              <x14:cfvo type="num">
                <xm:f>0</xm:f>
              </x14:cfvo>
              <x14:cfvo type="num" gte="0">
                <xm:f>0</xm:f>
              </x14:cfvo>
            </x14:iconSet>
          </x14:cfRule>
          <xm:sqref>L7</xm:sqref>
        </x14:conditionalFormatting>
        <x14:conditionalFormatting xmlns:xm="http://schemas.microsoft.com/office/excel/2006/main">
          <x14:cfRule type="iconSet" priority="5" id="{4E488E98-B30E-4003-B846-28E73A5C5AB4}">
            <x14:iconSet iconSet="3Triangles">
              <x14:cfvo type="percent">
                <xm:f>0</xm:f>
              </x14:cfvo>
              <x14:cfvo type="num">
                <xm:f>0</xm:f>
              </x14:cfvo>
              <x14:cfvo type="num" gte="0">
                <xm:f>0</xm:f>
              </x14:cfvo>
            </x14:iconSet>
          </x14:cfRule>
          <xm:sqref>P7</xm:sqref>
        </x14:conditionalFormatting>
        <x14:conditionalFormatting xmlns:xm="http://schemas.microsoft.com/office/excel/2006/main">
          <x14:cfRule type="dataBar" id="{BA4A0AA8-E784-4A8F-BBF9-3379C16FCECA}">
            <x14:dataBar minLength="0" maxLength="100" gradient="0">
              <x14:cfvo type="num">
                <xm:f>0</xm:f>
              </x14:cfvo>
              <x14:cfvo type="formula">
                <xm:f>MAX($P$17:$P$18)</xm:f>
              </x14:cfvo>
              <x14:negativeFillColor rgb="FFFF0000"/>
              <x14:axisColor rgb="FF000000"/>
            </x14:dataBar>
          </x14:cfRule>
          <xm:sqref>P17</xm:sqref>
        </x14:conditionalFormatting>
        <x14:conditionalFormatting xmlns:xm="http://schemas.microsoft.com/office/excel/2006/main">
          <x14:cfRule type="dataBar" id="{E3DA7EAC-DCD6-43E9-932D-0DC1DF1B770D}">
            <x14:dataBar minLength="0" maxLength="100" gradient="0">
              <x14:cfvo type="num">
                <xm:f>0</xm:f>
              </x14:cfvo>
              <x14:cfvo type="formula">
                <xm:f>MAX($P$17:$P$18)</xm:f>
              </x14:cfvo>
              <x14:negativeFillColor rgb="FFFF0000"/>
              <x14:axisColor rgb="FF000000"/>
            </x14:dataBar>
          </x14:cfRule>
          <xm:sqref>P18</xm:sqref>
        </x14:conditionalFormatting>
      </x14:conditionalFormattings>
    </ext>
    <ext xmlns:x14="http://schemas.microsoft.com/office/spreadsheetml/2009/9/main" uri="{05C60535-1F16-4fd2-B633-F4F36F0B64E0}">
      <x14:sparklineGroups xmlns:xm="http://schemas.microsoft.com/office/excel/2006/main">
        <x14:sparklineGroup lineWeight="2.25" displayEmptyCellsAs="gap" rightToLeft="1" xr2:uid="{A6F62C3B-0372-4381-946D-6B9FC9699834}">
          <x14:colorSeries theme="1" tint="0.34998626667073579"/>
          <x14:colorNegative rgb="FFD00000"/>
          <x14:colorAxis rgb="FF000000"/>
          <x14:colorMarkers rgb="FFD00000"/>
          <x14:colorFirst rgb="FFD00000"/>
          <x14:colorLast rgb="FFD00000"/>
          <x14:colorHigh rgb="FFD00000"/>
          <x14:colorLow rgb="FFD00000"/>
          <x14:sparklines>
            <x14:sparkline>
              <xm:f>Pivot!C2:C14</xm:f>
              <xm:sqref>C9</xm:sqref>
            </x14:sparkline>
            <x14:sparkline>
              <xm:f>Pivot!D2:D14</xm:f>
              <xm:sqref>G9</xm:sqref>
            </x14:sparkline>
            <x14:sparkline>
              <xm:f>Pivot!E2:E14</xm:f>
              <xm:sqref>K9</xm:sqref>
            </x14:sparkline>
            <x14:sparkline>
              <xm:f>Pivot!F2:F14</xm:f>
              <xm:sqref>O9</xm:sqref>
            </x14:sparkline>
          </x14:sparklines>
        </x14:sparklineGroup>
        <x14:sparklineGroup manualMin="0" type="column" displayEmptyCellsAs="gap" minAxisType="custom" rightToLeft="1" xr2:uid="{0AC4E0BE-9F9F-4D6B-A9E0-B9BB68EB334F}">
          <x14:colorSeries rgb="FF376092"/>
          <x14:colorNegative rgb="FFD00000"/>
          <x14:colorAxis rgb="FF000000"/>
          <x14:colorMarkers rgb="FFD00000"/>
          <x14:colorFirst rgb="FFD00000"/>
          <x14:colorLast rgb="FFD00000"/>
          <x14:colorHigh rgb="FFD00000"/>
          <x14:colorLow rgb="FFD00000"/>
          <x14:sparklines>
            <x14:sparkline>
              <xm:f>Pivot!B48:N48</xm:f>
              <xm:sqref>G18</xm:sqref>
            </x14:sparkline>
            <x14:sparkline>
              <xm:f>Pivot!B49:N49</xm:f>
              <xm:sqref>G19</xm:sqref>
            </x14:sparkline>
            <x14:sparkline>
              <xm:f>Pivot!B50:N50</xm:f>
              <xm:sqref>G20</xm:sqref>
            </x14:sparkline>
            <x14:sparkline>
              <xm:f>Pivot!B51:N51</xm:f>
              <xm:sqref>G21</xm:sqref>
            </x14:sparkline>
            <x14:sparkline>
              <xm:f>Pivot!B52:N52</xm:f>
              <xm:sqref>G22</xm:sqref>
            </x14:sparkline>
            <x14:sparkline>
              <xm:f>Pivot!B53:N53</xm:f>
              <xm:sqref>G23</xm:sqref>
            </x14:sparkline>
            <x14:sparkline>
              <xm:f>Pivot!B54:N54</xm:f>
              <xm:sqref>G24</xm:sqref>
            </x14:sparkline>
            <x14:sparkline>
              <xm:f>Pivot!B55:N55</xm:f>
              <xm:sqref>G25</xm:sqref>
            </x14:sparkline>
            <x14:sparkline>
              <xm:f>Pivot!B56:N56</xm:f>
              <xm:sqref>G26</xm:sqref>
            </x14:sparkline>
            <x14:sparkline>
              <xm:f>Pivot!B57:N57</xm:f>
              <xm:sqref>G27</xm:sqref>
            </x14:sparkline>
            <x14:sparkline>
              <xm:f>Pivot!B58:N58</xm:f>
              <xm:sqref>G28</xm:sqref>
            </x14:sparkline>
            <x14:sparkline>
              <xm:f>Pivot!B59:N59</xm:f>
              <xm:sqref>G29</xm:sqref>
            </x14:sparkline>
            <x14:sparkline>
              <xm:f>Pivot!B60:N60</xm:f>
              <xm:sqref>G30</xm:sqref>
            </x14:sparkline>
            <x14:sparkline>
              <xm:f>Pivot!B61:N61</xm:f>
              <xm:sqref>G31</xm:sqref>
            </x14:sparkline>
            <x14:sparkline>
              <xm:f>Pivot!B62:N62</xm:f>
              <xm:sqref>G32</xm:sqref>
            </x14:sparkline>
          </x14:sparklines>
        </x14:sparklineGroup>
      </x14:sparklineGroups>
    </ex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_ e 5 7 f 6 2 a 3 - 1 1 2 6 - 4 c 1 7 - 9 9 b 5 - c 0 f 7 1 d 3 f 6 2 2 6 " > < C u s t o m C o n t e n t > < ! [ C D A T A [ < T a b l e W i d g e t G r i d S e r i a l i z a t i o n   x m l n s : x s d = " h t t p : / / w w w . w 3 . o r g / 2 0 0 1 / X M L S c h e m a "   x m l n s : x s i = " h t t p : / / w w w . w 3 . o r g / 2 0 0 1 / X M L S c h e m a - i n s t a n c e " > < C o l u m n S u g g e s t e d T y p e   / > < C o l u m n F o r m a t   / > < C o l u m n A c c u r a c y   / > < C o l u m n C u r r e n c y S y m b o l   / > < C o l u m n P o s i t i v e P a t t e r n   / > < C o l u m n N e g a t i v e P a t t e r n   / > < C o l u m n W i d t h s > < i t e m > < k e y > < s t r i n g > C u s t   I D < / s t r i n g > < / k e y > < v a l u e > < i n t > 9 9 < / i n t > < / v a l u e > < / i t e m > < i t e m > < k e y > < s t r i n g > N a m e < / s t r i n g > < / k e y > < v a l u e > < i n t > 8 8 < / i n t > < / v a l u e > < / i t e m > < i t e m > < k e y > < s t r i n g > G e n d e r < / s t r i n g > < / k e y > < v a l u e > < i n t > 1 0 0 < / i n t > < / v a l u e > < / i t e m > < i t e m > < k e y > < s t r i n g > M a r i t a l   S t a t u s < / s t r i n g > < / k e y > < v a l u e > < i n t > 1 5 0 < / i n t > < / v a l u e > < / i t e m > < i t e m > < k e y > < s t r i n g > K i d s ? < / s t r i n g > < / k e y > < v a l u e > < i n t > 8 4 < / i n t > < / v a l u e > < / i t e m > < i t e m > < k e y > < s t r i n g > A g e < / s t r i n g > < / k e y > < v a l u e > < i n t > 7 2 < / i n t > < / v a l u e > < / i t e m > < i t e m > < k e y > < s t r i n g > E d u c a t i o n < / s t r i n g > < / k e y > < v a l u e > < i n t > 1 2 0 < / i n t > < / v a l u e > < / i t e m > < i t e m > < k e y > < s t r i n g > Z i p   C o d e < / s t r i n g > < / k e y > < v a l u e > < i n t > 1 0 9 < / i n t > < / v a l u e > < / i t e m > < i t e m > < k e y > < s t r i n g > S t o r e   M a p p i n g < / s t r i n g > < / k e y > < v a l u e > < i n t > 1 5 6 < / i n t > < / v a l u e > < / i t e m > < / C o l u m n W i d t h s > < C o l u m n D i s p l a y I n d e x > < i t e m > < k e y > < s t r i n g > C u s t   I D < / s t r i n g > < / k e y > < v a l u e > < i n t > 0 < / i n t > < / v a l u e > < / i t e m > < i t e m > < k e y > < s t r i n g > N a m e < / s t r i n g > < / k e y > < v a l u e > < i n t > 1 < / i n t > < / v a l u e > < / i t e m > < i t e m > < k e y > < s t r i n g > G e n d e r < / s t r i n g > < / k e y > < v a l u e > < i n t > 2 < / i n t > < / v a l u e > < / i t e m > < i t e m > < k e y > < s t r i n g > M a r i t a l   S t a t u s < / s t r i n g > < / k e y > < v a l u e > < i n t > 3 < / i n t > < / v a l u e > < / i t e m > < i t e m > < k e y > < s t r i n g > K i d s ? < / s t r i n g > < / k e y > < v a l u e > < i n t > 4 < / i n t > < / v a l u e > < / i t e m > < i t e m > < k e y > < s t r i n g > A g e < / s t r i n g > < / k e y > < v a l u e > < i n t > 5 < / i n t > < / v a l u e > < / i t e m > < i t e m > < k e y > < s t r i n g > E d u c a t i o n < / s t r i n g > < / k e y > < v a l u e > < i n t > 6 < / i n t > < / v a l u e > < / i t e m > < i t e m > < k e y > < s t r i n g > Z i p   C o d e < / s t r i n g > < / k e y > < v a l u e > < i n t > 7 < / i n t > < / v a l u e > < / i t e m > < i t e m > < k e y > < s t r i n g > S t o r e   M a p p i n g < / 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 C u s t o m e r s _ e 5 7 f 6 2 a 3 - 1 1 2 6 - 4 c 1 7 - 9 9 b 5 - c 0 f 7 1 d 3 f 6 2 2 6 < / K e y > < V a l u e   x m l n s : a = " h t t p : / / s c h e m a s . d a t a c o n t r a c t . o r g / 2 0 0 4 / 0 7 / M i c r o s o f t . A n a l y s i s S e r v i c e s . C o m m o n " > < a : H a s F o c u s > f a l s e < / a : H a s F o c u s > < a : S i z e A t D p i 9 6 > 1 2 4 < / a : S i z e A t D p i 9 6 > < a : V i s i b l e > t r u e < / a : V i s i b l e > < / V a l u e > < / K e y V a l u e O f s t r i n g S a n d b o x E d i t o r . M e a s u r e G r i d S t a t e S c d E 3 5 R y > < K e y V a l u e O f s t r i n g S a n d b o x E d i t o r . M e a s u r e G r i d S t a t e S c d E 3 5 R y > < K e y > f c t S a l e s _ 7 b 6 f 1 f 2 f - a 2 e e - 4 e 8 2 - 9 2 1 0 - 6 3 0 0 0 2 7 0 a c d 4 < / 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L i n k e d T a b l e U p d a t e M o d e " > < C u s t o m C o n t e n t > < ! [ C D A T A [ T r u e ] ] > < / C u s t o m C o n t e n t > < / G e m i n i > 
</file>

<file path=customXml/item13.xml>��< ? x m l   v e r s i o n = " 1 . 0 "   e n c o d i n g = " u t f - 1 6 " ? > < D a t a M a s h u p   x m l n s = " h t t p : / / s c h e m a s . m i c r o s o f t . c o m / D a t a M a s h u p " > A A A A A P 0 E A A B Q S w M E F A A C A A g A c 2 K d 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H N i n 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Y p 1 Y S r P I e P Y B A A B z B w A A E w A c A E Z v c m 1 1 b G F z L 1 N l Y 3 R p b 2 4 x L m 0 g o h g A K K A U A A A A A A A A A A A A A A A A A A A A A A A A A A A A z Z R R a 9 s w F I X f A / k P w n t J w D U r j D 5 s h F K c b I S Q 0 e G M w Z o y b u S b R E S W g n Q F 8 U L + e 2 W 7 M U 2 d l G 7 k I X 4 x v u d a 9 1 j f k S 1 y E l q x p L p f f 2 m 3 2 i 2 7 B I M p i 5 0 l n a G x r M c k U r v F / J V o Z z j 6 y m D D U U a / t F n N t F 5 1 v g q J U a w V o S L b C Q a f p 3 0 g Y H c K Z E 6 C 2 2 n Z P x 3 r 1 E l k N 9 O P 1 9 H M W a H Q 2 q s U 7 H K m w a R T D h b 9 I 0 G 0 k X Y T d E O m n J Q h I + O w G 1 Y O a l t / J j C T h Z X K 0 / Z h S J j 1 g l o P w p F Q a S 8 o 2 4 L H 3 U P h 6 P F 5 l Q 9 B v A S 1 8 J 8 5 y d c Y + F X K t m h i Q N m 5 N l m s p c t U I d r O q 5 H h d l t O Y c N + 4 L 3 5 F k a 4 o V 3 I t s F 3 y L B R / I Y q R d M o j 8 E I A s k S A n K 2 I Y 9 E a m 8 b 1 b t F s f 5 Q 0 c 2 n q H B X F g e p 4 1 A A b L T / F m s W 6 7 T 2 B C o v 6 w l p g 2 w M 6 7 V Q i 4 O 3 d t 1 2 S 6 i j u / Q y H X N O C U i 8 s H D s X Z 3 I x l 4 + X z Q O B x b J 8 E v V u + 3 d V o D u j f 8 2 f j Q x F Y k j w q m I / X C g S F D e j E F f W K 6 d o g P i / w L 1 2 e a F Q d 2 7 O g F 1 L 5 8 P 6 u H A A u o b / I 6 e + N i D X 2 i T N 4 R 7 I 3 j d r l w 2 Q 1 O l Y P S T J e L v f 1 E r E 3 R h z C p P J 4 h V 4 v l 4 v R x W 0 D p 9 p K p j 8 w o J m J X / C T Z / t Q n K + R V f I l 9 p R 0 0 5 9 h v C g H N c E 6 a 3 7 w b 3 B F B L A Q I t A B Q A A g A I A H N i n V j w v z M Q p Q A A A P Y A A A A S A A A A A A A A A A A A A A A A A A A A A A B D b 2 5 m a W c v U G F j a 2 F n Z S 5 4 b W x Q S w E C L Q A U A A I A C A B z Y p 1 Y D 8 r p q 6 Q A A A D p A A A A E w A A A A A A A A A A A A A A A A D x A A A A W 0 N v b n R l b n R f V H l w Z X N d L n h t b F B L A Q I t A B Q A A g A I A H N i n V h K s 8 h 4 9 g E A A H M H A A A T A A A A A A A A A A A A A A A A A O I B A A B G b 3 J t d W x h c y 9 T Z W N 0 a W 9 u M S 5 t U E s F B g A A A A A D A A M A w g A A A C 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w s A A A A A A A A K i 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1 c 3 R v b W V y c z w v S X R l b V B h d G g + P C 9 J d G V t T G 9 j Y X R p b 2 4 + P F N 0 Y W J s Z U V u d H J p Z X M + P E V u d H J 5 I F R 5 c G U 9 I k l z U H J p d m F 0 Z S I g V m F s d W U 9 I m w w I i A v P j x F b n R y e S B U e X B l P S J R d W V y e U l E I i B W Y W x 1 Z T 0 i c z U 5 Z T Q z M G Q 3 L T Q 4 Z W Y t N G U 0 N i 1 i M z h h L T g 3 M D c z Y z F k Z G F m O 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F k Z G V k V G 9 E Y X R h T W 9 k Z W w i I F Z h b H V l P S J s M S I g L z 4 8 R W 5 0 c n k g V H l w Z T 0 i R m l s b E N v d W 5 0 I i B W Y W x 1 Z T 0 i b D g w M C I g L z 4 8 R W 5 0 c n k g V H l w Z T 0 i R m l s b E V y c m 9 y Q 2 9 k Z S I g V m F s d W U 9 I n N V b m t u b 3 d u I i A v P j x F b n R y e S B U e X B l P S J G a W x s R X J y b 3 J D b 3 V u d C I g V m F s d W U 9 I m w w I i A v P j x F b n R y e S B U e X B l P S J G a W x s T G F z d F V w Z G F 0 Z W Q i I F Z h b H V l P S J k M j A y N C 0 w N C 0 y N l Q x N T o x O D o z N i 4 z O D A 0 N j g w W i I g L z 4 8 R W 5 0 c n k g V H l w Z T 0 i R m l s b E N v b H V t b l R 5 c G V z I i B W Y W x 1 Z T 0 i c 0 J n W U d C Z 1 l E Q m d B R y I g L z 4 8 R W 5 0 c n k g V H l w Z T 0 i R m l s b E N v b H V t b k 5 h b W V z I i B W Y W x 1 Z T 0 i c 1 s m c X V v d D t D d X N 0 I E l E J n F 1 b 3 Q 7 L C Z x d W 9 0 O 0 5 h b W U m c X V v d D s s J n F 1 b 3 Q 7 R 2 V u Z G V y J n F 1 b 3 Q 7 L C Z x d W 9 0 O 0 1 h c m l 0 Y W w g U 3 R h d H V z J n F 1 b 3 Q 7 L C Z x d W 9 0 O 0 t p Z H M / J n F 1 b 3 Q 7 L C Z x d W 9 0 O 0 F n Z S Z x d W 9 0 O y w m c X V v d D t F Z H V j Y X R p b 2 4 m c X V v d D s s J n F 1 b 3 Q 7 W m l w I E N v Z G U m c X V v d D s s J n F 1 b 3 Q 7 U 3 R v c m U g T W F w c G l u Z 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N 1 c 3 R v b W V y c y 9 D a G F u Z 2 V k I F R 5 c G U u e 0 N 1 c 3 Q g S U Q s M H 0 m c X V v d D s s J n F 1 b 3 Q 7 U 2 V j d G l v b j E v Q 3 V z d G 9 t Z X J z L 0 N o Y W 5 n Z W Q g V H l w Z S 5 7 T m F t Z S w x f S Z x d W 9 0 O y w m c X V v d D t T Z W N 0 a W 9 u M S 9 D d X N 0 b 2 1 l c n M v Q 2 h h b m d l Z C B U e X B l L n t H Z W 5 k Z X I s M n 0 m c X V v d D s s J n F 1 b 3 Q 7 U 2 V j d G l v b j E v Q 3 V z d G 9 t Z X J z L 0 N o Y W 5 n Z W Q g V H l w Z S 5 7 T W F y a X R h b C B T d G F 0 d X M s M 3 0 m c X V v d D s s J n F 1 b 3 Q 7 U 2 V j d G l v b j E v Q 3 V z d G 9 t Z X J z L 0 N o Y W 5 n Z W Q g V H l w Z S 5 7 S 2 l k c z 8 s N H 0 m c X V v d D s s J n F 1 b 3 Q 7 U 2 V j d G l v b j E v Q 3 V z d G 9 t Z X J z L 0 N o Y W 5 n Z W Q g V H l w Z S 5 7 Q W d l L D V 9 J n F 1 b 3 Q 7 L C Z x d W 9 0 O 1 N l Y 3 R p b 2 4 x L 0 N 1 c 3 R v b W V y c y 9 D a G F u Z 2 V k I F R 5 c G U u e 0 V k d W N h d G l v b i w 2 f S Z x d W 9 0 O y w m c X V v d D t T Z W N 0 a W 9 u M S 9 D d X N 0 b 2 1 l c n M v Q 2 h h b m d l Z C B U e X B l L n t a a X A g Q 2 9 k Z S w 3 f S Z x d W 9 0 O y w m c X V v d D t T Z W N 0 a W 9 u M S 9 D d X N 0 b 2 1 l c n M v Q 2 h h b m d l Z C B U e X B l L n t T d G 9 y Z S B N Y X B w a W 5 n L D h 9 J n F 1 b 3 Q 7 X S w m c X V v d D t D b 2 x 1 b W 5 D b 3 V u d C Z x d W 9 0 O z o 5 L C Z x d W 9 0 O 0 t l e U N v b H V t b k 5 h b W V z J n F 1 b 3 Q 7 O l t d L C Z x d W 9 0 O 0 N v b H V t b k l k Z W 5 0 a X R p Z X M m c X V v d D s 6 W y Z x d W 9 0 O 1 N l Y 3 R p b 2 4 x L 0 N 1 c 3 R v b W V y c y 9 D a G F u Z 2 V k I F R 5 c G U u e 0 N 1 c 3 Q g S U Q s M H 0 m c X V v d D s s J n F 1 b 3 Q 7 U 2 V j d G l v b j E v Q 3 V z d G 9 t Z X J z L 0 N o Y W 5 n Z W Q g V H l w Z S 5 7 T m F t Z S w x f S Z x d W 9 0 O y w m c X V v d D t T Z W N 0 a W 9 u M S 9 D d X N 0 b 2 1 l c n M v Q 2 h h b m d l Z C B U e X B l L n t H Z W 5 k Z X I s M n 0 m c X V v d D s s J n F 1 b 3 Q 7 U 2 V j d G l v b j E v Q 3 V z d G 9 t Z X J z L 0 N o Y W 5 n Z W Q g V H l w Z S 5 7 T W F y a X R h b C B T d G F 0 d X M s M 3 0 m c X V v d D s s J n F 1 b 3 Q 7 U 2 V j d G l v b j E v Q 3 V z d G 9 t Z X J z L 0 N o Y W 5 n Z W Q g V H l w Z S 5 7 S 2 l k c z 8 s N H 0 m c X V v d D s s J n F 1 b 3 Q 7 U 2 V j d G l v b j E v Q 3 V z d G 9 t Z X J z L 0 N o Y W 5 n Z W Q g V H l w Z S 5 7 Q W d l L D V 9 J n F 1 b 3 Q 7 L C Z x d W 9 0 O 1 N l Y 3 R p b 2 4 x L 0 N 1 c 3 R v b W V y c y 9 D a G F u Z 2 V k I F R 5 c G U u e 0 V k d W N h d G l v b i w 2 f S Z x d W 9 0 O y w m c X V v d D t T Z W N 0 a W 9 u M S 9 D d X N 0 b 2 1 l c n M v Q 2 h h b m d l Z C B U e X B l L n t a a X A g Q 2 9 k Z S w 3 f S Z x d W 9 0 O y w m c X V v d D t T Z W N 0 a W 9 u M S 9 D d X N 0 b 2 1 l c n M v Q 2 h h b m d l Z C B U e X B l L n t T d G 9 y Z S B N Y X B w a W 5 n L D h 9 J n F 1 b 3 Q 7 X S w m c X V v d D t S Z W x h d G l v b n N o a X B J b m Z v J n F 1 b 3 Q 7 O l t d f S I g L z 4 8 R W 5 0 c n k g V H l w Z T 0 i R m l s b G V k Q 2 9 t c G x l d G V S Z X N 1 b H R U b 1 d v c m t z a G V l d C I g V m F s d W U 9 I m w w I i A v P j x F b n R y e S B U e X B l P S J S Z W N v d m V y e V R h c m d l d F N o Z W V 0 I i B W Y W x 1 Z T 0 i c 0 N 1 c 3 R v b W V y c y I g L z 4 8 R W 5 0 c n k g V H l w Z T 0 i U m V j b 3 Z l c n l U Y X J n Z X R D b 2 x 1 b W 4 i I F Z h b H V l P S J s M S I g L z 4 8 R W 5 0 c n k g V H l w Z T 0 i U m V j b 3 Z l c n l U Y X J n Z X R S b 3 c i I F Z h b H V l P S J s M 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N 1 c 3 R v b W V y c 1 9 U Y W J s Z T 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2 Z j d F N h b G V z P C 9 J d G V t U G F 0 a D 4 8 L 0 l 0 Z W 1 M b 2 N h d G l v b j 4 8 U 3 R h Y m x l R W 5 0 c m l l c z 4 8 R W 5 0 c n k g V H l w Z T 0 i S X N Q c m l 2 Y X R l I i B W Y W x 1 Z T 0 i b D A i I C 8 + P E V u d H J 5 I F R 5 c G U 9 I l F 1 Z X J 5 S U Q i I F Z h b H V l P S J z M z J h M j N i Z m E t Y z h k M y 0 0 M m E 4 L T g 2 Z m U t M z k w M z Q 2 Y W I x M T I 5 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B Z G R l Z F R v R G F 0 Y U 1 v Z G V s I i B W Y W x 1 Z T 0 i b D E i I C 8 + P E V u d H J 5 I F R 5 c G U 9 I k Z p b G x D b 3 V u d C I g V m F s d W U 9 I m w 3 N j M 5 N S I g L z 4 8 R W 5 0 c n k g V H l w Z T 0 i R m l s b E V y c m 9 y Q 2 9 k Z S I g V m F s d W U 9 I n N V b m t u b 3 d u I i A v P j x F b n R y e S B U e X B l P S J G a W x s R X J y b 3 J D b 3 V u d C I g V m F s d W U 9 I m w w I i A v P j x F b n R y e S B U e X B l P S J G a W x s T G F z d F V w Z G F 0 Z W Q i I F Z h b H V l P S J k M j A y N C 0 w N C 0 y N l Q x N T o x O D o 0 O S 4 y M T E 0 O D U y W i I g L z 4 8 R W 5 0 c n k g V H l w Z T 0 i R m l s b E N v b H V t b l R 5 c G V z I i B W Y W x 1 Z T 0 i c 0 N R W U d C Z 0 1 H I i A v P j x F b n R y e S B U e X B l P S J G a W x s Q 2 9 s d W 1 u T m F t Z X M i I F Z h b H V l P S J z W y Z x d W 9 0 O 0 R h d G U m c X V v d D s s J n F 1 b 3 Q 7 U H J v Z H V j d C B J R C Z x d W 9 0 O y w m c X V v d D t T d G 9 y Z S B J R C Z x d W 9 0 O y w m c X V v d D t D d X N 0 I E l E J n F 1 b 3 Q 7 L C Z x d W 9 0 O 1 F 1 Y W 5 0 a X R 5 J n F 1 b 3 Q 7 L C Z x d W 9 0 O 0 R p c 2 N v d W 5 0 I E N v Z G 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m Y 3 R T Y W x l c y 9 D a G F u Z 2 V k I F R 5 c G U u e 0 R h d G U s M H 0 m c X V v d D s s J n F 1 b 3 Q 7 U 2 V j d G l v b j E v Z m N 0 U 2 F s Z X M v Q 2 h h b m d l Z C B U e X B l L n t Q c m 9 k d W N 0 I E l E L D F 9 J n F 1 b 3 Q 7 L C Z x d W 9 0 O 1 N l Y 3 R p b 2 4 x L 2 Z j d F N h b G V z L 0 N o Y W 5 n Z W Q g V H l w Z S 5 7 U 3 R v c m U g S U Q s M n 0 m c X V v d D s s J n F 1 b 3 Q 7 U 2 V j d G l v b j E v Z m N 0 U 2 F s Z X M v Q 2 h h b m d l Z C B U e X B l L n t D d X N 0 I E l E L D N 9 J n F 1 b 3 Q 7 L C Z x d W 9 0 O 1 N l Y 3 R p b 2 4 x L 2 Z j d F N h b G V z L 0 N o Y W 5 n Z W Q g V H l w Z S 5 7 U X V h b n R p d H k s N H 0 m c X V v d D s s J n F 1 b 3 Q 7 U 2 V j d G l v b j E v Z m N 0 U 2 F s Z X M v Q 2 h h b m d l Z C B U e X B l L n t E a X N j b 3 V u d C B D b 2 R l L D V 9 J n F 1 b 3 Q 7 X S w m c X V v d D t D b 2 x 1 b W 5 D b 3 V u d C Z x d W 9 0 O z o 2 L C Z x d W 9 0 O 0 t l e U N v b H V t b k 5 h b W V z J n F 1 b 3 Q 7 O l t d L C Z x d W 9 0 O 0 N v b H V t b k l k Z W 5 0 a X R p Z X M m c X V v d D s 6 W y Z x d W 9 0 O 1 N l Y 3 R p b 2 4 x L 2 Z j d F N h b G V z L 0 N o Y W 5 n Z W Q g V H l w Z S 5 7 R G F 0 Z S w w f S Z x d W 9 0 O y w m c X V v d D t T Z W N 0 a W 9 u M S 9 m Y 3 R T Y W x l c y 9 D a G F u Z 2 V k I F R 5 c G U u e 1 B y b 2 R 1 Y 3 Q g S U Q s M X 0 m c X V v d D s s J n F 1 b 3 Q 7 U 2 V j d G l v b j E v Z m N 0 U 2 F s Z X M v Q 2 h h b m d l Z C B U e X B l L n t T d G 9 y Z S B J R C w y f S Z x d W 9 0 O y w m c X V v d D t T Z W N 0 a W 9 u M S 9 m Y 3 R T Y W x l c y 9 D a G F u Z 2 V k I F R 5 c G U u e 0 N 1 c 3 Q g S U Q s M 3 0 m c X V v d D s s J n F 1 b 3 Q 7 U 2 V j d G l v b j E v Z m N 0 U 2 F s Z X M v Q 2 h h b m d l Z C B U e X B l L n t R d W F u d G l 0 e S w 0 f S Z x d W 9 0 O y w m c X V v d D t T Z W N 0 a W 9 u M S 9 m Y 3 R T Y W x l c y 9 D a G F u Z 2 V k I F R 5 c G U u e 0 R p c 2 N v d W 5 0 I E N v Z G U s N X 0 m c X V v d D t d L C Z x d W 9 0 O 1 J l b G F 0 a W 9 u c 2 h p c E l u Z m 8 m c X V v d D s 6 W 1 1 9 I i A v P j x F b n R y e S B U e X B l P S J Q a X Z v d E 9 i a m V j d E 5 h b W U i I F Z h b H V l P S J z U G l 2 b 3 Q h Y m 9 0 d G 9 t L j U u c H J v Z H V j d H M i I C 8 + P E V u d H J 5 I F R 5 c G U 9 I k Z p b G x l Z E N v b X B s Z X R l U m V z d W x 0 V G 9 X b 3 J r c 2 h l Z X Q i I F Z h b H V l P S J s M C I g L z 4 8 R W 5 0 c n k g V H l w Z T 0 i U m V j b 3 Z l c n l U Y X J n Z X R T a G V l d C I g V m F s d W U 9 I n N m Y 3 R T Y W x l c y I g L z 4 8 R W 5 0 c n k g V H l w Z T 0 i U m V j b 3 Z l c n l U Y X J n Z X R D b 2 x 1 b W 4 i I F Z h b H V l P S J s M S I g L z 4 8 R W 5 0 c n k g V H l w Z T 0 i U m V j b 3 Z l c n l U Y X J n Z X R S b 3 c i I F Z h b H V l P S J s M S I g L z 4 8 L 1 N 0 Y W J s Z U V u d H J p Z X M + P C 9 J d G V t P j x J d G V t P j x J d G V t T G 9 j Y X R p b 2 4 + P E l 0 Z W 1 U e X B l P k Z v c m 1 1 b G E 8 L 0 l 0 Z W 1 U e X B l P j x J d G V t U G F 0 a D 5 T Z W N 0 a W 9 u M S 9 m Y 3 R T Y W x l c y 9 T b 3 V y Y 2 U 8 L 0 l 0 Z W 1 Q Y X R o P j w v S X R l b U x v Y 2 F 0 a W 9 u P j x T d G F i b G V F b n R y a W V z I C 8 + P C 9 J d G V t P j x J d G V t P j x J d G V t T G 9 j Y X R p b 2 4 + P E l 0 Z W 1 U e X B l P k Z v c m 1 1 b G E 8 L 0 l 0 Z W 1 U e X B l P j x J d G V t U G F 0 a D 5 T Z W N 0 a W 9 u M S 9 m Y 3 R T Y W x l c y 9 m Y 3 R T Y W x l c 1 9 U Y W J s Z T w v S X R l b V B h d G g + P C 9 J d G V t T G 9 j Y X R p b 2 4 + P F N 0 Y W J s Z U V u d H J p Z X M g L z 4 8 L 0 l 0 Z W 0 + P E l 0 Z W 0 + P E l 0 Z W 1 M b 2 N h d G l v b j 4 8 S X R l b V R 5 c G U + R m 9 y b X V s Y T w v S X R l b V R 5 c G U + P E l 0 Z W 1 Q Y X R o P l N l Y 3 R p b 2 4 x L 2 Z j d F N h b G V 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0 O W I 2 M j F i M i 0 0 Y j M 1 L T R h M j g t O W Z k Z i 1 k O G E x Y T c 2 Z D c 2 Z j k 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F k Z G V k V G 9 E Y X R h T W 9 k Z W w i I F Z h b H V l P S J s M S I g L z 4 8 R W 5 0 c n k g V H l w Z T 0 i R m l s b E N v d W 5 0 I i B W Y W x 1 Z T 0 i b D c 0 I i A v P j x F b n R y e S B U e X B l P S J G a W x s R X J y b 3 J D b 2 R l I i B W Y W x 1 Z T 0 i c 1 V u a 2 5 v d 2 4 i I C 8 + P E V u d H J 5 I F R 5 c G U 9 I k Z p b G x F c n J v c k N v d W 5 0 I i B W Y W x 1 Z T 0 i b D A i I C 8 + P E V u d H J 5 I F R 5 c G U 9 I k Z p b G x M Y X N 0 V X B k Y X R l Z C I g V m F s d W U 9 I m Q y M D I 0 L T A 0 L T I 2 V D E 1 O j E 5 O j A y L j I 2 M j Q 0 N j F a I i A v P j x F b n R y e S B U e X B l P S J G a W x s Q 2 9 s d W 1 u V H l w Z X M i I F Z h b H V l P S J z Q m d Z R 0 J R W T 0 i I C 8 + P E V u d H J 5 I F R 5 c G U 9 I k Z p b G x D b 2 x 1 b W 5 O Y W 1 l c y I g V m F s d W U 9 I n N b J n F 1 b 3 Q 7 U H J v Z H V j d C B J R C Z x d W 9 0 O y w m c X V v d D t O Y W 1 l J n F 1 b 3 Q 7 L C Z x d W 9 0 O 0 N h d G V n b 3 J 5 J n F 1 b 3 Q 7 L C Z x d W 9 0 O 1 B y a W N l J n F 1 b 3 Q 7 L C Z x d W 9 0 O 1 N L V S B T a X p 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I E l E L D B 9 J n F 1 b 3 Q 7 L C Z x d W 9 0 O 1 N l Y 3 R p b 2 4 x L 1 B y b 2 R 1 Y 3 R z L 0 N o Y W 5 n Z W Q g V H l w Z S 5 7 T m F t Z S w x f S Z x d W 9 0 O y w m c X V v d D t T Z W N 0 a W 9 u M S 9 Q c m 9 k d W N 0 c y 9 D a G F u Z 2 V k I F R 5 c G U u e 0 N h d G V n b 3 J 5 L D J 9 J n F 1 b 3 Q 7 L C Z x d W 9 0 O 1 N l Y 3 R p b 2 4 x L 1 B y b 2 R 1 Y 3 R z L 0 N o Y W 5 n Z W Q g V H l w Z S 5 7 U H J p Y 2 U s M 3 0 m c X V v d D s s J n F 1 b 3 Q 7 U 2 V j d G l v b j E v U H J v Z H V j d H M v Q 2 h h b m d l Z C B U e X B l L n t T S 1 U g U 2 l 6 Z S w 0 f S Z x d W 9 0 O 1 0 s J n F 1 b 3 Q 7 Q 2 9 s d W 1 u Q 2 9 1 b n Q m c X V v d D s 6 N S w m c X V v d D t L Z X l D b 2 x 1 b W 5 O Y W 1 l c y Z x d W 9 0 O z p b X S w m c X V v d D t D b 2 x 1 b W 5 J Z G V u d G l 0 a W V z J n F 1 b 3 Q 7 O l s m c X V v d D t T Z W N 0 a W 9 u M S 9 Q c m 9 k d W N 0 c y 9 D a G F u Z 2 V k I F R 5 c G U u e 1 B y b 2 R 1 Y 3 Q g S U Q s M H 0 m c X V v d D s s J n F 1 b 3 Q 7 U 2 V j d G l v b j E v U H J v Z H V j d H M v Q 2 h h b m d l Z C B U e X B l L n t O Y W 1 l L D F 9 J n F 1 b 3 Q 7 L C Z x d W 9 0 O 1 N l Y 3 R p b 2 4 x L 1 B y b 2 R 1 Y 3 R z L 0 N o Y W 5 n Z W Q g V H l w Z S 5 7 Q 2 F 0 Z W d v c n k s M n 0 m c X V v d D s s J n F 1 b 3 Q 7 U 2 V j d G l v b j E v U H J v Z H V j d H M v Q 2 h h b m d l Z C B U e X B l L n t Q c m l j Z S w z f S Z x d W 9 0 O y w m c X V v d D t T Z W N 0 a W 9 u M S 9 Q c m 9 k d W N 0 c y 9 D a G F u Z 2 V k I F R 5 c G U u e 1 N L V S B T a X p l L D R 9 J n F 1 b 3 Q 7 X S w m c X V v d D t S Z W x h d G l v b n N o a X B J b m Z v J n F 1 b 3 Q 7 O l t d f S I g L z 4 8 R W 5 0 c n k g V H l w Z T 0 i U G l 2 b 3 R P Y m p l Y 3 R O Y W 1 l I i B W Y W x 1 Z T 0 i c 1 B p d m 9 0 I W J v d H R v b S 4 1 L n B y b 2 R 1 Y 3 R z I i A v P j x F b n R y e S B U e X B l P S J G a W x s Z W R D b 2 1 w b G V 0 Z V J l c 3 V s d F R v V 2 9 y a 3 N o Z W V 0 I i B W Y W x 1 Z T 0 i b D A i I C 8 + P E V u d H J 5 I F R 5 c G U 9 I l J l Y 2 9 2 Z X J 5 V G F y Z 2 V 0 U 2 h l Z X Q i I F Z h b H V l P S J z U H J v Z H V j d H M i I C 8 + P E V u d H J 5 I F R 5 c G U 9 I l J l Y 2 9 2 Z X J 5 V G F y Z 2 V 0 Q 2 9 s d W 1 u I i B W Y W x 1 Z T 0 i b D E i I C 8 + P E V u d H J 5 I F R 5 c G U 9 I l J l Y 2 9 2 Z X J 5 V G F y Z 2 V 0 U m 9 3 I i B W Y W x 1 Z T 0 i b D E 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U H J v Z H V j d H N f V G F i b G U 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1 N 0 b 3 J l c z w v S X R l b V B h d G g + P C 9 J d G V t T G 9 j Y X R p b 2 4 + P F N 0 Y W J s Z U V u d H J p Z X M + P E V u d H J 5 I F R 5 c G U 9 I k l z U H J p d m F 0 Z S I g V m F s d W U 9 I m w w I i A v P j x F b n R y e S B U e X B l P S J R d W V y e U l E I i B W Y W x 1 Z T 0 i c z Q w N m Z j M j h m L T Z l O D Y t N D Q 4 O C 1 i Y j M x L T A 4 Z j Y 1 N D Q 5 Y m U y Y 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F k Z G V k V G 9 E Y X R h T W 9 k Z W w i I F Z h b H V l P S J s M S I g L z 4 8 R W 5 0 c n k g V H l w Z T 0 i R m l s b E N v d W 5 0 I i B W Y W x 1 Z T 0 i b D E 1 I i A v P j x F b n R y e S B U e X B l P S J G a W x s R X J y b 3 J D b 2 R l I i B W Y W x 1 Z T 0 i c 1 V u a 2 5 v d 2 4 i I C 8 + P E V u d H J 5 I F R 5 c G U 9 I k Z p b G x F c n J v c k N v d W 5 0 I i B W Y W x 1 Z T 0 i b D A i I C 8 + P E V u d H J 5 I F R 5 c G U 9 I k Z p b G x M Y X N 0 V X B k Y X R l Z C I g V m F s d W U 9 I m Q y M D I 0 L T A 0 L T I 2 V D E 1 O j E 5 O j E 1 L j k 2 N T Y 4 O D h a I i A v P j x F b n R y e S B U e X B l P S J G a W x s Q 2 9 s d W 1 u V H l w Z X M i I F Z h b H V l P S J z Q m d Z R 0 J n W T 0 i I C 8 + P E V u d H J 5 I F R 5 c G U 9 I k Z p b G x D b 2 x 1 b W 5 O Y W 1 l c y I g V m F s d W U 9 I n N b J n F 1 b 3 Q 7 U 3 R v c m U g S U Q m c X V v d D s s J n F 1 b 3 Q 7 Q 2 l 0 e S Z x d W 9 0 O y w m c X V v d D t Q Y X J r a W 5 n P y Z x d W 9 0 O y w m c X V v d D t T Z W x m L W N o Z W N r b 3 V 0 P y Z x d W 9 0 O y w m c X V v d D t D Y X N o I G F j Y 2 V w d G V k P 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N 0 b 3 J l c y 9 D a G F u Z 2 V k I F R 5 c G U u e 1 N 0 b 3 J l I E l E L D B 9 J n F 1 b 3 Q 7 L C Z x d W 9 0 O 1 N l Y 3 R p b 2 4 x L 1 N 0 b 3 J l c y 9 D a G F u Z 2 V k I F R 5 c G U u e 0 N p d H k s M X 0 m c X V v d D s s J n F 1 b 3 Q 7 U 2 V j d G l v b j E v U 3 R v c m V z L 0 N o Y W 5 n Z W Q g V H l w Z S 5 7 U G F y a 2 l u Z z 8 s M n 0 m c X V v d D s s J n F 1 b 3 Q 7 U 2 V j d G l v b j E v U 3 R v c m V z L 0 N o Y W 5 n Z W Q g V H l w Z S 5 7 U 2 V s Z i 1 j a G V j a 2 9 1 d D 8 s M 3 0 m c X V v d D s s J n F 1 b 3 Q 7 U 2 V j d G l v b j E v U 3 R v c m V z L 0 N o Y W 5 n Z W Q g V H l w Z S 5 7 Q 2 F z a C B h Y 2 N l c H R l Z D 8 s N H 0 m c X V v d D t d L C Z x d W 9 0 O 0 N v b H V t b k N v d W 5 0 J n F 1 b 3 Q 7 O j U s J n F 1 b 3 Q 7 S 2 V 5 Q 2 9 s d W 1 u T m F t Z X M m c X V v d D s 6 W 1 0 s J n F 1 b 3 Q 7 Q 2 9 s d W 1 u S W R l b n R p d G l l c y Z x d W 9 0 O z p b J n F 1 b 3 Q 7 U 2 V j d G l v b j E v U 3 R v c m V z L 0 N o Y W 5 n Z W Q g V H l w Z S 5 7 U 3 R v c m U g S U Q s M H 0 m c X V v d D s s J n F 1 b 3 Q 7 U 2 V j d G l v b j E v U 3 R v c m V z L 0 N o Y W 5 n Z W Q g V H l w Z S 5 7 Q 2 l 0 e S w x f S Z x d W 9 0 O y w m c X V v d D t T Z W N 0 a W 9 u M S 9 T d G 9 y Z X M v Q 2 h h b m d l Z C B U e X B l L n t Q Y X J r a W 5 n P y w y f S Z x d W 9 0 O y w m c X V v d D t T Z W N 0 a W 9 u M S 9 T d G 9 y Z X M v Q 2 h h b m d l Z C B U e X B l L n t T Z W x m L W N o Z W N r b 3 V 0 P y w z f S Z x d W 9 0 O y w m c X V v d D t T Z W N 0 a W 9 u M S 9 T d G 9 y Z X M v Q 2 h h b m d l Z C B U e X B l L n t D Y X N o I G F j Y 2 V w d G V k P y w 0 f S Z x d W 9 0 O 1 0 s J n F 1 b 3 Q 7 U m V s Y X R p b 2 5 z a G l w S W 5 m b y Z x d W 9 0 O z p b X X 0 i I C 8 + P E V u d H J 5 I F R 5 c G U 9 I k Z p b G x l Z E N v b X B s Z X R l U m V z d W x 0 V G 9 X b 3 J r c 2 h l Z X Q i I F Z h b H V l P S J s M C I g L z 4 8 R W 5 0 c n k g V H l w Z T 0 i U m V j b 3 Z l c n l U Y X J n Z X R T a G V l d C I g V m F s d W U 9 I n N T d G 9 y Z X M i I C 8 + P E V u d H J 5 I F R 5 c G U 9 I l J l Y 2 9 2 Z X J 5 V G F y Z 2 V 0 Q 2 9 s d W 1 u I i B W Y W x 1 Z T 0 i b D E i I C 8 + P E V u d H J 5 I F R 5 c G U 9 I l J l Y 2 9 2 Z X J 5 V G F y Z 2 V 0 U m 9 3 I i B W Y W x 1 Z T 0 i b D E i I C 8 + P C 9 T d G F i b G V F b n R y a W V z P j w v S X R l b T 4 8 S X R l b T 4 8 S X R l b U x v Y 2 F 0 a W 9 u P j x J d G V t V H l w Z T 5 G b 3 J t d W x h P C 9 J d G V t V H l w Z T 4 8 S X R l b V B h d G g + U 2 V j d G l v b j E v U 3 R v c m V z L 1 N v d X J j Z T w v S X R l b V B h d G g + P C 9 J d G V t T G 9 j Y X R p b 2 4 + P F N 0 Y W J s Z U V u d H J p Z X M g L z 4 8 L 0 l 0 Z W 0 + P E l 0 Z W 0 + P E l 0 Z W 1 M b 2 N h d G l v b j 4 8 S X R l b V R 5 c G U + R m 9 y b X V s Y T w v S X R l b V R 5 c G U + P E l 0 Z W 1 Q Y X R o P l N l Y 3 R p b 2 4 x L 1 N 0 b 3 J l c y 9 T d G 9 y Z X N f V G F i b G U 8 L 0 l 0 Z W 1 Q Y X R o P j w v S X R l b U x v Y 2 F 0 a W 9 u P j x T d G F i b G V F b n R y a W V z I C 8 + P C 9 J d G V t P j x J d G V t P j x J d G V t T G 9 j Y X R p b 2 4 + P E l 0 Z W 1 U e X B l P k Z v c m 1 1 b G E 8 L 0 l 0 Z W 1 U e X B l P j x J d G V t U G F 0 a D 5 T Z W N 0 a W 9 u M S 9 T d G 9 y Z X M v Q 2 h h b m d l Z C U y M F R 5 c G U 8 L 0 l 0 Z W 1 Q Y X R o P j w v S X R l b U x v Y 2 F 0 a W 9 u P j x T d G F i b G V F b n R y a W V z I C 8 + P C 9 J d G V t P j w v S X R l b X M + P C 9 M b 2 N h b F B h Y 2 t h Z 2 V N Z X R h Z G F 0 Y U Z p b G U + F g A A A F B L B Q Y A A A A A A A A A A A A A A A A A A A A A A A A m A Q A A A Q A A A N C M n d 8 B F d E R j H o A w E / C l + s B A A A A p k C w n Y O I y E 6 h 4 5 9 P 9 d 6 1 9 w A A A A A C A A A A A A A Q Z g A A A A E A A C A A A A C + F h 4 8 8 i v y h q p e b C + L U 7 c d 4 B o w l Q C c I r 7 T s B V + v a 4 1 K w A A A A A O g A A A A A I A A C A A A A B q C M W + o O P B E s J h b d 9 z s 4 0 B P I J z H u c + u q E Y x m I 0 b O r Z B l A A A A A r S G 8 J 0 k S o 2 V O v p I j U d q q S K M T S z z 0 3 K H 6 A n b r d s g 8 Q s E C T M 1 J v F / Q 3 r 2 d O S T J M p s 3 C 8 P A 1 1 X o 2 S p q G 5 F 9 K 5 a j 5 f F Q g 4 J E J W 3 5 Y x t T h M J T Z w 0 A A A A B T k F l l G y p d O d m i E T L 2 L J i l h c V f P D o U S r 1 Z Q H y V 3 F G P U k V 8 j z + F b g D q O C V 0 A c h L P C C O s o B N d L g W 3 k r E l B Q a W R v y < / D a t a M a s h u p > 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 2 0 2 4 - 0 4 - 2 9 T 1 3 : 0 3 : 2 5 . 8 5 9 0 2 6 + 0 5 : 3 0 < / L a s t P r o c e s s e d T i m e > < / D a t a M o d e l i n g S a n d b o x . S e r i a l i z e d S a n d b o x E r r o r C a c h e > ] ] > < / C u s t o m C o n t e n t > < / G e m i n i > 
</file>

<file path=customXml/item2.xml>��< ? x m l   v e r s i o n = " 1 . 0 "   e n c o d i n g = " U T F - 1 6 " ? > < G e m i n i   x m l n s = " h t t p : / / g e m i n i / p i v o t c u s t o m i z a t i o n / C l i e n t W i n d o w X M L " > < C u s t o m C o n t e n t > < ! [ C D A T A [ f c t S a l e s _ 7 b 6 f 1 f 2 f - a 2 e e - 4 e 8 2 - 9 2 1 0 - 6 3 0 0 0 2 7 0 a c d 4 ] ] > < / 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f c t S a l e s _ 7 b 6 f 1 f 2 f - a 2 e e - 4 e 8 2 - 9 2 1 0 - 6 3 0 0 0 2 7 0 a c d 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 P r o d u c t   I D < / s t r i n g > < / k e y > < v a l u e > < i n t > 1 2 6 < / i n t > < / v a l u e > < / i t e m > < i t e m > < k e y > < s t r i n g > S t o r e   I D < / s t r i n g > < / k e y > < v a l u e > < i n t > 1 0 6 < / i n t > < / v a l u e > < / i t e m > < i t e m > < k e y > < s t r i n g > C u s t   I D < / s t r i n g > < / k e y > < v a l u e > < i n t > 9 9 < / i n t > < / v a l u e > < / i t e m > < i t e m > < k e y > < s t r i n g > Q u a n t i t y < / s t r i n g > < / k e y > < v a l u e > < i n t > 1 1 1 < / i n t > < / v a l u e > < / i t e m > < i t e m > < k e y > < s t r i n g > D i s c o u n t   C o d e < / s t r i n g > < / k e y > < v a l u e > < i n t > 1 5 4 < / i n t > < / v a l u e > < / i t e m > < i t e m > < k e y > < s t r i n g > A m o u n t < / s t r i n g > < / k e y > < v a l u e > < i n t > 1 9 9 < / i n t > < / v a l u e > < / i t e m > < / C o l u m n W i d t h s > < C o l u m n D i s p l a y I n d e x > < i t e m > < k e y > < s t r i n g > D a t e < / s t r i n g > < / k e y > < v a l u e > < i n t > 0 < / i n t > < / v a l u e > < / i t e m > < i t e m > < k e y > < s t r i n g > P r o d u c t   I D < / s t r i n g > < / k e y > < v a l u e > < i n t > 1 < / i n t > < / v a l u e > < / i t e m > < i t e m > < k e y > < s t r i n g > S t o r e   I D < / s t r i n g > < / k e y > < v a l u e > < i n t > 2 < / i n t > < / v a l u e > < / i t e m > < i t e m > < k e y > < s t r i n g > C u s t   I D < / s t r i n g > < / k e y > < v a l u e > < i n t > 3 < / i n t > < / v a l u e > < / i t e m > < i t e m > < k e y > < s t r i n g > Q u a n t i t y < / s t r i n g > < / k e y > < v a l u e > < i n t > 4 < / i n t > < / v a l u e > < / i t e m > < i t e m > < k e y > < s t r i n g > D i s c o u n t   C o d e < / s t r i n g > < / k e y > < v a l u e > < i n t > 5 < / i n t > < / v a l u e > < / i t e m > < i t e m > < k e y > < s t r i n g > A m o u n t < / 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C u s t o m e r s _ e 5 7 f 6 2 a 3 - 1 1 2 6 - 4 c 1 7 - 9 9 b 5 - c 0 f 7 1 d 3 f 6 2 2 6 , f c t S a l e s _ 7 b 6 f 1 f 2 f - a 2 e e - 4 e 8 2 - 9 2 1 0 - 6 3 0 0 0 2 7 0 a c d 4 , P r o d u c t s _ 7 3 6 8 8 2 8 6 - a b 0 c - 4 d 3 b - b f 3 c - b 0 f d 7 a 6 3 9 3 e 9 , S t o r e s _ 5 4 1 3 b b d 0 - 6 e b 1 - 4 0 d f - 8 d 5 f - 3 2 5 0 d a 6 f 0 9 0 5 ] ] > < / 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  I D < / K e y > < / D i a g r a m O b j e c t K e y > < D i a g r a m O b j e c t K e y > < K e y > C o l u m n s \ N a m e < / K e y > < / D i a g r a m O b j e c t K e y > < D i a g r a m O b j e c t K e y > < K e y > C o l u m n s \ G e n d e r < / K e y > < / D i a g r a m O b j e c t K e y > < D i a g r a m O b j e c t K e y > < K e y > C o l u m n s \ M a r i t a l   S t a t u s < / K e y > < / D i a g r a m O b j e c t K e y > < D i a g r a m O b j e c t K e y > < K e y > C o l u m n s \ K i d s ? < / K e y > < / D i a g r a m O b j e c t K e y > < D i a g r a m O b j e c t K e y > < K e y > C o l u m n s \ A g e < / K e y > < / D i a g r a m O b j e c t K e y > < D i a g r a m O b j e c t K e y > < K e y > C o l u m n s \ E d u c a t i o n < / K e y > < / D i a g r a m O b j e c t K e y > < D i a g r a m O b j e c t K e y > < K e y > C o l u m n s \ Z i p   C o d e < / K e y > < / D i a g r a m O b j e c t K e y > < D i a g r a m O b j e c t K e y > < K e y > C o l u m n s \ S t o r e   M a p p i n g 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 C o l u m n s \ M a r i t a l   S t a t u s < / K e y > < / a : K e y > < a : V a l u e   i : t y p e = " M e a s u r e G r i d N o d e V i e w S t a t e " > < C o l u m n > 3 < / C o l u m n > < L a y e d O u t > t r u e < / L a y e d O u t > < / a : V a l u e > < / a : K e y V a l u e O f D i a g r a m O b j e c t K e y a n y T y p e z b w N T n L X > < a : K e y V a l u e O f D i a g r a m O b j e c t K e y a n y T y p e z b w N T n L X > < a : K e y > < K e y > C o l u m n s \ K i d s ? < / K e y > < / a : K e y > < a : V a l u e   i : t y p e = " M e a s u r e G r i d N o d e V i e w S t a t e " > < C o l u m n > 4 < / C o l u m n > < L a y e d O u t > t r u e < / L a y e d O u t > < / a : V a l u e > < / a : K e y V a l u e O f D i a g r a m O b j e c t K e y a n y T y p e z b w N T n L X > < a : K e y V a l u e O f D i a g r a m O b j e c t K e y a n y T y p e z b w N T n L X > < a : K e y > < K e y > C o l u m n s \ A g e < / K e y > < / a : K e y > < a : V a l u e   i : t y p e = " M e a s u r e G r i d N o d e V i e w S t a t e " > < C o l u m n > 5 < / C o l u m n > < L a y e d O u t > t r u e < / L a y e d O u t > < / a : V a l u e > < / a : K e y V a l u e O f D i a g r a m O b j e c t K e y a n y T y p e z b w N T n L X > < a : K e y V a l u e O f D i a g r a m O b j e c t K e y a n y T y p e z b w N T n L X > < a : K e y > < K e y > C o l u m n s \ E d u c a t i o n < / K e y > < / a : K e y > < a : V a l u e   i : t y p e = " M e a s u r e G r i d N o d e V i e w S t a t e " > < C o l u m n > 6 < / C o l u m n > < L a y e d O u t > t r u e < / L a y e d O u t > < / a : V a l u e > < / a : K e y V a l u e O f D i a g r a m O b j e c t K e y a n y T y p e z b w N T n L X > < a : K e y V a l u e O f D i a g r a m O b j e c t K e y a n y T y p e z b w N T n L X > < a : K e y > < K e y > C o l u m n s \ Z i p   C o d e < / K e y > < / a : K e y > < a : V a l u e   i : t y p e = " M e a s u r e G r i d N o d e V i e w S t a t e " > < C o l u m n > 7 < / C o l u m n > < L a y e d O u t > t r u e < / L a y e d O u t > < / a : V a l u e > < / a : K e y V a l u e O f D i a g r a m O b j e c t K e y a n y T y p e z b w N T n L X > < a : K e y V a l u e O f D i a g r a m O b j e c t K e y a n y T y p e z b w N T n L X > < a : K e y > < K e y > C o l u m n s \ S t o r e   M a p p i n g < / K e y > < / a : K e y > < a : V a l u e   i : t y p e = " M e a s u r e G r i d N o d e V i e w S t a t e " > < C o l u m n > 8 < / C o l u m n > < L a y e d O u t > t r u e < / L a y e d O u t > < / a : V a l u e > < / a : K e y V a l u e O f D i a g r a m O b j e c t K e y a n y T y p e z b w N T n L X > < / V i e w S t a t e s > < / D i a g r a m M a n a g e r . S e r i a l i z a b l e D i a g r a m > < D i a g r a m M a n a g e r . S e r i a l i z a b l e D i a g r a m > < A d a p t e r   i : t y p e = " M e a s u r e D i a g r a m S a n d b o x A d a p t e r " > < T a b l e N a m e > f c t S a l e s 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 f c t S a l e s 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 C o l u m n s \ P r o d u c t   I D < / K e y > < / D i a g r a m O b j e c t K e y > < D i a g r a m O b j e c t K e y > < K e y > C o l u m n s \ S t o r e   I D < / K e y > < / D i a g r a m O b j e c t K e y > < D i a g r a m O b j e c t K e y > < K e y > C o l u m n s \ C u s t   I D < / K e y > < / D i a g r a m O b j e c t K e y > < D i a g r a m O b j e c t K e y > < K e y > C o l u m n s \ Q u a n t i t y < / K e y > < / D i a g r a m O b j e c t K e y > < D i a g r a m O b j e c t K e y > < K e y > C o l u m n s \ D i s c o u n t   C o d e < / K e y > < / D i a g r a m O b j e c t K e y > < D i a g r a m O b j e c t K e y > < K e y > C o l u m n s \ A m o u n t 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 C o l u m n s \ S t o r e   I D < / K e y > < / a : K e y > < a : V a l u e   i : t y p e = " M e a s u r e G r i d N o d e V i e w S t a t e " > < C o l u m n > 2 < / C o l u m n > < L a y e d O u t > t r u e < / L a y e d O u t > < / a : V a l u e > < / a : K e y V a l u e O f D i a g r a m O b j e c t K e y a n y T y p e z b w N T n L X > < a : K e y V a l u e O f D i a g r a m O b j e c t K e y a n y T y p e z b w N T n L X > < a : K e y > < K e y > C o l u m n s \ C u s t 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 C o l u m n s \ D i s c o u n t   C o d e < / K e y > < / a : K e y > < a : V a l u e   i : t y p e = " M e a s u r e G r i d N o d e V i e w S t a t e " > < C o l u m n > 5 < / C o l u m n > < L a y e d O u t > t r u e < / L a y e d O u t > < / a : V a l u e > < / a : K e y V a l u e O f D i a g r a m O b j e c t K e y a n y T y p e z b w N T n L X > < a : K e y V a l u e O f D i a g r a m O b j e c t K e y a n y T y p e z b w N T n L X > < a : K e y > < K e y > C o l u m n s \ A m o u n t < / K e y > < / a : K e y > < a : V a l u e   i : t y p e = " M e a s u r e G r i d N o d e V i e w S t a t e " > < C o l u m n > 6 < / C o l u m n > < L a y e d O u t > t r u e < / L a y e d O u t > < / 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 C o l u m n s \ K i d s ? < / 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 C o l u m n s \ Z i p   C o d e < / K e y > < / a : K e y > < a : V a l u e   i : t y p e = " T a b l e W i d g e t B a s e V i e w S t a t e " / > < / a : K e y V a l u e O f D i a g r a m O b j e c t K e y a n y T y p e z b w N T n L X > < a : K e y V a l u e O f D i a g r a m O b j e c t K e y a n y T y p e z b w N T n L X > < a : K e y > < K e y > C o l u m n s \ S t o r e   M a p p i n g 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 f c t S a l e s 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 f c t S a l e s 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 C o l u m n s \ C u s t 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  C o d e 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 C o l u m n s \ A m o u n t < / 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20C43EA0-CB30-468C-9824-7392FA2E92DE}">
  <ds:schemaRefs/>
</ds:datastoreItem>
</file>

<file path=customXml/itemProps10.xml><?xml version="1.0" encoding="utf-8"?>
<ds:datastoreItem xmlns:ds="http://schemas.openxmlformats.org/officeDocument/2006/customXml" ds:itemID="{4FD4CDC1-EB0F-4043-B16A-EEFA48AF99EF}">
  <ds:schemaRefs/>
</ds:datastoreItem>
</file>

<file path=customXml/itemProps11.xml><?xml version="1.0" encoding="utf-8"?>
<ds:datastoreItem xmlns:ds="http://schemas.openxmlformats.org/officeDocument/2006/customXml" ds:itemID="{F7E98C2F-E55D-4E19-B9C0-B17E2C1E7C03}">
  <ds:schemaRefs/>
</ds:datastoreItem>
</file>

<file path=customXml/itemProps12.xml><?xml version="1.0" encoding="utf-8"?>
<ds:datastoreItem xmlns:ds="http://schemas.openxmlformats.org/officeDocument/2006/customXml" ds:itemID="{B666CE3D-A7F0-44FA-92D1-76863201564B}">
  <ds:schemaRefs/>
</ds:datastoreItem>
</file>

<file path=customXml/itemProps13.xml><?xml version="1.0" encoding="utf-8"?>
<ds:datastoreItem xmlns:ds="http://schemas.openxmlformats.org/officeDocument/2006/customXml" ds:itemID="{F2DC67A7-FFB5-4B5A-98B2-CE82543B734D}">
  <ds:schemaRefs>
    <ds:schemaRef ds:uri="http://schemas.microsoft.com/DataMashup"/>
  </ds:schemaRefs>
</ds:datastoreItem>
</file>

<file path=customXml/itemProps14.xml><?xml version="1.0" encoding="utf-8"?>
<ds:datastoreItem xmlns:ds="http://schemas.openxmlformats.org/officeDocument/2006/customXml" ds:itemID="{8159F2B1-803E-4681-954C-53792CC8257C}">
  <ds:schemaRefs/>
</ds:datastoreItem>
</file>

<file path=customXml/itemProps15.xml><?xml version="1.0" encoding="utf-8"?>
<ds:datastoreItem xmlns:ds="http://schemas.openxmlformats.org/officeDocument/2006/customXml" ds:itemID="{40765CBA-5E15-4336-8747-CECFC8FA4390}">
  <ds:schemaRefs/>
</ds:datastoreItem>
</file>

<file path=customXml/itemProps16.xml><?xml version="1.0" encoding="utf-8"?>
<ds:datastoreItem xmlns:ds="http://schemas.openxmlformats.org/officeDocument/2006/customXml" ds:itemID="{C98083C4-B6FF-4481-B9C2-D0EFE82FAA71}">
  <ds:schemaRefs/>
</ds:datastoreItem>
</file>

<file path=customXml/itemProps17.xml><?xml version="1.0" encoding="utf-8"?>
<ds:datastoreItem xmlns:ds="http://schemas.openxmlformats.org/officeDocument/2006/customXml" ds:itemID="{E6A50D54-A5BB-4ECF-B8DD-ED826B8BD757}">
  <ds:schemaRefs/>
</ds:datastoreItem>
</file>

<file path=customXml/itemProps18.xml><?xml version="1.0" encoding="utf-8"?>
<ds:datastoreItem xmlns:ds="http://schemas.openxmlformats.org/officeDocument/2006/customXml" ds:itemID="{A2B66B56-79CA-43A8-85F0-51983FA3A822}">
  <ds:schemaRefs/>
</ds:datastoreItem>
</file>

<file path=customXml/itemProps2.xml><?xml version="1.0" encoding="utf-8"?>
<ds:datastoreItem xmlns:ds="http://schemas.openxmlformats.org/officeDocument/2006/customXml" ds:itemID="{8D7A175D-9101-46C6-83F3-173DC75CF0DF}">
  <ds:schemaRefs/>
</ds:datastoreItem>
</file>

<file path=customXml/itemProps3.xml><?xml version="1.0" encoding="utf-8"?>
<ds:datastoreItem xmlns:ds="http://schemas.openxmlformats.org/officeDocument/2006/customXml" ds:itemID="{B1F4476A-CA16-4427-957F-C1EB5E18E55B}">
  <ds:schemaRefs/>
</ds:datastoreItem>
</file>

<file path=customXml/itemProps4.xml><?xml version="1.0" encoding="utf-8"?>
<ds:datastoreItem xmlns:ds="http://schemas.openxmlformats.org/officeDocument/2006/customXml" ds:itemID="{173E25EC-01E2-45B3-812F-ED1FF62E0DF3}">
  <ds:schemaRefs/>
</ds:datastoreItem>
</file>

<file path=customXml/itemProps5.xml><?xml version="1.0" encoding="utf-8"?>
<ds:datastoreItem xmlns:ds="http://schemas.openxmlformats.org/officeDocument/2006/customXml" ds:itemID="{CDEA866A-D495-4199-BD21-B57932E05ABB}">
  <ds:schemaRefs/>
</ds:datastoreItem>
</file>

<file path=customXml/itemProps6.xml><?xml version="1.0" encoding="utf-8"?>
<ds:datastoreItem xmlns:ds="http://schemas.openxmlformats.org/officeDocument/2006/customXml" ds:itemID="{525554BC-12D6-4272-8154-04D09102A5DC}">
  <ds:schemaRefs/>
</ds:datastoreItem>
</file>

<file path=customXml/itemProps7.xml><?xml version="1.0" encoding="utf-8"?>
<ds:datastoreItem xmlns:ds="http://schemas.openxmlformats.org/officeDocument/2006/customXml" ds:itemID="{8D5D4CC2-CF02-41B6-B5FC-9511AFCF8A2F}">
  <ds:schemaRefs/>
</ds:datastoreItem>
</file>

<file path=customXml/itemProps8.xml><?xml version="1.0" encoding="utf-8"?>
<ds:datastoreItem xmlns:ds="http://schemas.openxmlformats.org/officeDocument/2006/customXml" ds:itemID="{041A63F2-725F-4D54-9D06-341F12CB129B}">
  <ds:schemaRefs/>
</ds:datastoreItem>
</file>

<file path=customXml/itemProps9.xml><?xml version="1.0" encoding="utf-8"?>
<ds:datastoreItem xmlns:ds="http://schemas.openxmlformats.org/officeDocument/2006/customXml" ds:itemID="{B44DA571-4868-4905-832E-860B25525B2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Pivot</vt:lpstr>
      <vt:lpstr>Dashboard</vt:lpstr>
      <vt:lpstr>top.or.bottom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Ashavri Sanon</dc:creator>
  <cp:lastModifiedBy>Ashavri Sanon</cp:lastModifiedBy>
  <dcterms:created xsi:type="dcterms:W3CDTF">2015-06-05T18:17:20Z</dcterms:created>
  <dcterms:modified xsi:type="dcterms:W3CDTF">2024-04-29T07:33:27Z</dcterms:modified>
</cp:coreProperties>
</file>