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3.xml" ContentType="application/vnd.openxmlformats-officedocument.spreadsheetml.worksheet+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ashbake/Documents/Research/Projects/MODHIS/_Data/WFE/AO/"/>
    </mc:Choice>
  </mc:AlternateContent>
  <xr:revisionPtr revIDLastSave="0" documentId="13_ncr:1_{D5D63FDF-ED3F-E14E-B43D-2104380CF076}" xr6:coauthVersionLast="47" xr6:coauthVersionMax="47" xr10:uidLastSave="{00000000-0000-0000-0000-000000000000}"/>
  <bookViews>
    <workbookView xWindow="0" yWindow="500" windowWidth="28800" windowHeight="16260" activeTab="2" xr2:uid="{FE2D20FF-B535-A344-A29D-7302E9D77352}"/>
  </bookViews>
  <sheets>
    <sheet name="REFERENCE" sheetId="1" r:id="rId1"/>
    <sheet name="LGS On-Axis NGS" sheetId="2" r:id="rId2"/>
    <sheet name="LGS Off-Axis NGS" sheetId="3" r:id="rId3"/>
    <sheet name="NGS mode"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6" i="3" l="1"/>
  <c r="H26" i="2"/>
  <c r="H28" i="2" s="1"/>
  <c r="I26" i="3"/>
  <c r="I28" i="3" s="1"/>
  <c r="I26" i="4"/>
  <c r="K26" i="3"/>
  <c r="L26" i="3"/>
  <c r="M26" i="3"/>
  <c r="B26" i="3"/>
  <c r="C26" i="3"/>
  <c r="D26" i="3"/>
  <c r="E26" i="3"/>
  <c r="F26" i="3"/>
  <c r="G26" i="3"/>
  <c r="J27" i="3"/>
  <c r="J26" i="3"/>
  <c r="I30" i="3"/>
  <c r="I27" i="3"/>
  <c r="I27" i="2"/>
  <c r="I27" i="4"/>
  <c r="H27" i="2"/>
  <c r="C23" i="4"/>
  <c r="C25" i="4"/>
  <c r="C26" i="4"/>
  <c r="C27" i="4"/>
  <c r="C28" i="4"/>
  <c r="C29" i="4"/>
  <c r="C24" i="4"/>
  <c r="H28" i="4"/>
  <c r="H27" i="4"/>
  <c r="H26" i="4"/>
  <c r="M18" i="4"/>
  <c r="L18" i="4"/>
  <c r="K18" i="4"/>
  <c r="J18" i="4"/>
  <c r="I18" i="4"/>
  <c r="H18" i="4"/>
  <c r="G18" i="4"/>
  <c r="F18" i="4"/>
  <c r="E18" i="4"/>
  <c r="D18" i="4"/>
  <c r="C18" i="4"/>
  <c r="B18" i="4"/>
  <c r="M18" i="3"/>
  <c r="L18" i="3"/>
  <c r="K18" i="3"/>
  <c r="J18" i="3"/>
  <c r="I18" i="3"/>
  <c r="H18" i="3"/>
  <c r="G18" i="3"/>
  <c r="F18" i="3"/>
  <c r="E18" i="3"/>
  <c r="D18" i="3"/>
  <c r="C18" i="3"/>
  <c r="B18" i="3"/>
  <c r="C19" i="2"/>
  <c r="D19" i="2"/>
  <c r="E19" i="2"/>
  <c r="F19" i="2"/>
  <c r="G19" i="2"/>
  <c r="H19" i="2"/>
  <c r="I19" i="2"/>
  <c r="J19" i="2"/>
  <c r="K19" i="2"/>
  <c r="L19" i="2"/>
  <c r="M19" i="2"/>
  <c r="B19" i="2"/>
</calcChain>
</file>

<file path=xl/sharedStrings.xml><?xml version="1.0" encoding="utf-8"?>
<sst xmlns="http://schemas.openxmlformats.org/spreadsheetml/2006/main" count="149" uniqueCount="59">
  <si>
    <t>Error Term</t>
  </si>
  <si>
    <t>ZA=0</t>
  </si>
  <si>
    <t>ZA=30</t>
  </si>
  <si>
    <t>ZA=45</t>
  </si>
  <si>
    <t>ZA=60</t>
  </si>
  <si>
    <t>25% profile</t>
  </si>
  <si>
    <t>Telescope</t>
  </si>
  <si>
    <t>Facilities</t>
  </si>
  <si>
    <t>NFIRAOS</t>
  </si>
  <si>
    <t>AO Architecture</t>
  </si>
  <si>
    <t>MODHIS</t>
  </si>
  <si>
    <t>LGSF</t>
  </si>
  <si>
    <t>High Order</t>
  </si>
  <si>
    <t>Low Order</t>
  </si>
  <si>
    <t>Guide Star</t>
  </si>
  <si>
    <t>Contingency</t>
  </si>
  <si>
    <t>TOTAL</t>
  </si>
  <si>
    <t>50% profile</t>
  </si>
  <si>
    <t>75% profle</t>
  </si>
  <si>
    <t>Only term that varies in this table - values taken from NFIRAOS_Fundamentals_20160422</t>
  </si>
  <si>
    <t>IRIS allocation - dominated by surface quality and chromatic aberrations - probably lower for MODHIS, but doesn't make a big difference in total WFE</t>
  </si>
  <si>
    <t>vibration/windshake</t>
  </si>
  <si>
    <t>internal vibration</t>
  </si>
  <si>
    <t>dominated by M1 static shape. This might vary by elevation angle</t>
  </si>
  <si>
    <t>See NFIRAOS MCAO WFE and CBE spreadsheet</t>
  </si>
  <si>
    <t>aberrations</t>
  </si>
  <si>
    <t>WFE for MODHIS assuming NGS is on-axis and TTF controlled by Pyramid WFS.  Future MAOS simulations will probably have reduced AO Architecture term when tomography optimized only for on-axis (currently optimized over 17" FOV</t>
  </si>
  <si>
    <t>Guide star might vary from 40-80nm RMS, used 80 for Off-Axis NGS case</t>
  </si>
  <si>
    <t>Guide star might vary from 40-80nm RMS, probably closer to 40nm for bright on-axis targets</t>
  </si>
  <si>
    <t>WFE for MODHIS assuming MODHIS science target too faint for Tip-Tilt Focus.  On-axis performance degrades because NFIRAOS DMs are correcting over a larger field so off-axis NGS can be sharpened for OIWFS</t>
  </si>
  <si>
    <t>residual dome and mirror seeing</t>
  </si>
  <si>
    <t>NGS mag</t>
  </si>
  <si>
    <t>V=8</t>
  </si>
  <si>
    <t>V=9</t>
  </si>
  <si>
    <t>V=10</t>
  </si>
  <si>
    <t>V=11</t>
  </si>
  <si>
    <t>V=12</t>
  </si>
  <si>
    <t>V=13</t>
  </si>
  <si>
    <t>V=14</t>
  </si>
  <si>
    <t>Excess WFE</t>
  </si>
  <si>
    <t>Add this error in quadrature to above terms for fainter NGS</t>
  </si>
  <si>
    <t>NOTE: This was calculated for 50% profile, ZA=0. Term will depend on Strehl of NGS on the Pyramid WFS</t>
  </si>
  <si>
    <t>This spreadsheet gives guidance on the AO performance for MODHIS. It has 3 tabs.</t>
  </si>
  <si>
    <t>1. LGS On-Axis NGS / Applies to the case where the MODHIS science target is too faint to use with Pyramid WFS in NGS mode, but bright enough to be used as the Tip/Tilt/Focus star on the NFRIAOS Pyramid WFS.</t>
  </si>
  <si>
    <t>2. LGS Off-Axis NGS / Applies to the case where the MODHIS science target is too faint to use with the Pyramid WFS in NGS mode, and is too faint to be used as the only Tip/Tilt/Focus star. In this case, NFIRAOS has to provide correction over a larger field so the NGS can be sharpened on off-axis OIWFS.</t>
  </si>
  <si>
    <t>3. NGS mode / MODHIS target is bright enough to be used in NGS mode with the NFIRAOS Pyramid WFS.  Performance for the bright star (V=8) is shown, along with a second table that shows how performance degrades for fainter stars.</t>
  </si>
  <si>
    <t>TMT LGS MCAO, NGSAO WFE Budget and CBE (TMT.AOS.COR.16.062)</t>
  </si>
  <si>
    <t>Results in these tables are taken from 2 spreadsheets:</t>
  </si>
  <si>
    <t>NFIRAOS Fundamentals WFE (TMT.AOS.TEC.16.063)</t>
  </si>
  <si>
    <t>A description of all the terms in the TMT WFE Budget and CBE can be found here:</t>
  </si>
  <si>
    <t>TMT LGS MCAO, NGSAO WFE Budget and CBE description (TMT.AOS.TEC.08.015)</t>
  </si>
  <si>
    <t>WFE for MODHIS used with NFIRAOS NGS mode (science target is bright star or very near a bright star).  Performance degradation for fainter stars (down to V=14) is shown in the second table.</t>
  </si>
  <si>
    <t>HO WFE:</t>
  </si>
  <si>
    <t>TT WFE:</t>
  </si>
  <si>
    <t>assume ZA=45deg, 50% profile</t>
  </si>
  <si>
    <t>sum</t>
  </si>
  <si>
    <t xml:space="preserve">HO WFE </t>
  </si>
  <si>
    <t>TT dyn</t>
  </si>
  <si>
    <t>36nm=1mas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</si>
</sst>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8"/>
      <name val="Calibri"/>
      <family val="2"/>
      <scheme val="minor"/>
    </font>
    <font>
      <u/>
      <sz val="12"/>
      <color theme="10"/>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tint="-9.9978637043366805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16">
    <xf numFmtId="0" fontId="0" fillId="0" borderId="0" xfId="0"/>
    <xf numFmtId="0" fontId="0" fillId="0" borderId="1" xfId="0" applyBorder="1"/>
    <xf numFmtId="0" fontId="0" fillId="2" borderId="1" xfId="0" applyFill="1" applyBorder="1"/>
    <xf numFmtId="0" fontId="0" fillId="3" borderId="1" xfId="0" applyFill="1" applyBorder="1"/>
    <xf numFmtId="0" fontId="1" fillId="0" borderId="1" xfId="0" applyFont="1" applyBorder="1"/>
    <xf numFmtId="0" fontId="1" fillId="4" borderId="1" xfId="0" applyFont="1" applyFill="1" applyBorder="1"/>
    <xf numFmtId="1" fontId="1" fillId="4" borderId="1" xfId="0" applyNumberFormat="1" applyFont="1" applyFill="1" applyBorder="1"/>
    <xf numFmtId="0" fontId="0" fillId="5" borderId="1" xfId="0" applyFill="1" applyBorder="1"/>
    <xf numFmtId="0" fontId="0" fillId="0" borderId="0" xfId="0" applyAlignment="1">
      <alignment wrapText="1"/>
    </xf>
    <xf numFmtId="0" fontId="0" fillId="0" borderId="0" xfId="0" applyAlignment="1">
      <alignment vertical="top" wrapText="1"/>
    </xf>
    <xf numFmtId="0" fontId="3" fillId="0" borderId="0" xfId="1" applyAlignment="1">
      <alignment wrapText="1"/>
    </xf>
    <xf numFmtId="0" fontId="1" fillId="2" borderId="1" xfId="0" applyFont="1" applyFill="1" applyBorder="1"/>
    <xf numFmtId="0" fontId="1" fillId="3" borderId="1" xfId="0" applyFont="1" applyFill="1" applyBorder="1"/>
    <xf numFmtId="0" fontId="1" fillId="5" borderId="1" xfId="0" applyFont="1" applyFill="1" applyBorder="1"/>
    <xf numFmtId="0" fontId="1" fillId="0" borderId="1" xfId="0" applyFont="1" applyBorder="1" applyAlignment="1">
      <alignment horizontal="center"/>
    </xf>
    <xf numFmtId="0" fontId="1" fillId="0" borderId="1" xfId="0" applyFont="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cushare.tmt.org/docushare/dsweb/Services/Document-10473" TargetMode="External"/><Relationship Id="rId2" Type="http://schemas.openxmlformats.org/officeDocument/2006/relationships/hyperlink" Target="https://docushare.tmt.org/docushare/dsweb/Services/Document-52385" TargetMode="External"/><Relationship Id="rId1" Type="http://schemas.openxmlformats.org/officeDocument/2006/relationships/hyperlink" Target="https://docushare.tmt.org/docushare/dsweb/Services/Document-5220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F63E2-6DFE-0448-AAAD-0F3C645AB14D}">
  <dimension ref="A1:A12"/>
  <sheetViews>
    <sheetView workbookViewId="0">
      <selection activeCell="A12" sqref="A12"/>
    </sheetView>
  </sheetViews>
  <sheetFormatPr baseColWidth="10" defaultRowHeight="16" x14ac:dyDescent="0.2"/>
  <cols>
    <col min="1" max="1" width="68.1640625" style="8" customWidth="1"/>
  </cols>
  <sheetData>
    <row r="1" spans="1:1" ht="34" x14ac:dyDescent="0.2">
      <c r="A1" s="8" t="s">
        <v>42</v>
      </c>
    </row>
    <row r="2" spans="1:1" ht="51" x14ac:dyDescent="0.2">
      <c r="A2" s="8" t="s">
        <v>43</v>
      </c>
    </row>
    <row r="3" spans="1:1" ht="68" x14ac:dyDescent="0.2">
      <c r="A3" s="9" t="s">
        <v>44</v>
      </c>
    </row>
    <row r="4" spans="1:1" ht="52" customHeight="1" x14ac:dyDescent="0.2">
      <c r="A4" s="9" t="s">
        <v>45</v>
      </c>
    </row>
    <row r="5" spans="1:1" x14ac:dyDescent="0.2">
      <c r="A5" s="9"/>
    </row>
    <row r="7" spans="1:1" ht="17" x14ac:dyDescent="0.2">
      <c r="A7" s="8" t="s">
        <v>47</v>
      </c>
    </row>
    <row r="8" spans="1:1" ht="17" x14ac:dyDescent="0.2">
      <c r="A8" s="10" t="s">
        <v>46</v>
      </c>
    </row>
    <row r="9" spans="1:1" ht="17" x14ac:dyDescent="0.2">
      <c r="A9" s="10" t="s">
        <v>48</v>
      </c>
    </row>
    <row r="11" spans="1:1" ht="34" x14ac:dyDescent="0.2">
      <c r="A11" s="8" t="s">
        <v>49</v>
      </c>
    </row>
    <row r="12" spans="1:1" ht="34" x14ac:dyDescent="0.2">
      <c r="A12" s="10" t="s">
        <v>50</v>
      </c>
    </row>
  </sheetData>
  <hyperlinks>
    <hyperlink ref="A8" r:id="rId1" xr:uid="{09FCDF00-B6E8-EC4F-9C7B-86FCC888CD68}"/>
    <hyperlink ref="A9" r:id="rId2" xr:uid="{061DD8B3-EEB4-7A41-AB4B-6732426F23EF}"/>
    <hyperlink ref="A12" r:id="rId3" xr:uid="{F4ED0C78-B065-5C42-A7B2-FB1CF60876B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76B35-DBBC-6D4F-BBDE-B8374AEAB3B2}">
  <dimension ref="A1:O28"/>
  <sheetViews>
    <sheetView workbookViewId="0">
      <selection activeCell="H27" sqref="H27"/>
    </sheetView>
  </sheetViews>
  <sheetFormatPr baseColWidth="10" defaultRowHeight="16" x14ac:dyDescent="0.2"/>
  <cols>
    <col min="1" max="1" width="21.6640625" customWidth="1"/>
  </cols>
  <sheetData>
    <row r="1" spans="1:15" x14ac:dyDescent="0.2">
      <c r="A1" t="s">
        <v>26</v>
      </c>
    </row>
    <row r="4" spans="1:15" x14ac:dyDescent="0.2">
      <c r="A4" s="15" t="s">
        <v>0</v>
      </c>
      <c r="B4" s="14" t="s">
        <v>5</v>
      </c>
      <c r="C4" s="14"/>
      <c r="D4" s="14"/>
      <c r="E4" s="14"/>
      <c r="F4" s="14" t="s">
        <v>17</v>
      </c>
      <c r="G4" s="14"/>
      <c r="H4" s="14"/>
      <c r="I4" s="14"/>
      <c r="J4" s="14" t="s">
        <v>18</v>
      </c>
      <c r="K4" s="14"/>
      <c r="L4" s="14"/>
      <c r="M4" s="14"/>
    </row>
    <row r="5" spans="1:15" x14ac:dyDescent="0.2">
      <c r="A5" s="15"/>
      <c r="B5" s="4" t="s">
        <v>1</v>
      </c>
      <c r="C5" s="4" t="s">
        <v>2</v>
      </c>
      <c r="D5" s="4" t="s">
        <v>3</v>
      </c>
      <c r="E5" s="4" t="s">
        <v>4</v>
      </c>
      <c r="F5" s="4" t="s">
        <v>1</v>
      </c>
      <c r="G5" s="4" t="s">
        <v>2</v>
      </c>
      <c r="H5" s="4" t="s">
        <v>3</v>
      </c>
      <c r="I5" s="4" t="s">
        <v>4</v>
      </c>
      <c r="J5" s="4" t="s">
        <v>1</v>
      </c>
      <c r="K5" s="4" t="s">
        <v>2</v>
      </c>
      <c r="L5" s="4" t="s">
        <v>3</v>
      </c>
      <c r="M5" s="4" t="s">
        <v>4</v>
      </c>
    </row>
    <row r="6" spans="1:15" x14ac:dyDescent="0.2">
      <c r="A6" s="2" t="s">
        <v>12</v>
      </c>
      <c r="B6" s="2"/>
      <c r="C6" s="2"/>
      <c r="D6" s="2"/>
      <c r="E6" s="2"/>
      <c r="F6" s="2"/>
      <c r="G6" s="2"/>
      <c r="H6" s="2"/>
      <c r="I6" s="2"/>
      <c r="J6" s="2"/>
      <c r="K6" s="2"/>
      <c r="L6" s="2"/>
      <c r="M6" s="2"/>
    </row>
    <row r="7" spans="1:15" x14ac:dyDescent="0.2">
      <c r="A7" s="1" t="s">
        <v>6</v>
      </c>
      <c r="B7" s="1">
        <v>40</v>
      </c>
      <c r="C7" s="1">
        <v>40</v>
      </c>
      <c r="D7" s="1">
        <v>40</v>
      </c>
      <c r="E7" s="1">
        <v>40</v>
      </c>
      <c r="F7" s="1">
        <v>40</v>
      </c>
      <c r="G7" s="1">
        <v>40</v>
      </c>
      <c r="H7" s="1">
        <v>40</v>
      </c>
      <c r="I7" s="1">
        <v>40</v>
      </c>
      <c r="J7" s="1">
        <v>40</v>
      </c>
      <c r="K7" s="1">
        <v>40</v>
      </c>
      <c r="L7" s="1">
        <v>40</v>
      </c>
      <c r="M7" s="1">
        <v>40</v>
      </c>
      <c r="O7" t="s">
        <v>23</v>
      </c>
    </row>
    <row r="8" spans="1:15" x14ac:dyDescent="0.2">
      <c r="A8" s="1" t="s">
        <v>7</v>
      </c>
      <c r="B8" s="1">
        <v>30</v>
      </c>
      <c r="C8" s="1">
        <v>30</v>
      </c>
      <c r="D8" s="1">
        <v>30</v>
      </c>
      <c r="E8" s="1">
        <v>30</v>
      </c>
      <c r="F8" s="1">
        <v>30</v>
      </c>
      <c r="G8" s="1">
        <v>30</v>
      </c>
      <c r="H8" s="1">
        <v>30</v>
      </c>
      <c r="I8" s="1">
        <v>30</v>
      </c>
      <c r="J8" s="1">
        <v>30</v>
      </c>
      <c r="K8" s="1">
        <v>30</v>
      </c>
      <c r="L8" s="1">
        <v>30</v>
      </c>
      <c r="M8" s="1">
        <v>30</v>
      </c>
      <c r="O8" t="s">
        <v>30</v>
      </c>
    </row>
    <row r="9" spans="1:15" x14ac:dyDescent="0.2">
      <c r="A9" s="1" t="s">
        <v>9</v>
      </c>
      <c r="B9" s="1">
        <v>103.5</v>
      </c>
      <c r="C9" s="1">
        <v>113.3</v>
      </c>
      <c r="D9" s="1">
        <v>134.4</v>
      </c>
      <c r="E9" s="1">
        <v>188.1</v>
      </c>
      <c r="F9" s="1">
        <v>127</v>
      </c>
      <c r="G9" s="1">
        <v>139.4</v>
      </c>
      <c r="H9" s="1">
        <v>164.9</v>
      </c>
      <c r="I9" s="1">
        <v>229.9</v>
      </c>
      <c r="J9" s="1">
        <v>162.1</v>
      </c>
      <c r="K9" s="1">
        <v>177.9</v>
      </c>
      <c r="L9" s="1">
        <v>209.6</v>
      </c>
      <c r="M9" s="1">
        <v>291.10000000000002</v>
      </c>
      <c r="O9" t="s">
        <v>19</v>
      </c>
    </row>
    <row r="10" spans="1:15" x14ac:dyDescent="0.2">
      <c r="A10" s="1" t="s">
        <v>8</v>
      </c>
      <c r="B10" s="1">
        <v>90</v>
      </c>
      <c r="C10" s="1">
        <v>90</v>
      </c>
      <c r="D10" s="1">
        <v>90</v>
      </c>
      <c r="E10" s="1">
        <v>90</v>
      </c>
      <c r="F10" s="1">
        <v>90</v>
      </c>
      <c r="G10" s="1">
        <v>90</v>
      </c>
      <c r="H10" s="1">
        <v>90</v>
      </c>
      <c r="I10" s="1">
        <v>90</v>
      </c>
      <c r="J10" s="1">
        <v>90</v>
      </c>
      <c r="K10" s="1">
        <v>90</v>
      </c>
      <c r="L10" s="1">
        <v>90</v>
      </c>
      <c r="M10" s="1">
        <v>90</v>
      </c>
      <c r="O10" t="s">
        <v>24</v>
      </c>
    </row>
    <row r="11" spans="1:15" x14ac:dyDescent="0.2">
      <c r="A11" s="1" t="s">
        <v>10</v>
      </c>
      <c r="B11" s="1">
        <v>40</v>
      </c>
      <c r="C11" s="1">
        <v>40</v>
      </c>
      <c r="D11" s="1">
        <v>40</v>
      </c>
      <c r="E11" s="1">
        <v>40</v>
      </c>
      <c r="F11" s="1">
        <v>40</v>
      </c>
      <c r="G11" s="1">
        <v>40</v>
      </c>
      <c r="H11" s="1">
        <v>40</v>
      </c>
      <c r="I11" s="1">
        <v>40</v>
      </c>
      <c r="J11" s="1">
        <v>40</v>
      </c>
      <c r="K11" s="1">
        <v>40</v>
      </c>
      <c r="L11" s="1">
        <v>40</v>
      </c>
      <c r="M11" s="1">
        <v>40</v>
      </c>
      <c r="O11" t="s">
        <v>20</v>
      </c>
    </row>
    <row r="12" spans="1:15" x14ac:dyDescent="0.2">
      <c r="A12" s="1" t="s">
        <v>11</v>
      </c>
      <c r="B12" s="1">
        <v>34</v>
      </c>
      <c r="C12" s="1">
        <v>34</v>
      </c>
      <c r="D12" s="1">
        <v>34</v>
      </c>
      <c r="E12" s="1">
        <v>34</v>
      </c>
      <c r="F12" s="1">
        <v>34</v>
      </c>
      <c r="G12" s="1">
        <v>34</v>
      </c>
      <c r="H12" s="1">
        <v>34</v>
      </c>
      <c r="I12" s="1">
        <v>34</v>
      </c>
      <c r="J12" s="1">
        <v>34</v>
      </c>
      <c r="K12" s="1">
        <v>34</v>
      </c>
      <c r="L12" s="1">
        <v>34</v>
      </c>
      <c r="M12" s="1">
        <v>34</v>
      </c>
      <c r="O12" t="s">
        <v>25</v>
      </c>
    </row>
    <row r="13" spans="1:15" x14ac:dyDescent="0.2">
      <c r="A13" s="3" t="s">
        <v>13</v>
      </c>
      <c r="B13" s="3"/>
      <c r="C13" s="3"/>
      <c r="D13" s="3"/>
      <c r="E13" s="3"/>
      <c r="F13" s="3"/>
      <c r="G13" s="3"/>
      <c r="H13" s="3"/>
      <c r="I13" s="3"/>
      <c r="J13" s="3"/>
      <c r="K13" s="3"/>
      <c r="L13" s="3"/>
      <c r="M13" s="3"/>
    </row>
    <row r="14" spans="1:15" x14ac:dyDescent="0.2">
      <c r="A14" s="1" t="s">
        <v>6</v>
      </c>
      <c r="B14" s="1">
        <v>36</v>
      </c>
      <c r="C14" s="1">
        <v>36</v>
      </c>
      <c r="D14" s="1">
        <v>36</v>
      </c>
      <c r="E14" s="1">
        <v>36</v>
      </c>
      <c r="F14" s="1">
        <v>36</v>
      </c>
      <c r="G14" s="1">
        <v>36</v>
      </c>
      <c r="H14" s="1">
        <v>36</v>
      </c>
      <c r="I14" s="1">
        <v>36</v>
      </c>
      <c r="J14" s="1">
        <v>36</v>
      </c>
      <c r="K14" s="1">
        <v>36</v>
      </c>
      <c r="L14" s="1">
        <v>36</v>
      </c>
      <c r="M14" s="1">
        <v>36</v>
      </c>
      <c r="O14" t="s">
        <v>21</v>
      </c>
    </row>
    <row r="15" spans="1:15" x14ac:dyDescent="0.2">
      <c r="A15" s="1" t="s">
        <v>8</v>
      </c>
      <c r="B15" s="1">
        <v>22</v>
      </c>
      <c r="C15" s="1">
        <v>22</v>
      </c>
      <c r="D15" s="1">
        <v>22</v>
      </c>
      <c r="E15" s="1">
        <v>22</v>
      </c>
      <c r="F15" s="1">
        <v>22</v>
      </c>
      <c r="G15" s="1">
        <v>22</v>
      </c>
      <c r="H15" s="1">
        <v>22</v>
      </c>
      <c r="I15" s="1">
        <v>22</v>
      </c>
      <c r="J15" s="1">
        <v>22</v>
      </c>
      <c r="K15" s="1">
        <v>22</v>
      </c>
      <c r="L15" s="1">
        <v>22</v>
      </c>
      <c r="M15" s="1">
        <v>22</v>
      </c>
      <c r="O15" t="s">
        <v>22</v>
      </c>
    </row>
    <row r="16" spans="1:15" x14ac:dyDescent="0.2">
      <c r="A16" s="1" t="s">
        <v>14</v>
      </c>
      <c r="B16" s="1">
        <v>60</v>
      </c>
      <c r="C16" s="1">
        <v>60</v>
      </c>
      <c r="D16" s="1">
        <v>60</v>
      </c>
      <c r="E16" s="1">
        <v>60</v>
      </c>
      <c r="F16" s="1">
        <v>60</v>
      </c>
      <c r="G16" s="1">
        <v>60</v>
      </c>
      <c r="H16" s="1">
        <v>60</v>
      </c>
      <c r="I16" s="1">
        <v>60</v>
      </c>
      <c r="J16" s="1">
        <v>60</v>
      </c>
      <c r="K16" s="1">
        <v>60</v>
      </c>
      <c r="L16" s="1">
        <v>60</v>
      </c>
      <c r="M16" s="1">
        <v>60</v>
      </c>
      <c r="O16" t="s">
        <v>28</v>
      </c>
    </row>
    <row r="17" spans="1:15" x14ac:dyDescent="0.2">
      <c r="A17" s="1" t="s">
        <v>10</v>
      </c>
      <c r="B17" s="1">
        <v>16</v>
      </c>
      <c r="C17" s="1">
        <v>16</v>
      </c>
      <c r="D17" s="1">
        <v>16</v>
      </c>
      <c r="E17" s="1">
        <v>16</v>
      </c>
      <c r="F17" s="1">
        <v>16</v>
      </c>
      <c r="G17" s="1">
        <v>16</v>
      </c>
      <c r="H17" s="1">
        <v>16</v>
      </c>
      <c r="I17" s="1">
        <v>16</v>
      </c>
      <c r="J17" s="1">
        <v>16</v>
      </c>
      <c r="K17" s="1">
        <v>16</v>
      </c>
      <c r="L17" s="1">
        <v>16</v>
      </c>
      <c r="M17" s="1">
        <v>16</v>
      </c>
      <c r="O17" t="s">
        <v>22</v>
      </c>
    </row>
    <row r="18" spans="1:15" x14ac:dyDescent="0.2">
      <c r="A18" s="7" t="s">
        <v>15</v>
      </c>
      <c r="B18" s="7">
        <v>33</v>
      </c>
      <c r="C18" s="7">
        <v>33</v>
      </c>
      <c r="D18" s="7">
        <v>33</v>
      </c>
      <c r="E18" s="7">
        <v>33</v>
      </c>
      <c r="F18" s="7">
        <v>33</v>
      </c>
      <c r="G18" s="7">
        <v>33</v>
      </c>
      <c r="H18" s="7">
        <v>33</v>
      </c>
      <c r="I18" s="7">
        <v>33</v>
      </c>
      <c r="J18" s="7">
        <v>33</v>
      </c>
      <c r="K18" s="7">
        <v>33</v>
      </c>
      <c r="L18" s="7">
        <v>33</v>
      </c>
      <c r="M18" s="7">
        <v>33</v>
      </c>
    </row>
    <row r="19" spans="1:15" x14ac:dyDescent="0.2">
      <c r="A19" s="5" t="s">
        <v>16</v>
      </c>
      <c r="B19" s="6">
        <f>SQRT(SUMPRODUCT(B7:B18,B7:B18))</f>
        <v>175.48005584681127</v>
      </c>
      <c r="C19" s="6">
        <f t="shared" ref="C19:M19" si="0">SQRT(SUMPRODUCT(C7:C18,C7:C18))</f>
        <v>181.43288015131105</v>
      </c>
      <c r="D19" s="6">
        <f t="shared" si="0"/>
        <v>195.30581148547526</v>
      </c>
      <c r="E19" s="6">
        <f t="shared" si="0"/>
        <v>235.50501056240822</v>
      </c>
      <c r="F19" s="6">
        <f t="shared" si="0"/>
        <v>190.28925350633966</v>
      </c>
      <c r="G19" s="6">
        <f t="shared" si="0"/>
        <v>198.7796770296199</v>
      </c>
      <c r="H19" s="6">
        <f t="shared" si="0"/>
        <v>217.42357277903426</v>
      </c>
      <c r="I19" s="6">
        <f t="shared" si="0"/>
        <v>270.06482555119987</v>
      </c>
      <c r="J19" s="6">
        <f t="shared" si="0"/>
        <v>215.30771003380255</v>
      </c>
      <c r="K19" s="6">
        <f t="shared" si="0"/>
        <v>227.44100333932755</v>
      </c>
      <c r="L19" s="6">
        <f t="shared" si="0"/>
        <v>253.00822121029981</v>
      </c>
      <c r="M19" s="6">
        <f t="shared" si="0"/>
        <v>323.75949406928595</v>
      </c>
    </row>
    <row r="26" spans="1:15" x14ac:dyDescent="0.2">
      <c r="G26" t="s">
        <v>56</v>
      </c>
      <c r="H26">
        <f>SQRT(SUM(H7^2+H8^2+H9^2+H10^2+H11^2+H12^2 + H18^2))</f>
        <v>204.05148860030403</v>
      </c>
    </row>
    <row r="27" spans="1:15" x14ac:dyDescent="0.2">
      <c r="G27" t="s">
        <v>57</v>
      </c>
      <c r="H27">
        <f>SQRT(SUM(H14^2 + H15^2 + H16^2 + H17^2))</f>
        <v>75.073297516493838</v>
      </c>
      <c r="I27">
        <f>H27/36</f>
        <v>2.0853693754581624</v>
      </c>
    </row>
    <row r="28" spans="1:15" x14ac:dyDescent="0.2">
      <c r="H28">
        <f>SQRT(H26^2 + H27^2)</f>
        <v>217.42357277903426</v>
      </c>
    </row>
  </sheetData>
  <mergeCells count="4">
    <mergeCell ref="B4:E4"/>
    <mergeCell ref="F4:I4"/>
    <mergeCell ref="J4:M4"/>
    <mergeCell ref="A4:A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B9D2E-C746-CC40-920E-F3EFB95DFF03}">
  <dimension ref="A1:O30"/>
  <sheetViews>
    <sheetView tabSelected="1" workbookViewId="0">
      <selection activeCell="J20" sqref="J20"/>
    </sheetView>
  </sheetViews>
  <sheetFormatPr baseColWidth="10" defaultRowHeight="16" x14ac:dyDescent="0.2"/>
  <sheetData>
    <row r="1" spans="1:15" x14ac:dyDescent="0.2">
      <c r="A1" t="s">
        <v>29</v>
      </c>
    </row>
    <row r="3" spans="1:15" x14ac:dyDescent="0.2">
      <c r="A3" s="15" t="s">
        <v>0</v>
      </c>
      <c r="B3" s="14" t="s">
        <v>5</v>
      </c>
      <c r="C3" s="14"/>
      <c r="D3" s="14"/>
      <c r="E3" s="14"/>
      <c r="F3" s="14" t="s">
        <v>17</v>
      </c>
      <c r="G3" s="14"/>
      <c r="H3" s="14"/>
      <c r="I3" s="14"/>
      <c r="J3" s="14" t="s">
        <v>18</v>
      </c>
      <c r="K3" s="14"/>
      <c r="L3" s="14"/>
      <c r="M3" s="14"/>
    </row>
    <row r="4" spans="1:15" x14ac:dyDescent="0.2">
      <c r="A4" s="15"/>
      <c r="B4" s="4" t="s">
        <v>1</v>
      </c>
      <c r="C4" s="4" t="s">
        <v>2</v>
      </c>
      <c r="D4" s="4" t="s">
        <v>3</v>
      </c>
      <c r="E4" s="4" t="s">
        <v>4</v>
      </c>
      <c r="F4" s="4" t="s">
        <v>1</v>
      </c>
      <c r="G4" s="4" t="s">
        <v>2</v>
      </c>
      <c r="H4" s="4" t="s">
        <v>3</v>
      </c>
      <c r="I4" s="4" t="s">
        <v>4</v>
      </c>
      <c r="J4" s="4" t="s">
        <v>1</v>
      </c>
      <c r="K4" s="4" t="s">
        <v>2</v>
      </c>
      <c r="L4" s="4" t="s">
        <v>3</v>
      </c>
      <c r="M4" s="4" t="s">
        <v>4</v>
      </c>
    </row>
    <row r="5" spans="1:15" x14ac:dyDescent="0.2">
      <c r="A5" s="2" t="s">
        <v>12</v>
      </c>
      <c r="B5" s="2"/>
      <c r="C5" s="2"/>
      <c r="D5" s="2"/>
      <c r="E5" s="2"/>
      <c r="F5" s="2"/>
      <c r="G5" s="2"/>
      <c r="H5" s="2"/>
      <c r="I5" s="2"/>
      <c r="J5" s="2"/>
      <c r="K5" s="2"/>
      <c r="L5" s="2"/>
      <c r="M5" s="2"/>
    </row>
    <row r="6" spans="1:15" x14ac:dyDescent="0.2">
      <c r="A6" s="1" t="s">
        <v>6</v>
      </c>
      <c r="B6" s="1">
        <v>42</v>
      </c>
      <c r="C6" s="1">
        <v>42</v>
      </c>
      <c r="D6" s="1">
        <v>42</v>
      </c>
      <c r="E6" s="1">
        <v>42</v>
      </c>
      <c r="F6" s="1">
        <v>42</v>
      </c>
      <c r="G6" s="1">
        <v>42</v>
      </c>
      <c r="H6" s="1">
        <v>42</v>
      </c>
      <c r="I6" s="1">
        <v>42</v>
      </c>
      <c r="J6" s="1">
        <v>42</v>
      </c>
      <c r="K6" s="1">
        <v>42</v>
      </c>
      <c r="L6" s="1">
        <v>42</v>
      </c>
      <c r="M6" s="1">
        <v>42</v>
      </c>
      <c r="O6" t="s">
        <v>23</v>
      </c>
    </row>
    <row r="7" spans="1:15" x14ac:dyDescent="0.2">
      <c r="A7" s="1" t="s">
        <v>7</v>
      </c>
      <c r="B7" s="1">
        <v>30</v>
      </c>
      <c r="C7" s="1">
        <v>30</v>
      </c>
      <c r="D7" s="1">
        <v>30</v>
      </c>
      <c r="E7" s="1">
        <v>30</v>
      </c>
      <c r="F7" s="1">
        <v>30</v>
      </c>
      <c r="G7" s="1">
        <v>30</v>
      </c>
      <c r="H7" s="1">
        <v>30</v>
      </c>
      <c r="I7" s="1">
        <v>30</v>
      </c>
      <c r="J7" s="1">
        <v>30</v>
      </c>
      <c r="K7" s="1">
        <v>30</v>
      </c>
      <c r="L7" s="1">
        <v>30</v>
      </c>
      <c r="M7" s="1">
        <v>30</v>
      </c>
      <c r="O7" t="s">
        <v>30</v>
      </c>
    </row>
    <row r="8" spans="1:15" x14ac:dyDescent="0.2">
      <c r="A8" s="1" t="s">
        <v>9</v>
      </c>
      <c r="B8" s="1">
        <v>105</v>
      </c>
      <c r="C8" s="1">
        <v>116.2</v>
      </c>
      <c r="D8" s="1">
        <v>140.4</v>
      </c>
      <c r="E8" s="1">
        <v>202.8</v>
      </c>
      <c r="F8" s="1">
        <v>128.69999999999999</v>
      </c>
      <c r="G8" s="1">
        <v>142.5</v>
      </c>
      <c r="H8" s="1">
        <v>171.2</v>
      </c>
      <c r="I8" s="1">
        <v>245.5</v>
      </c>
      <c r="J8" s="1">
        <v>164</v>
      </c>
      <c r="K8" s="1">
        <v>181.3</v>
      </c>
      <c r="L8" s="1">
        <v>216.2</v>
      </c>
      <c r="M8" s="1">
        <v>307.5</v>
      </c>
      <c r="O8" t="s">
        <v>19</v>
      </c>
    </row>
    <row r="9" spans="1:15" x14ac:dyDescent="0.2">
      <c r="A9" s="1" t="s">
        <v>8</v>
      </c>
      <c r="B9" s="1">
        <v>98</v>
      </c>
      <c r="C9" s="1">
        <v>98</v>
      </c>
      <c r="D9" s="1">
        <v>98</v>
      </c>
      <c r="E9" s="1">
        <v>98</v>
      </c>
      <c r="F9" s="1">
        <v>98</v>
      </c>
      <c r="G9" s="1">
        <v>98</v>
      </c>
      <c r="H9" s="1">
        <v>98</v>
      </c>
      <c r="I9" s="1">
        <v>98</v>
      </c>
      <c r="J9" s="1">
        <v>98</v>
      </c>
      <c r="K9" s="1">
        <v>98</v>
      </c>
      <c r="L9" s="1">
        <v>98</v>
      </c>
      <c r="M9" s="1">
        <v>98</v>
      </c>
      <c r="O9" t="s">
        <v>24</v>
      </c>
    </row>
    <row r="10" spans="1:15" x14ac:dyDescent="0.2">
      <c r="A10" s="1" t="s">
        <v>10</v>
      </c>
      <c r="B10" s="1">
        <v>40</v>
      </c>
      <c r="C10" s="1">
        <v>40</v>
      </c>
      <c r="D10" s="1">
        <v>40</v>
      </c>
      <c r="E10" s="1">
        <v>40</v>
      </c>
      <c r="F10" s="1">
        <v>40</v>
      </c>
      <c r="G10" s="1">
        <v>40</v>
      </c>
      <c r="H10" s="1">
        <v>40</v>
      </c>
      <c r="I10" s="1">
        <v>40</v>
      </c>
      <c r="J10" s="1">
        <v>40</v>
      </c>
      <c r="K10" s="1">
        <v>40</v>
      </c>
      <c r="L10" s="1">
        <v>40</v>
      </c>
      <c r="M10" s="1">
        <v>40</v>
      </c>
      <c r="O10" t="s">
        <v>20</v>
      </c>
    </row>
    <row r="11" spans="1:15" x14ac:dyDescent="0.2">
      <c r="A11" s="1" t="s">
        <v>11</v>
      </c>
      <c r="B11" s="1">
        <v>34</v>
      </c>
      <c r="C11" s="1">
        <v>34</v>
      </c>
      <c r="D11" s="1">
        <v>34</v>
      </c>
      <c r="E11" s="1">
        <v>34</v>
      </c>
      <c r="F11" s="1">
        <v>34</v>
      </c>
      <c r="G11" s="1">
        <v>34</v>
      </c>
      <c r="H11" s="1">
        <v>34</v>
      </c>
      <c r="I11" s="1">
        <v>34</v>
      </c>
      <c r="J11" s="1">
        <v>34</v>
      </c>
      <c r="K11" s="1">
        <v>34</v>
      </c>
      <c r="L11" s="1">
        <v>34</v>
      </c>
      <c r="M11" s="1">
        <v>34</v>
      </c>
      <c r="O11" t="s">
        <v>25</v>
      </c>
    </row>
    <row r="12" spans="1:15" x14ac:dyDescent="0.2">
      <c r="A12" s="3" t="s">
        <v>13</v>
      </c>
      <c r="B12" s="3"/>
      <c r="C12" s="3"/>
      <c r="D12" s="3"/>
      <c r="E12" s="3"/>
      <c r="F12" s="3"/>
      <c r="G12" s="3"/>
      <c r="H12" s="3"/>
      <c r="I12" s="3"/>
      <c r="J12" s="3"/>
      <c r="K12" s="3"/>
      <c r="L12" s="3"/>
      <c r="M12" s="3"/>
    </row>
    <row r="13" spans="1:15" x14ac:dyDescent="0.2">
      <c r="A13" s="1" t="s">
        <v>6</v>
      </c>
      <c r="B13" s="1">
        <v>36</v>
      </c>
      <c r="C13" s="1">
        <v>36</v>
      </c>
      <c r="D13" s="1">
        <v>36</v>
      </c>
      <c r="E13" s="1">
        <v>36</v>
      </c>
      <c r="F13" s="1">
        <v>36</v>
      </c>
      <c r="G13" s="1">
        <v>36</v>
      </c>
      <c r="H13" s="1">
        <v>36</v>
      </c>
      <c r="I13" s="1">
        <v>36</v>
      </c>
      <c r="J13" s="1">
        <v>36</v>
      </c>
      <c r="K13" s="1">
        <v>36</v>
      </c>
      <c r="L13" s="1">
        <v>36</v>
      </c>
      <c r="M13" s="1">
        <v>36</v>
      </c>
      <c r="O13" t="s">
        <v>21</v>
      </c>
    </row>
    <row r="14" spans="1:15" x14ac:dyDescent="0.2">
      <c r="A14" s="1" t="s">
        <v>8</v>
      </c>
      <c r="B14" s="1">
        <v>22</v>
      </c>
      <c r="C14" s="1">
        <v>22</v>
      </c>
      <c r="D14" s="1">
        <v>22</v>
      </c>
      <c r="E14" s="1">
        <v>22</v>
      </c>
      <c r="F14" s="1">
        <v>22</v>
      </c>
      <c r="G14" s="1">
        <v>22</v>
      </c>
      <c r="H14" s="1">
        <v>22</v>
      </c>
      <c r="I14" s="1">
        <v>22</v>
      </c>
      <c r="J14" s="1">
        <v>22</v>
      </c>
      <c r="K14" s="1">
        <v>22</v>
      </c>
      <c r="L14" s="1">
        <v>22</v>
      </c>
      <c r="M14" s="1">
        <v>22</v>
      </c>
      <c r="O14" t="s">
        <v>22</v>
      </c>
    </row>
    <row r="15" spans="1:15" x14ac:dyDescent="0.2">
      <c r="A15" s="1" t="s">
        <v>14</v>
      </c>
      <c r="B15" s="1">
        <v>80</v>
      </c>
      <c r="C15" s="1">
        <v>80</v>
      </c>
      <c r="D15" s="1">
        <v>80</v>
      </c>
      <c r="E15" s="1">
        <v>80</v>
      </c>
      <c r="F15" s="1">
        <v>80</v>
      </c>
      <c r="G15" s="1">
        <v>80</v>
      </c>
      <c r="H15" s="1">
        <v>80</v>
      </c>
      <c r="I15" s="1">
        <v>80</v>
      </c>
      <c r="J15" s="1">
        <v>80</v>
      </c>
      <c r="K15" s="1">
        <v>80</v>
      </c>
      <c r="L15" s="1">
        <v>80</v>
      </c>
      <c r="M15" s="1">
        <v>80</v>
      </c>
      <c r="O15" t="s">
        <v>27</v>
      </c>
    </row>
    <row r="16" spans="1:15" x14ac:dyDescent="0.2">
      <c r="A16" s="1" t="s">
        <v>10</v>
      </c>
      <c r="B16" s="1">
        <v>16</v>
      </c>
      <c r="C16" s="1">
        <v>16</v>
      </c>
      <c r="D16" s="1">
        <v>16</v>
      </c>
      <c r="E16" s="1">
        <v>16</v>
      </c>
      <c r="F16" s="1">
        <v>16</v>
      </c>
      <c r="G16" s="1">
        <v>16</v>
      </c>
      <c r="H16" s="1">
        <v>16</v>
      </c>
      <c r="I16" s="1">
        <v>16</v>
      </c>
      <c r="J16" s="1">
        <v>16</v>
      </c>
      <c r="K16" s="1">
        <v>16</v>
      </c>
      <c r="L16" s="1">
        <v>16</v>
      </c>
      <c r="M16" s="1">
        <v>16</v>
      </c>
      <c r="O16" t="s">
        <v>22</v>
      </c>
    </row>
    <row r="17" spans="1:13" x14ac:dyDescent="0.2">
      <c r="A17" s="7" t="s">
        <v>15</v>
      </c>
      <c r="B17" s="7">
        <v>33</v>
      </c>
      <c r="C17" s="7">
        <v>33</v>
      </c>
      <c r="D17" s="7">
        <v>33</v>
      </c>
      <c r="E17" s="7">
        <v>33</v>
      </c>
      <c r="F17" s="7">
        <v>33</v>
      </c>
      <c r="G17" s="7">
        <v>33</v>
      </c>
      <c r="H17" s="7">
        <v>33</v>
      </c>
      <c r="I17" s="7">
        <v>33</v>
      </c>
      <c r="J17" s="7">
        <v>33</v>
      </c>
      <c r="K17" s="7">
        <v>33</v>
      </c>
      <c r="L17" s="7">
        <v>33</v>
      </c>
      <c r="M17" s="7">
        <v>33</v>
      </c>
    </row>
    <row r="18" spans="1:13" x14ac:dyDescent="0.2">
      <c r="A18" s="5" t="s">
        <v>16</v>
      </c>
      <c r="B18" s="6">
        <f>SQRT(SUMPRODUCT(B6:B17,B6:B17))</f>
        <v>188.61071019430472</v>
      </c>
      <c r="C18" s="6">
        <f t="shared" ref="C18:M18" si="0">SQRT(SUMPRODUCT(C6:C17,C6:C17))</f>
        <v>195.06778309090407</v>
      </c>
      <c r="D18" s="6">
        <f t="shared" si="0"/>
        <v>210.3833643613487</v>
      </c>
      <c r="E18" s="6">
        <f t="shared" si="0"/>
        <v>256.27493049457644</v>
      </c>
      <c r="F18" s="6">
        <f t="shared" si="0"/>
        <v>202.76264448857438</v>
      </c>
      <c r="G18" s="6">
        <f t="shared" si="0"/>
        <v>211.79058052708575</v>
      </c>
      <c r="H18" s="6">
        <f t="shared" si="0"/>
        <v>232.07421226840347</v>
      </c>
      <c r="I18" s="6">
        <f t="shared" si="0"/>
        <v>291.2374460813719</v>
      </c>
      <c r="J18" s="6">
        <f t="shared" si="0"/>
        <v>226.81490250863146</v>
      </c>
      <c r="K18" s="6">
        <f t="shared" si="0"/>
        <v>239.6219731159895</v>
      </c>
      <c r="L18" s="6">
        <f t="shared" si="0"/>
        <v>267.00456924929205</v>
      </c>
      <c r="M18" s="6">
        <f t="shared" si="0"/>
        <v>345.11628475051708</v>
      </c>
    </row>
    <row r="26" spans="1:13" x14ac:dyDescent="0.2">
      <c r="B26">
        <f t="shared" ref="B26:H26" si="1">SQRT(SUM(B7^2+B8^2+B9^2+B10^2+B11^2+B6^2 + B17^2))</f>
        <v>164.73615268058194</v>
      </c>
      <c r="C26">
        <f t="shared" si="1"/>
        <v>172.09137107943559</v>
      </c>
      <c r="D26">
        <f t="shared" si="1"/>
        <v>189.27535497259015</v>
      </c>
      <c r="E26">
        <f t="shared" si="1"/>
        <v>239.25057993660121</v>
      </c>
      <c r="F26">
        <f t="shared" si="1"/>
        <v>180.7669494127729</v>
      </c>
      <c r="G26">
        <f t="shared" si="1"/>
        <v>190.83828232301821</v>
      </c>
      <c r="H26">
        <f>SQRT(SUM(H7^2+H8^2+H9^2+H10^2+H11^2+H6^2 + H17^2))</f>
        <v>213.12540909051646</v>
      </c>
      <c r="I26">
        <f>SQRT(SUM(I7^2+I8^2+I9^2+I10^2+I11^2+I6^2 + I17^2))</f>
        <v>276.37519787419421</v>
      </c>
      <c r="J26">
        <f>SQRT(SUM(J7^2+J8^2+J9^2+J10^2+J11^2+J6^2 + J17^2))</f>
        <v>207.38611332488009</v>
      </c>
      <c r="K26">
        <f t="shared" ref="K26:M26" si="2">SQRT(SUM(K7^2+K8^2+K9^2+K10^2+K11^2+K6^2 + K17^2))</f>
        <v>221.32033345357132</v>
      </c>
      <c r="L26">
        <f t="shared" si="2"/>
        <v>250.70987216302433</v>
      </c>
      <c r="M26">
        <f t="shared" si="2"/>
        <v>332.66988141399275</v>
      </c>
    </row>
    <row r="27" spans="1:13" x14ac:dyDescent="0.2">
      <c r="I27">
        <f>SQRT(SUM(I14^2 + I15^2 + I16^2 + I13^2))</f>
        <v>91.847700025640279</v>
      </c>
      <c r="J27">
        <f>SQRT(SUM(J14^2 + J15^2 + J16^2 + J13^2))</f>
        <v>91.847700025640279</v>
      </c>
      <c r="L27" t="s">
        <v>58</v>
      </c>
    </row>
    <row r="28" spans="1:13" x14ac:dyDescent="0.2">
      <c r="I28">
        <f>SQRT(I26^2 + I27^2)</f>
        <v>291.2374460813719</v>
      </c>
    </row>
    <row r="30" spans="1:13" x14ac:dyDescent="0.2">
      <c r="I30">
        <f>I27/36</f>
        <v>2.5513250007122301</v>
      </c>
    </row>
  </sheetData>
  <mergeCells count="4">
    <mergeCell ref="A3:A4"/>
    <mergeCell ref="B3:E3"/>
    <mergeCell ref="F3:I3"/>
    <mergeCell ref="J3:M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FD06F-9A00-CD4B-96FC-ED50ADA392B6}">
  <dimension ref="A1:O29"/>
  <sheetViews>
    <sheetView workbookViewId="0">
      <selection activeCell="I27" sqref="I27"/>
    </sheetView>
  </sheetViews>
  <sheetFormatPr baseColWidth="10" defaultRowHeight="16" x14ac:dyDescent="0.2"/>
  <sheetData>
    <row r="1" spans="1:15" x14ac:dyDescent="0.2">
      <c r="A1" t="s">
        <v>51</v>
      </c>
    </row>
    <row r="3" spans="1:15" x14ac:dyDescent="0.2">
      <c r="A3" s="15" t="s">
        <v>0</v>
      </c>
      <c r="B3" s="14" t="s">
        <v>5</v>
      </c>
      <c r="C3" s="14"/>
      <c r="D3" s="14"/>
      <c r="E3" s="14"/>
      <c r="F3" s="14" t="s">
        <v>17</v>
      </c>
      <c r="G3" s="14"/>
      <c r="H3" s="14"/>
      <c r="I3" s="14"/>
      <c r="J3" s="14" t="s">
        <v>18</v>
      </c>
      <c r="K3" s="14"/>
      <c r="L3" s="14"/>
      <c r="M3" s="14"/>
    </row>
    <row r="4" spans="1:15" x14ac:dyDescent="0.2">
      <c r="A4" s="15"/>
      <c r="B4" s="4" t="s">
        <v>1</v>
      </c>
      <c r="C4" s="4" t="s">
        <v>2</v>
      </c>
      <c r="D4" s="4" t="s">
        <v>3</v>
      </c>
      <c r="E4" s="4" t="s">
        <v>4</v>
      </c>
      <c r="F4" s="4" t="s">
        <v>1</v>
      </c>
      <c r="G4" s="4" t="s">
        <v>2</v>
      </c>
      <c r="H4" s="4" t="s">
        <v>3</v>
      </c>
      <c r="I4" s="4" t="s">
        <v>4</v>
      </c>
      <c r="J4" s="4" t="s">
        <v>1</v>
      </c>
      <c r="K4" s="4" t="s">
        <v>2</v>
      </c>
      <c r="L4" s="4" t="s">
        <v>3</v>
      </c>
      <c r="M4" s="4" t="s">
        <v>4</v>
      </c>
    </row>
    <row r="5" spans="1:15" x14ac:dyDescent="0.2">
      <c r="A5" s="2" t="s">
        <v>12</v>
      </c>
      <c r="B5" s="2"/>
      <c r="C5" s="2"/>
      <c r="D5" s="2"/>
      <c r="E5" s="2"/>
      <c r="F5" s="2"/>
      <c r="G5" s="2"/>
      <c r="H5" s="11"/>
      <c r="I5" s="2"/>
      <c r="J5" s="2"/>
      <c r="K5" s="2"/>
      <c r="L5" s="2"/>
      <c r="M5" s="2"/>
    </row>
    <row r="6" spans="1:15" x14ac:dyDescent="0.2">
      <c r="A6" s="1" t="s">
        <v>6</v>
      </c>
      <c r="B6" s="1">
        <v>40</v>
      </c>
      <c r="C6" s="1">
        <v>40</v>
      </c>
      <c r="D6" s="1">
        <v>40</v>
      </c>
      <c r="E6" s="1">
        <v>40</v>
      </c>
      <c r="F6" s="1">
        <v>40</v>
      </c>
      <c r="G6" s="1">
        <v>40</v>
      </c>
      <c r="H6" s="4">
        <v>40</v>
      </c>
      <c r="I6" s="1">
        <v>40</v>
      </c>
      <c r="J6" s="1">
        <v>40</v>
      </c>
      <c r="K6" s="1">
        <v>40</v>
      </c>
      <c r="L6" s="1">
        <v>40</v>
      </c>
      <c r="M6" s="1">
        <v>40</v>
      </c>
      <c r="O6" t="s">
        <v>23</v>
      </c>
    </row>
    <row r="7" spans="1:15" x14ac:dyDescent="0.2">
      <c r="A7" s="1" t="s">
        <v>7</v>
      </c>
      <c r="B7" s="1">
        <v>30</v>
      </c>
      <c r="C7" s="1">
        <v>30</v>
      </c>
      <c r="D7" s="1">
        <v>30</v>
      </c>
      <c r="E7" s="1">
        <v>30</v>
      </c>
      <c r="F7" s="1">
        <v>30</v>
      </c>
      <c r="G7" s="1">
        <v>30</v>
      </c>
      <c r="H7" s="4">
        <v>30</v>
      </c>
      <c r="I7" s="1">
        <v>30</v>
      </c>
      <c r="J7" s="1">
        <v>30</v>
      </c>
      <c r="K7" s="1">
        <v>30</v>
      </c>
      <c r="L7" s="1">
        <v>30</v>
      </c>
      <c r="M7" s="1">
        <v>30</v>
      </c>
      <c r="O7" t="s">
        <v>30</v>
      </c>
    </row>
    <row r="8" spans="1:15" x14ac:dyDescent="0.2">
      <c r="A8" s="1" t="s">
        <v>9</v>
      </c>
      <c r="B8" s="1">
        <v>80.3</v>
      </c>
      <c r="C8" s="1">
        <v>83.9</v>
      </c>
      <c r="D8" s="1">
        <v>89.9</v>
      </c>
      <c r="E8" s="1">
        <v>102.7</v>
      </c>
      <c r="F8" s="1">
        <v>97.4</v>
      </c>
      <c r="G8" s="1">
        <v>102.7</v>
      </c>
      <c r="H8" s="4">
        <v>111.3</v>
      </c>
      <c r="I8" s="1">
        <v>140.5</v>
      </c>
      <c r="J8" s="1">
        <v>126</v>
      </c>
      <c r="K8" s="1">
        <v>134.6</v>
      </c>
      <c r="L8" s="1">
        <v>164.1</v>
      </c>
      <c r="M8" s="1">
        <v>236.1</v>
      </c>
      <c r="O8" t="s">
        <v>19</v>
      </c>
    </row>
    <row r="9" spans="1:15" x14ac:dyDescent="0.2">
      <c r="A9" s="1" t="s">
        <v>8</v>
      </c>
      <c r="B9" s="1">
        <v>86</v>
      </c>
      <c r="C9" s="1">
        <v>86</v>
      </c>
      <c r="D9" s="1">
        <v>86</v>
      </c>
      <c r="E9" s="1">
        <v>86</v>
      </c>
      <c r="F9" s="1">
        <v>86</v>
      </c>
      <c r="G9" s="1">
        <v>86</v>
      </c>
      <c r="H9" s="4">
        <v>86</v>
      </c>
      <c r="I9" s="1">
        <v>86</v>
      </c>
      <c r="J9" s="1">
        <v>86</v>
      </c>
      <c r="K9" s="1">
        <v>86</v>
      </c>
      <c r="L9" s="1">
        <v>86</v>
      </c>
      <c r="M9" s="1">
        <v>86</v>
      </c>
      <c r="O9" t="s">
        <v>24</v>
      </c>
    </row>
    <row r="10" spans="1:15" x14ac:dyDescent="0.2">
      <c r="A10" s="1" t="s">
        <v>10</v>
      </c>
      <c r="B10" s="1">
        <v>40</v>
      </c>
      <c r="C10" s="1">
        <v>40</v>
      </c>
      <c r="D10" s="1">
        <v>40</v>
      </c>
      <c r="E10" s="1">
        <v>40</v>
      </c>
      <c r="F10" s="1">
        <v>40</v>
      </c>
      <c r="G10" s="1">
        <v>40</v>
      </c>
      <c r="H10" s="4">
        <v>40</v>
      </c>
      <c r="I10" s="1">
        <v>40</v>
      </c>
      <c r="J10" s="1">
        <v>40</v>
      </c>
      <c r="K10" s="1">
        <v>40</v>
      </c>
      <c r="L10" s="1">
        <v>40</v>
      </c>
      <c r="M10" s="1">
        <v>40</v>
      </c>
      <c r="O10" t="s">
        <v>20</v>
      </c>
    </row>
    <row r="11" spans="1:15" x14ac:dyDescent="0.2">
      <c r="A11" s="1" t="s">
        <v>11</v>
      </c>
      <c r="B11" s="1">
        <v>0</v>
      </c>
      <c r="C11" s="1">
        <v>0</v>
      </c>
      <c r="D11" s="1">
        <v>0</v>
      </c>
      <c r="E11" s="1">
        <v>0</v>
      </c>
      <c r="F11" s="1">
        <v>0</v>
      </c>
      <c r="G11" s="1">
        <v>0</v>
      </c>
      <c r="H11" s="4">
        <v>0</v>
      </c>
      <c r="I11" s="1">
        <v>0</v>
      </c>
      <c r="J11" s="1">
        <v>0</v>
      </c>
      <c r="K11" s="1">
        <v>0</v>
      </c>
      <c r="L11" s="1">
        <v>0</v>
      </c>
      <c r="M11" s="1">
        <v>0</v>
      </c>
    </row>
    <row r="12" spans="1:15" x14ac:dyDescent="0.2">
      <c r="A12" s="3" t="s">
        <v>13</v>
      </c>
      <c r="B12" s="3"/>
      <c r="C12" s="3"/>
      <c r="D12" s="3"/>
      <c r="E12" s="3"/>
      <c r="F12" s="3"/>
      <c r="G12" s="3"/>
      <c r="H12" s="12"/>
      <c r="I12" s="3"/>
      <c r="J12" s="3"/>
      <c r="K12" s="3"/>
      <c r="L12" s="3"/>
      <c r="M12" s="3"/>
    </row>
    <row r="13" spans="1:15" x14ac:dyDescent="0.2">
      <c r="A13" s="1" t="s">
        <v>6</v>
      </c>
      <c r="B13" s="1">
        <v>36</v>
      </c>
      <c r="C13" s="1">
        <v>36</v>
      </c>
      <c r="D13" s="1">
        <v>36</v>
      </c>
      <c r="E13" s="1">
        <v>36</v>
      </c>
      <c r="F13" s="1">
        <v>36</v>
      </c>
      <c r="G13" s="1">
        <v>36</v>
      </c>
      <c r="H13" s="4">
        <v>36</v>
      </c>
      <c r="I13" s="1">
        <v>36</v>
      </c>
      <c r="J13" s="1">
        <v>36</v>
      </c>
      <c r="K13" s="1">
        <v>36</v>
      </c>
      <c r="L13" s="1">
        <v>36</v>
      </c>
      <c r="M13" s="1">
        <v>36</v>
      </c>
      <c r="O13" t="s">
        <v>21</v>
      </c>
    </row>
    <row r="14" spans="1:15" x14ac:dyDescent="0.2">
      <c r="A14" s="1" t="s">
        <v>8</v>
      </c>
      <c r="B14" s="1">
        <v>10</v>
      </c>
      <c r="C14" s="1">
        <v>10</v>
      </c>
      <c r="D14" s="1">
        <v>10</v>
      </c>
      <c r="E14" s="1">
        <v>10</v>
      </c>
      <c r="F14" s="1">
        <v>10</v>
      </c>
      <c r="G14" s="1">
        <v>10</v>
      </c>
      <c r="H14" s="4">
        <v>10</v>
      </c>
      <c r="I14" s="1">
        <v>10</v>
      </c>
      <c r="J14" s="1">
        <v>10</v>
      </c>
      <c r="K14" s="1">
        <v>10</v>
      </c>
      <c r="L14" s="1">
        <v>10</v>
      </c>
      <c r="M14" s="1">
        <v>10</v>
      </c>
      <c r="O14" t="s">
        <v>22</v>
      </c>
    </row>
    <row r="15" spans="1:15" x14ac:dyDescent="0.2">
      <c r="A15" s="1" t="s">
        <v>14</v>
      </c>
      <c r="B15" s="1">
        <v>2</v>
      </c>
      <c r="C15" s="1">
        <v>2</v>
      </c>
      <c r="D15" s="1">
        <v>2</v>
      </c>
      <c r="E15" s="1">
        <v>2</v>
      </c>
      <c r="F15" s="1">
        <v>2</v>
      </c>
      <c r="G15" s="1">
        <v>2</v>
      </c>
      <c r="H15" s="4">
        <v>2</v>
      </c>
      <c r="I15" s="1">
        <v>2</v>
      </c>
      <c r="J15" s="1">
        <v>2</v>
      </c>
      <c r="K15" s="1">
        <v>2</v>
      </c>
      <c r="L15" s="1">
        <v>2</v>
      </c>
      <c r="M15" s="1">
        <v>2</v>
      </c>
      <c r="O15" t="s">
        <v>27</v>
      </c>
    </row>
    <row r="16" spans="1:15" x14ac:dyDescent="0.2">
      <c r="A16" s="1" t="s">
        <v>10</v>
      </c>
      <c r="B16" s="1">
        <v>16</v>
      </c>
      <c r="C16" s="1">
        <v>16</v>
      </c>
      <c r="D16" s="1">
        <v>16</v>
      </c>
      <c r="E16" s="1">
        <v>16</v>
      </c>
      <c r="F16" s="1">
        <v>16</v>
      </c>
      <c r="G16" s="1">
        <v>16</v>
      </c>
      <c r="H16" s="4">
        <v>16</v>
      </c>
      <c r="I16" s="1">
        <v>16</v>
      </c>
      <c r="J16" s="1">
        <v>16</v>
      </c>
      <c r="K16" s="1">
        <v>16</v>
      </c>
      <c r="L16" s="1">
        <v>16</v>
      </c>
      <c r="M16" s="1">
        <v>16</v>
      </c>
      <c r="O16" t="s">
        <v>22</v>
      </c>
    </row>
    <row r="17" spans="1:13" x14ac:dyDescent="0.2">
      <c r="A17" s="7" t="s">
        <v>15</v>
      </c>
      <c r="B17" s="7">
        <v>48</v>
      </c>
      <c r="C17" s="7">
        <v>48</v>
      </c>
      <c r="D17" s="7">
        <v>48</v>
      </c>
      <c r="E17" s="7">
        <v>48</v>
      </c>
      <c r="F17" s="7">
        <v>48</v>
      </c>
      <c r="G17" s="7">
        <v>48</v>
      </c>
      <c r="H17" s="13">
        <v>48</v>
      </c>
      <c r="I17" s="7">
        <v>48</v>
      </c>
      <c r="J17" s="7">
        <v>48</v>
      </c>
      <c r="K17" s="7">
        <v>48</v>
      </c>
      <c r="L17" s="7">
        <v>48</v>
      </c>
      <c r="M17" s="7">
        <v>48</v>
      </c>
    </row>
    <row r="18" spans="1:13" x14ac:dyDescent="0.2">
      <c r="A18" s="5" t="s">
        <v>16</v>
      </c>
      <c r="B18" s="6">
        <f>SQRT(SUMPRODUCT(B6:B17,B6:B17))</f>
        <v>148.00030405374173</v>
      </c>
      <c r="C18" s="6">
        <f t="shared" ref="C18:M18" si="0">SQRT(SUMPRODUCT(C6:C17,C6:C17))</f>
        <v>149.98403248346139</v>
      </c>
      <c r="D18" s="6">
        <f t="shared" si="0"/>
        <v>153.42102202762177</v>
      </c>
      <c r="E18" s="6">
        <f t="shared" si="0"/>
        <v>161.25535650017954</v>
      </c>
      <c r="F18" s="6">
        <f t="shared" si="0"/>
        <v>157.93277050694704</v>
      </c>
      <c r="G18" s="6">
        <f t="shared" si="0"/>
        <v>161.25535650017954</v>
      </c>
      <c r="H18" s="6">
        <f t="shared" si="0"/>
        <v>166.86428617292557</v>
      </c>
      <c r="I18" s="6">
        <f t="shared" si="0"/>
        <v>187.60663634317416</v>
      </c>
      <c r="J18" s="6">
        <f t="shared" si="0"/>
        <v>177.00847437340394</v>
      </c>
      <c r="K18" s="6">
        <f t="shared" si="0"/>
        <v>183.22980106958585</v>
      </c>
      <c r="L18" s="6">
        <f t="shared" si="0"/>
        <v>205.87571493500636</v>
      </c>
      <c r="M18" s="6">
        <f t="shared" si="0"/>
        <v>266.83180095333461</v>
      </c>
    </row>
    <row r="22" spans="1:13" x14ac:dyDescent="0.2">
      <c r="A22" s="2" t="s">
        <v>31</v>
      </c>
      <c r="B22" s="2" t="s">
        <v>39</v>
      </c>
      <c r="D22" t="s">
        <v>40</v>
      </c>
    </row>
    <row r="23" spans="1:13" x14ac:dyDescent="0.2">
      <c r="A23" s="1" t="s">
        <v>32</v>
      </c>
      <c r="B23" s="1">
        <v>0</v>
      </c>
      <c r="C23">
        <f>161.8</f>
        <v>161.80000000000001</v>
      </c>
      <c r="D23" t="s">
        <v>41</v>
      </c>
    </row>
    <row r="24" spans="1:13" x14ac:dyDescent="0.2">
      <c r="A24" s="1" t="s">
        <v>33</v>
      </c>
      <c r="B24" s="1">
        <v>9</v>
      </c>
      <c r="C24">
        <f>SQRT(161.8^2 + B24^2)</f>
        <v>162.05011570498803</v>
      </c>
    </row>
    <row r="25" spans="1:13" x14ac:dyDescent="0.2">
      <c r="A25" s="1" t="s">
        <v>34</v>
      </c>
      <c r="B25" s="1">
        <v>19</v>
      </c>
      <c r="C25">
        <f t="shared" ref="C25:C29" si="1">SQRT(161.8^2 + B25^2)</f>
        <v>162.91175525418663</v>
      </c>
      <c r="G25" t="s">
        <v>54</v>
      </c>
    </row>
    <row r="26" spans="1:13" x14ac:dyDescent="0.2">
      <c r="A26" s="1" t="s">
        <v>35</v>
      </c>
      <c r="B26" s="1">
        <v>34</v>
      </c>
      <c r="C26">
        <f t="shared" si="1"/>
        <v>165.33372311782011</v>
      </c>
      <c r="G26" t="s">
        <v>52</v>
      </c>
      <c r="H26">
        <f>SQRT(SUM(H6^2 + H7^2 +H8^2+H9^2+H10^2 + H17^2))</f>
        <v>161.82611037777556</v>
      </c>
      <c r="I26">
        <f>SQRT(SUM(I6^2 + I7^2 +I8^2+I9^2+I10^2 + I17^2))</f>
        <v>183.13997379054089</v>
      </c>
    </row>
    <row r="27" spans="1:13" x14ac:dyDescent="0.2">
      <c r="A27" s="1" t="s">
        <v>36</v>
      </c>
      <c r="B27" s="1">
        <v>54</v>
      </c>
      <c r="C27">
        <f t="shared" si="1"/>
        <v>170.57326871464943</v>
      </c>
      <c r="G27" t="s">
        <v>53</v>
      </c>
      <c r="H27">
        <f>SQRT(SUM(H13^2+H14^2+H15^2+H16^2))</f>
        <v>40.693979898751607</v>
      </c>
      <c r="I27">
        <f>H27/36</f>
        <v>1.1303883305208779</v>
      </c>
    </row>
    <row r="28" spans="1:13" x14ac:dyDescent="0.2">
      <c r="A28" s="1" t="s">
        <v>37</v>
      </c>
      <c r="B28" s="1">
        <v>84</v>
      </c>
      <c r="C28">
        <f t="shared" si="1"/>
        <v>182.30534824848118</v>
      </c>
      <c r="G28" t="s">
        <v>55</v>
      </c>
      <c r="H28">
        <f>SQRT(H26^2 + H27^2)</f>
        <v>166.86428617292557</v>
      </c>
    </row>
    <row r="29" spans="1:13" x14ac:dyDescent="0.2">
      <c r="A29" s="1" t="s">
        <v>38</v>
      </c>
      <c r="B29" s="1">
        <v>139</v>
      </c>
      <c r="C29">
        <f t="shared" si="1"/>
        <v>213.30785264495071</v>
      </c>
    </row>
  </sheetData>
  <mergeCells count="4">
    <mergeCell ref="A3:A4"/>
    <mergeCell ref="B3:E3"/>
    <mergeCell ref="F3:I3"/>
    <mergeCell ref="J3:M3"/>
  </mergeCells>
  <phoneticPr fontId="2"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BE7AC499AD2CF43A25811F7776DE0A4" ma:contentTypeVersion="18" ma:contentTypeDescription="Create a new document." ma:contentTypeScope="" ma:versionID="1dd2617f7434ce888059de6e326bdbed">
  <xsd:schema xmlns:xsd="http://www.w3.org/2001/XMLSchema" xmlns:xs="http://www.w3.org/2001/XMLSchema" xmlns:p="http://schemas.microsoft.com/office/2006/metadata/properties" xmlns:ns2="fce64670-e999-4019-b25a-9d7dac6419a7" xmlns:ns3="7bdbfaba-addc-4ef5-a19e-1af729a4b030" targetNamespace="http://schemas.microsoft.com/office/2006/metadata/properties" ma:root="true" ma:fieldsID="590ccceef0107eebe2fa8ac16a3a9628" ns2:_="" ns3:_="">
    <xsd:import namespace="fce64670-e999-4019-b25a-9d7dac6419a7"/>
    <xsd:import namespace="7bdbfaba-addc-4ef5-a19e-1af729a4b03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Number" minOccurs="0"/>
                <xsd:element ref="ns2:Description" minOccurs="0"/>
                <xsd:element ref="ns2:MediaServiceAutoKeyPoints" minOccurs="0"/>
                <xsd:element ref="ns2:MediaServiceKeyPoints" minOccurs="0"/>
                <xsd:element ref="ns3:Doc_x0020_Number" minOccurs="0"/>
                <xsd:element ref="ns3:COO_x0020_Doc_x0020_Type"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TMTDocN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e64670-e999-4019-b25a-9d7dac6419a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Number" ma:index="12" nillable="true" ma:displayName="Number" ma:format="Dropdown" ma:internalName="Number" ma:percentage="FALSE">
      <xsd:simpleType>
        <xsd:restriction base="dms:Number"/>
      </xsd:simpleType>
    </xsd:element>
    <xsd:element name="Description" ma:index="13" nillable="true" ma:displayName="Description" ma:format="Dropdown" ma:internalName="Description">
      <xsd:simpleType>
        <xsd:restriction base="dms:Text">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c2113186-39af-432d-951a-a58ab5eae62d" ma:termSetId="09814cd3-568e-fe90-9814-8d621ff8fb84" ma:anchorId="fba54fb3-c3e1-fe81-a776-ca4b69148c4d" ma:open="true" ma:isKeyword="false">
      <xsd:complexType>
        <xsd:sequence>
          <xsd:element ref="pc:Terms" minOccurs="0" maxOccurs="1"/>
        </xsd:sequence>
      </xsd:complexType>
    </xsd:element>
    <xsd:element name="TMTDocNo" ma:index="25" nillable="true" ma:displayName="TMT Doc No" ma:format="Dropdown" ma:internalName="TMTDocNo">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bdbfaba-addc-4ef5-a19e-1af729a4b0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Doc_x0020_Number" ma:index="16" nillable="true" ma:displayName="COO Doc No" ma:indexed="true" ma:internalName="Doc_x0020_Number">
      <xsd:simpleType>
        <xsd:restriction base="dms:Text">
          <xsd:maxLength value="255"/>
        </xsd:restriction>
      </xsd:simpleType>
    </xsd:element>
    <xsd:element name="COO_x0020_Doc_x0020_Type" ma:index="17" nillable="true" ma:displayName="COO Doc Type" ma:format="Dropdown" ma:internalName="COO_x0020_Doc_x0020_Type">
      <xsd:simpleType>
        <xsd:restriction base="dms:Choice">
          <xsd:enumeration value="CCR"/>
          <xsd:enumeration value="CON"/>
          <xsd:enumeration value="CST"/>
          <xsd:enumeration value="DRD"/>
          <xsd:enumeration value="EXT"/>
          <xsd:enumeration value="GRA"/>
          <xsd:enumeration value="ICD"/>
          <xsd:enumeration value="JOU"/>
          <xsd:enumeration value="MGT"/>
          <xsd:enumeration value="PHO"/>
          <xsd:enumeration value="PRE"/>
          <xsd:enumeration value="SCH"/>
          <xsd:enumeration value="SCI"/>
          <xsd:enumeration value="SPE"/>
          <xsd:enumeration value="TEC"/>
          <xsd:enumeration value="TMP"/>
        </xsd:restriction>
      </xsd:simpleType>
    </xsd:element>
    <xsd:element name="TaxCatchAll" ma:index="24" nillable="true" ma:displayName="Taxonomy Catch All Column" ma:hidden="true" ma:list="{bc98e8f2-6689-4eb7-b093-f8f535e5ba23}" ma:internalName="TaxCatchAll" ma:showField="CatchAllData" ma:web="7bdbfaba-addc-4ef5-a19e-1af729a4b0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oc_x0020_Number xmlns="7bdbfaba-addc-4ef5-a19e-1af729a4b030" xsi:nil="true"/>
    <COO_x0020_Doc_x0020_Type xmlns="7bdbfaba-addc-4ef5-a19e-1af729a4b030" xsi:nil="true"/>
    <Description xmlns="fce64670-e999-4019-b25a-9d7dac6419a7" xsi:nil="true"/>
    <lcf76f155ced4ddcb4097134ff3c332f xmlns="fce64670-e999-4019-b25a-9d7dac6419a7">
      <Terms xmlns="http://schemas.microsoft.com/office/infopath/2007/PartnerControls"/>
    </lcf76f155ced4ddcb4097134ff3c332f>
    <TaxCatchAll xmlns="7bdbfaba-addc-4ef5-a19e-1af729a4b030" xsi:nil="true"/>
    <TMTDocNo xmlns="fce64670-e999-4019-b25a-9d7dac6419a7" xsi:nil="true"/>
    <Number xmlns="fce64670-e999-4019-b25a-9d7dac6419a7" xsi:nil="true"/>
  </documentManagement>
</p:properties>
</file>

<file path=customXml/itemProps1.xml><?xml version="1.0" encoding="utf-8"?>
<ds:datastoreItem xmlns:ds="http://schemas.openxmlformats.org/officeDocument/2006/customXml" ds:itemID="{44FF95BB-093B-4CB3-8577-DC3B1B48D775}"/>
</file>

<file path=customXml/itemProps2.xml><?xml version="1.0" encoding="utf-8"?>
<ds:datastoreItem xmlns:ds="http://schemas.openxmlformats.org/officeDocument/2006/customXml" ds:itemID="{FA96232D-9B7F-41E6-A06E-8CC631A6815A}"/>
</file>

<file path=customXml/itemProps3.xml><?xml version="1.0" encoding="utf-8"?>
<ds:datastoreItem xmlns:ds="http://schemas.openxmlformats.org/officeDocument/2006/customXml" ds:itemID="{A062B1BA-125F-43E9-8C2E-C1C53873EDFD}"/>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REFERENCE</vt:lpstr>
      <vt:lpstr>LGS On-Axis NGS</vt:lpstr>
      <vt:lpstr>LGS Off-Axis NGS</vt:lpstr>
      <vt:lpstr>NGS mode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Dave Andersen</dc:creator>
  <cp:lastModifiedBy>Microsoft Office User</cp:lastModifiedBy>
  <dcterms:created xsi:type="dcterms:W3CDTF">2023-02-20T16:44:14Z</dcterms:created>
  <dcterms:modified xsi:type="dcterms:W3CDTF">2023-05-19T19:22:36Z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0x0101004BE7AC499AD2CF43A25811F7776DE0A4</vt:lpwstr>
  </property>
</Properties>
</file>