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dersen/Downloads/"/>
    </mc:Choice>
  </mc:AlternateContent>
  <xr:revisionPtr revIDLastSave="0" documentId="13_ncr:1_{C6D719C2-A689-6C43-ACDE-0C9D81B2B7EB}" xr6:coauthVersionLast="47" xr6:coauthVersionMax="47" xr10:uidLastSave="{00000000-0000-0000-0000-000000000000}"/>
  <bookViews>
    <workbookView xWindow="5900" yWindow="760" windowWidth="34560" windowHeight="20600" tabRatio="500" xr2:uid="{00000000-000D-0000-FFFF-FFFF00000000}"/>
  </bookViews>
  <sheets>
    <sheet name="LGS AO Fundementals" sheetId="1" r:id="rId1"/>
    <sheet name="NGS AO Fundementals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1" i="1" l="1"/>
  <c r="Q38" i="1"/>
  <c r="Y38" i="1" s="1"/>
  <c r="Q39" i="1"/>
  <c r="Y39" i="1" s="1"/>
  <c r="P38" i="1"/>
  <c r="X38" i="1" s="1"/>
  <c r="P39" i="1"/>
  <c r="P40" i="1" s="1"/>
  <c r="O38" i="1"/>
  <c r="W38" i="1" s="1"/>
  <c r="O39" i="1"/>
  <c r="G39" i="1" s="1"/>
  <c r="G40" i="1" s="1"/>
  <c r="N38" i="1"/>
  <c r="N40" i="1" s="1"/>
  <c r="N39" i="1"/>
  <c r="F39" i="1" s="1"/>
  <c r="M38" i="1"/>
  <c r="U38" i="1" s="1"/>
  <c r="M39" i="1"/>
  <c r="M40" i="1" s="1"/>
  <c r="L38" i="1"/>
  <c r="L40" i="1" s="1"/>
  <c r="L39" i="1"/>
  <c r="D39" i="1" s="1"/>
  <c r="S38" i="1"/>
  <c r="S39" i="1"/>
  <c r="S40" i="1"/>
  <c r="R38" i="1"/>
  <c r="R39" i="1"/>
  <c r="R40" i="1"/>
  <c r="K40" i="1"/>
  <c r="J40" i="1"/>
  <c r="H38" i="1"/>
  <c r="G38" i="1"/>
  <c r="E39" i="1"/>
  <c r="D38" i="1"/>
  <c r="D40" i="1" s="1"/>
  <c r="C38" i="1"/>
  <c r="C40" i="1" s="1"/>
  <c r="C39" i="1"/>
  <c r="B38" i="1"/>
  <c r="B39" i="1"/>
  <c r="B40" i="1"/>
  <c r="Q18" i="1"/>
  <c r="Y18" i="1" s="1"/>
  <c r="Q19" i="1"/>
  <c r="Y19" i="1" s="1"/>
  <c r="P18" i="1"/>
  <c r="X18" i="1" s="1"/>
  <c r="P19" i="1"/>
  <c r="X19" i="1" s="1"/>
  <c r="O18" i="1"/>
  <c r="W18" i="1" s="1"/>
  <c r="O19" i="1"/>
  <c r="W19" i="1" s="1"/>
  <c r="N18" i="1"/>
  <c r="F18" i="1" s="1"/>
  <c r="F20" i="1" s="1"/>
  <c r="N19" i="1"/>
  <c r="V19" i="1" s="1"/>
  <c r="M18" i="1"/>
  <c r="U18" i="1" s="1"/>
  <c r="M19" i="1"/>
  <c r="U19" i="1" s="1"/>
  <c r="L18" i="1"/>
  <c r="L20" i="1" s="1"/>
  <c r="L19" i="1"/>
  <c r="T19" i="1" s="1"/>
  <c r="S18" i="1"/>
  <c r="S20" i="1" s="1"/>
  <c r="S19" i="1"/>
  <c r="R18" i="1"/>
  <c r="R19" i="1"/>
  <c r="R20" i="1"/>
  <c r="M20" i="1"/>
  <c r="K20" i="1"/>
  <c r="J20" i="1"/>
  <c r="I19" i="1"/>
  <c r="G18" i="1"/>
  <c r="G20" i="1" s="1"/>
  <c r="G19" i="1"/>
  <c r="F19" i="1"/>
  <c r="E19" i="1"/>
  <c r="D19" i="1"/>
  <c r="C18" i="1"/>
  <c r="C19" i="1"/>
  <c r="C20" i="1"/>
  <c r="B18" i="1"/>
  <c r="B20" i="1" s="1"/>
  <c r="B19" i="1"/>
  <c r="X20" i="1" l="1"/>
  <c r="Y40" i="1"/>
  <c r="U20" i="1"/>
  <c r="W40" i="1"/>
  <c r="W20" i="1"/>
  <c r="Y20" i="1"/>
  <c r="H39" i="1"/>
  <c r="H40" i="1" s="1"/>
  <c r="O40" i="1"/>
  <c r="T39" i="1"/>
  <c r="V39" i="1"/>
  <c r="X39" i="1"/>
  <c r="X40" i="1" s="1"/>
  <c r="H19" i="1"/>
  <c r="O20" i="1"/>
  <c r="E38" i="1"/>
  <c r="E40" i="1" s="1"/>
  <c r="Q40" i="1"/>
  <c r="T38" i="1"/>
  <c r="T40" i="1" s="1"/>
  <c r="V38" i="1"/>
  <c r="V40" i="1" s="1"/>
  <c r="D18" i="1"/>
  <c r="D20" i="1" s="1"/>
  <c r="N20" i="1"/>
  <c r="H18" i="1"/>
  <c r="P20" i="1"/>
  <c r="I39" i="1"/>
  <c r="E18" i="1"/>
  <c r="E20" i="1" s="1"/>
  <c r="Q20" i="1"/>
  <c r="T18" i="1"/>
  <c r="T20" i="1" s="1"/>
  <c r="V18" i="1"/>
  <c r="V20" i="1" s="1"/>
  <c r="I38" i="1"/>
  <c r="I40" i="1" s="1"/>
  <c r="U39" i="1"/>
  <c r="U40" i="1" s="1"/>
  <c r="W39" i="1"/>
  <c r="F38" i="1"/>
  <c r="F40" i="1" s="1"/>
  <c r="I18" i="1"/>
  <c r="I20" i="1" s="1"/>
  <c r="H20" i="1" l="1"/>
</calcChain>
</file>

<file path=xl/sharedStrings.xml><?xml version="1.0" encoding="utf-8"?>
<sst xmlns="http://schemas.openxmlformats.org/spreadsheetml/2006/main" count="172" uniqueCount="61">
  <si>
    <t>Fitting</t>
  </si>
  <si>
    <t>Projection</t>
  </si>
  <si>
    <t>Alias</t>
  </si>
  <si>
    <t>Tomo</t>
  </si>
  <si>
    <t>Pupil</t>
  </si>
  <si>
    <t>Servo Lag</t>
  </si>
  <si>
    <t>WFS nonlinearity</t>
  </si>
  <si>
    <t>WFS elongation</t>
  </si>
  <si>
    <t>WFS photon noise</t>
  </si>
  <si>
    <t>Tot</t>
  </si>
  <si>
    <t>34"x34"</t>
  </si>
  <si>
    <t>17"x17"</t>
  </si>
  <si>
    <t>50% Profile</t>
  </si>
  <si>
    <t>25% Profile</t>
  </si>
  <si>
    <t>FoV Averaged WFE</t>
  </si>
  <si>
    <t>On axis WFE</t>
  </si>
  <si>
    <t>75% Profile</t>
  </si>
  <si>
    <t>:</t>
  </si>
  <si>
    <t>Pupil Effect</t>
  </si>
  <si>
    <t>Single DM</t>
  </si>
  <si>
    <t>Dual DMs</t>
  </si>
  <si>
    <t>ZA=0</t>
  </si>
  <si>
    <t>ZA</t>
  </si>
  <si>
    <t>Profile</t>
  </si>
  <si>
    <t>DM Fitting</t>
  </si>
  <si>
    <t>Optical Surface</t>
  </si>
  <si>
    <t>WFS Nonlinear + Servo Lag</t>
  </si>
  <si>
    <t>Total for Bright NGS</t>
  </si>
  <si>
    <t>ZA=30</t>
  </si>
  <si>
    <t>ZA=45</t>
  </si>
  <si>
    <t>ZA=60</t>
  </si>
  <si>
    <t>DM Configuration</t>
  </si>
  <si>
    <t>NGS V=9</t>
  </si>
  <si>
    <t>NGS V=10</t>
  </si>
  <si>
    <t>NGS V=11</t>
  </si>
  <si>
    <t>NGS V=12</t>
  </si>
  <si>
    <t>NGS V=13</t>
  </si>
  <si>
    <t>NGS V=14</t>
  </si>
  <si>
    <t>Screen undersampling</t>
  </si>
  <si>
    <t>Layer undersampling</t>
  </si>
  <si>
    <t>Total simulation</t>
  </si>
  <si>
    <t>Total</t>
  </si>
  <si>
    <t xml:space="preserve">FoV Averaged WFE </t>
  </si>
  <si>
    <t xml:space="preserve">Fitting              </t>
  </si>
  <si>
    <t xml:space="preserve">Projection           </t>
  </si>
  <si>
    <t xml:space="preserve">Alias                </t>
  </si>
  <si>
    <t xml:space="preserve">Tomo                 </t>
  </si>
  <si>
    <t xml:space="preserve">Pupil                </t>
  </si>
  <si>
    <t xml:space="preserve">Servo Lag            </t>
  </si>
  <si>
    <t xml:space="preserve">WFS nonlinearity     </t>
  </si>
  <si>
    <t xml:space="preserve">WFS elongation       </t>
  </si>
  <si>
    <t xml:space="preserve">WFS photon noise     </t>
  </si>
  <si>
    <t>Note</t>
  </si>
  <si>
    <t>The following shows the on axis performance when NFIRAOS is operating in 17"x17" or 34"x34" mode as shown above.</t>
  </si>
  <si>
    <t>34"x34" performance uses 34"x34" square DM Fitting FoV.</t>
  </si>
  <si>
    <t>17"x17" performance uses circular D=30" DM fitting FoV to improve sky coverage, as in the past.</t>
  </si>
  <si>
    <t>The following simulations are for classical NGS AO with 96x96 pyramid WFS. Only on axis performance are shown.</t>
  </si>
  <si>
    <t>The following table shows the performance of 17"x17" FoV with 34"x34" square DM Fitting FoV</t>
  </si>
  <si>
    <t>Changelog</t>
    <phoneticPr fontId="3" type="noConversion"/>
  </si>
  <si>
    <t>Initial Version</t>
    <phoneticPr fontId="3" type="noConversion"/>
  </si>
  <si>
    <t>Updated numbers by including t/t as well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</si>
</sst>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;[Red]\(0.0\)"/>
    <numFmt numFmtId="166" formatCode="0.0_ "/>
    <numFmt numFmtId="167" formatCode="m/d/yy;@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 (Theme Body)"/>
    </font>
    <font>
      <sz val="12"/>
      <color theme="1"/>
      <name val="Calibri (Theme Body)"/>
    </font>
    <font>
      <sz val="12"/>
      <color rgb="FF000000"/>
      <name val="Calibri (Theme Body)"/>
    </font>
    <font>
      <sz val="12"/>
      <color rgb="FFFF0000"/>
      <name val="Calibri (Theme Body)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12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25" xfId="0" applyFont="1" applyBorder="1" applyAlignment="1">
      <alignment horizontal="right"/>
    </xf>
    <xf numFmtId="0" fontId="5" fillId="0" borderId="21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9" xfId="0" applyFont="1" applyBorder="1"/>
    <xf numFmtId="165" fontId="5" fillId="0" borderId="0" xfId="0" applyNumberFormat="1" applyFont="1"/>
    <xf numFmtId="2" fontId="5" fillId="0" borderId="0" xfId="0" applyNumberFormat="1" applyFont="1"/>
    <xf numFmtId="0" fontId="5" fillId="0" borderId="13" xfId="0" applyFont="1" applyBorder="1"/>
    <xf numFmtId="0" fontId="5" fillId="0" borderId="25" xfId="0" applyFont="1" applyBorder="1"/>
    <xf numFmtId="14" fontId="5" fillId="0" borderId="0" xfId="0" applyNumberFormat="1" applyFont="1"/>
    <xf numFmtId="167" fontId="5" fillId="0" borderId="0" xfId="0" applyNumberFormat="1" applyFont="1"/>
    <xf numFmtId="0" fontId="5" fillId="0" borderId="16" xfId="0" applyFont="1" applyBorder="1"/>
    <xf numFmtId="0" fontId="5" fillId="0" borderId="30" xfId="0" applyFont="1" applyBorder="1"/>
    <xf numFmtId="164" fontId="6" fillId="0" borderId="4" xfId="0" applyNumberFormat="1" applyFont="1" applyBorder="1"/>
    <xf numFmtId="164" fontId="6" fillId="0" borderId="5" xfId="0" applyNumberFormat="1" applyFont="1" applyBorder="1"/>
    <xf numFmtId="164" fontId="6" fillId="0" borderId="6" xfId="0" applyNumberFormat="1" applyFont="1" applyBorder="1"/>
    <xf numFmtId="164" fontId="5" fillId="0" borderId="26" xfId="0" applyNumberFormat="1" applyFont="1" applyBorder="1"/>
    <xf numFmtId="164" fontId="5" fillId="0" borderId="27" xfId="0" applyNumberFormat="1" applyFont="1" applyBorder="1"/>
    <xf numFmtId="164" fontId="5" fillId="0" borderId="28" xfId="0" applyNumberFormat="1" applyFont="1" applyBorder="1"/>
    <xf numFmtId="164" fontId="5" fillId="0" borderId="29" xfId="0" applyNumberFormat="1" applyFont="1" applyBorder="1"/>
    <xf numFmtId="0" fontId="5" fillId="0" borderId="14" xfId="0" applyFont="1" applyBorder="1"/>
    <xf numFmtId="164" fontId="6" fillId="0" borderId="7" xfId="0" applyNumberFormat="1" applyFont="1" applyBorder="1"/>
    <xf numFmtId="164" fontId="6" fillId="0" borderId="1" xfId="0" applyNumberFormat="1" applyFont="1" applyBorder="1"/>
    <xf numFmtId="164" fontId="6" fillId="0" borderId="8" xfId="0" applyNumberFormat="1" applyFont="1" applyBorder="1"/>
    <xf numFmtId="164" fontId="5" fillId="0" borderId="7" xfId="0" applyNumberFormat="1" applyFont="1" applyBorder="1"/>
    <xf numFmtId="164" fontId="5" fillId="0" borderId="1" xfId="0" applyNumberFormat="1" applyFont="1" applyBorder="1"/>
    <xf numFmtId="164" fontId="5" fillId="0" borderId="8" xfId="0" applyNumberFormat="1" applyFont="1" applyBorder="1"/>
    <xf numFmtId="164" fontId="5" fillId="0" borderId="3" xfId="0" applyNumberFormat="1" applyFont="1" applyBorder="1"/>
    <xf numFmtId="0" fontId="5" fillId="0" borderId="31" xfId="0" applyFont="1" applyBorder="1"/>
    <xf numFmtId="164" fontId="6" fillId="0" borderId="33" xfId="0" applyNumberFormat="1" applyFont="1" applyBorder="1"/>
    <xf numFmtId="164" fontId="6" fillId="0" borderId="34" xfId="0" applyNumberFormat="1" applyFont="1" applyBorder="1"/>
    <xf numFmtId="164" fontId="6" fillId="0" borderId="35" xfId="0" applyNumberFormat="1" applyFont="1" applyBorder="1"/>
    <xf numFmtId="164" fontId="6" fillId="0" borderId="36" xfId="0" applyNumberFormat="1" applyFont="1" applyBorder="1"/>
    <xf numFmtId="164" fontId="5" fillId="0" borderId="33" xfId="0" applyNumberFormat="1" applyFont="1" applyBorder="1"/>
    <xf numFmtId="164" fontId="5" fillId="0" borderId="34" xfId="0" applyNumberFormat="1" applyFont="1" applyBorder="1"/>
    <xf numFmtId="164" fontId="5" fillId="0" borderId="35" xfId="0" applyNumberFormat="1" applyFont="1" applyBorder="1"/>
    <xf numFmtId="164" fontId="5" fillId="0" borderId="36" xfId="0" applyNumberFormat="1" applyFont="1" applyBorder="1"/>
    <xf numFmtId="0" fontId="5" fillId="0" borderId="37" xfId="0" applyFont="1" applyBorder="1"/>
    <xf numFmtId="164" fontId="5" fillId="0" borderId="38" xfId="0" applyNumberFormat="1" applyFont="1" applyBorder="1"/>
    <xf numFmtId="164" fontId="5" fillId="0" borderId="39" xfId="0" applyNumberFormat="1" applyFont="1" applyBorder="1"/>
    <xf numFmtId="164" fontId="5" fillId="0" borderId="40" xfId="0" applyNumberFormat="1" applyFont="1" applyBorder="1"/>
    <xf numFmtId="164" fontId="5" fillId="0" borderId="41" xfId="0" applyNumberFormat="1" applyFont="1" applyBorder="1"/>
    <xf numFmtId="164" fontId="5" fillId="0" borderId="4" xfId="0" applyNumberFormat="1" applyFont="1" applyBorder="1"/>
    <xf numFmtId="164" fontId="5" fillId="0" borderId="5" xfId="0" applyNumberFormat="1" applyFont="1" applyBorder="1"/>
    <xf numFmtId="164" fontId="5" fillId="0" borderId="6" xfId="0" applyNumberFormat="1" applyFont="1" applyBorder="1"/>
    <xf numFmtId="0" fontId="5" fillId="0" borderId="17" xfId="0" applyFont="1" applyBorder="1"/>
    <xf numFmtId="164" fontId="5" fillId="0" borderId="9" xfId="0" applyNumberFormat="1" applyFont="1" applyBorder="1"/>
    <xf numFmtId="164" fontId="5" fillId="0" borderId="10" xfId="0" applyNumberFormat="1" applyFont="1" applyBorder="1"/>
    <xf numFmtId="164" fontId="5" fillId="0" borderId="11" xfId="0" applyNumberFormat="1" applyFont="1" applyBorder="1"/>
    <xf numFmtId="164" fontId="5" fillId="0" borderId="21" xfId="0" applyNumberFormat="1" applyFont="1" applyBorder="1"/>
    <xf numFmtId="0" fontId="5" fillId="0" borderId="33" xfId="0" applyFont="1" applyBorder="1"/>
    <xf numFmtId="0" fontId="7" fillId="0" borderId="33" xfId="0" applyFont="1" applyBorder="1"/>
    <xf numFmtId="0" fontId="5" fillId="0" borderId="38" xfId="0" applyFont="1" applyBorder="1"/>
    <xf numFmtId="0" fontId="5" fillId="0" borderId="4" xfId="0" applyFont="1" applyBorder="1"/>
    <xf numFmtId="9" fontId="5" fillId="0" borderId="6" xfId="0" applyNumberFormat="1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32" xfId="0" applyFont="1" applyBorder="1"/>
    <xf numFmtId="164" fontId="5" fillId="0" borderId="42" xfId="0" applyNumberFormat="1" applyFont="1" applyBorder="1"/>
    <xf numFmtId="0" fontId="5" fillId="0" borderId="44" xfId="0" applyFont="1" applyBorder="1"/>
    <xf numFmtId="0" fontId="5" fillId="0" borderId="45" xfId="0" applyFont="1" applyBorder="1"/>
    <xf numFmtId="0" fontId="5" fillId="0" borderId="43" xfId="0" applyFont="1" applyBorder="1"/>
    <xf numFmtId="0" fontId="5" fillId="0" borderId="42" xfId="0" applyFont="1" applyBorder="1"/>
    <xf numFmtId="165" fontId="5" fillId="0" borderId="1" xfId="0" applyNumberFormat="1" applyFont="1" applyBorder="1"/>
    <xf numFmtId="166" fontId="5" fillId="0" borderId="1" xfId="0" applyNumberFormat="1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2" borderId="1" xfId="0" applyNumberFormat="1" applyFont="1" applyFill="1" applyBorder="1"/>
    <xf numFmtId="166" fontId="5" fillId="2" borderId="1" xfId="0" applyNumberFormat="1" applyFont="1" applyFill="1" applyBorder="1"/>
    <xf numFmtId="164" fontId="5" fillId="2" borderId="39" xfId="0" applyNumberFormat="1" applyFont="1" applyFill="1" applyBorder="1"/>
    <xf numFmtId="164" fontId="5" fillId="2" borderId="41" xfId="0" applyNumberFormat="1" applyFont="1" applyFill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9"/>
  <sheetViews>
    <sheetView tabSelected="1" topLeftCell="A20" workbookViewId="0">
      <selection activeCell="Y40" sqref="Y40"/>
    </sheetView>
  </sheetViews>
  <sheetFormatPr baseColWidth="10" defaultRowHeight="16" x14ac:dyDescent="0.2"/>
  <cols>
    <col min="1" max="1" width="16.5" style="2" bestFit="1" customWidth="1"/>
    <col min="2" max="25" width="7.6640625" style="2" bestFit="1" customWidth="1"/>
    <col min="26" max="16384" width="10.83203125" style="2"/>
  </cols>
  <sheetData>
    <row r="1" spans="1:25" x14ac:dyDescent="0.2">
      <c r="A1" s="1" t="s">
        <v>52</v>
      </c>
    </row>
    <row r="2" spans="1:25" x14ac:dyDescent="0.2">
      <c r="A2" s="2" t="s">
        <v>55</v>
      </c>
    </row>
    <row r="3" spans="1:25" x14ac:dyDescent="0.2">
      <c r="A3" s="2" t="s">
        <v>54</v>
      </c>
    </row>
    <row r="4" spans="1:25" ht="17" thickBot="1" x14ac:dyDescent="0.25"/>
    <row r="5" spans="1:25" x14ac:dyDescent="0.2">
      <c r="A5" s="3" t="s">
        <v>23</v>
      </c>
      <c r="B5" s="70" t="s">
        <v>13</v>
      </c>
      <c r="C5" s="71"/>
      <c r="D5" s="71"/>
      <c r="E5" s="71"/>
      <c r="F5" s="71"/>
      <c r="G5" s="71"/>
      <c r="H5" s="71"/>
      <c r="I5" s="73"/>
      <c r="J5" s="70" t="s">
        <v>12</v>
      </c>
      <c r="K5" s="71"/>
      <c r="L5" s="71"/>
      <c r="M5" s="71"/>
      <c r="N5" s="71"/>
      <c r="O5" s="71"/>
      <c r="P5" s="71"/>
      <c r="Q5" s="72"/>
      <c r="R5" s="79" t="s">
        <v>16</v>
      </c>
      <c r="S5" s="71"/>
      <c r="T5" s="71"/>
      <c r="U5" s="71"/>
      <c r="V5" s="71"/>
      <c r="W5" s="71"/>
      <c r="X5" s="71"/>
      <c r="Y5" s="72"/>
    </row>
    <row r="6" spans="1:25" x14ac:dyDescent="0.2">
      <c r="A6" s="4" t="s">
        <v>22</v>
      </c>
      <c r="B6" s="74">
        <v>0</v>
      </c>
      <c r="C6" s="75"/>
      <c r="D6" s="76">
        <v>30</v>
      </c>
      <c r="E6" s="75"/>
      <c r="F6" s="76">
        <v>45</v>
      </c>
      <c r="G6" s="75"/>
      <c r="H6" s="76">
        <v>60</v>
      </c>
      <c r="I6" s="78"/>
      <c r="J6" s="74">
        <v>0</v>
      </c>
      <c r="K6" s="75"/>
      <c r="L6" s="76">
        <v>30</v>
      </c>
      <c r="M6" s="75"/>
      <c r="N6" s="76">
        <v>45</v>
      </c>
      <c r="O6" s="75"/>
      <c r="P6" s="76">
        <v>60</v>
      </c>
      <c r="Q6" s="77"/>
      <c r="R6" s="78">
        <v>0</v>
      </c>
      <c r="S6" s="75"/>
      <c r="T6" s="76">
        <v>30</v>
      </c>
      <c r="U6" s="75"/>
      <c r="V6" s="76">
        <v>45</v>
      </c>
      <c r="W6" s="75"/>
      <c r="X6" s="76">
        <v>60</v>
      </c>
      <c r="Y6" s="77"/>
    </row>
    <row r="7" spans="1:25" ht="17" thickBot="1" x14ac:dyDescent="0.25">
      <c r="A7" s="13" t="s">
        <v>14</v>
      </c>
      <c r="B7" s="9" t="s">
        <v>10</v>
      </c>
      <c r="C7" s="7" t="s">
        <v>11</v>
      </c>
      <c r="D7" s="7" t="s">
        <v>10</v>
      </c>
      <c r="E7" s="7" t="s">
        <v>11</v>
      </c>
      <c r="F7" s="7" t="s">
        <v>10</v>
      </c>
      <c r="G7" s="7" t="s">
        <v>11</v>
      </c>
      <c r="H7" s="7" t="s">
        <v>10</v>
      </c>
      <c r="I7" s="16" t="s">
        <v>11</v>
      </c>
      <c r="J7" s="9" t="s">
        <v>10</v>
      </c>
      <c r="K7" s="7" t="s">
        <v>11</v>
      </c>
      <c r="L7" s="7" t="s">
        <v>10</v>
      </c>
      <c r="M7" s="7" t="s">
        <v>11</v>
      </c>
      <c r="N7" s="7" t="s">
        <v>10</v>
      </c>
      <c r="O7" s="7" t="s">
        <v>11</v>
      </c>
      <c r="P7" s="7" t="s">
        <v>10</v>
      </c>
      <c r="Q7" s="8" t="s">
        <v>11</v>
      </c>
      <c r="R7" s="6" t="s">
        <v>10</v>
      </c>
      <c r="S7" s="7" t="s">
        <v>11</v>
      </c>
      <c r="T7" s="7" t="s">
        <v>10</v>
      </c>
      <c r="U7" s="7" t="s">
        <v>11</v>
      </c>
      <c r="V7" s="7" t="s">
        <v>10</v>
      </c>
      <c r="W7" s="7" t="s">
        <v>11</v>
      </c>
      <c r="X7" s="7" t="s">
        <v>10</v>
      </c>
      <c r="Y7" s="8" t="s">
        <v>11</v>
      </c>
    </row>
    <row r="8" spans="1:25" x14ac:dyDescent="0.2">
      <c r="A8" s="17" t="s">
        <v>0</v>
      </c>
      <c r="B8" s="18">
        <v>58.6</v>
      </c>
      <c r="C8" s="19">
        <v>58.6</v>
      </c>
      <c r="D8" s="19">
        <v>62.97</v>
      </c>
      <c r="E8" s="19">
        <v>62.97</v>
      </c>
      <c r="F8" s="19">
        <v>69.709999999999994</v>
      </c>
      <c r="G8" s="19">
        <v>69.709999999999994</v>
      </c>
      <c r="H8" s="19">
        <v>82.93</v>
      </c>
      <c r="I8" s="20">
        <v>82.93</v>
      </c>
      <c r="J8" s="21">
        <v>74.209999999999994</v>
      </c>
      <c r="K8" s="22">
        <v>74.209999999999994</v>
      </c>
      <c r="L8" s="22">
        <v>79.75</v>
      </c>
      <c r="M8" s="22">
        <v>79.75</v>
      </c>
      <c r="N8" s="22">
        <v>88.29</v>
      </c>
      <c r="O8" s="22">
        <v>88.29</v>
      </c>
      <c r="P8" s="22">
        <v>105.04</v>
      </c>
      <c r="Q8" s="23">
        <v>105.04</v>
      </c>
      <c r="R8" s="24">
        <v>96.91</v>
      </c>
      <c r="S8" s="22">
        <v>96.91</v>
      </c>
      <c r="T8" s="22">
        <v>104.14</v>
      </c>
      <c r="U8" s="22">
        <v>104.14</v>
      </c>
      <c r="V8" s="22">
        <v>115.29</v>
      </c>
      <c r="W8" s="22">
        <v>115.29</v>
      </c>
      <c r="X8" s="22">
        <v>137.19999999999999</v>
      </c>
      <c r="Y8" s="23">
        <v>137.19999999999999</v>
      </c>
    </row>
    <row r="9" spans="1:25" x14ac:dyDescent="0.2">
      <c r="A9" s="25" t="s">
        <v>1</v>
      </c>
      <c r="B9" s="26">
        <v>67.760000000000005</v>
      </c>
      <c r="C9" s="27">
        <v>48.59</v>
      </c>
      <c r="D9" s="27">
        <v>85.97</v>
      </c>
      <c r="E9" s="27">
        <v>60.99</v>
      </c>
      <c r="F9" s="27">
        <v>117.84</v>
      </c>
      <c r="G9" s="27">
        <v>83.65</v>
      </c>
      <c r="H9" s="27">
        <v>197.13</v>
      </c>
      <c r="I9" s="28">
        <v>144.22</v>
      </c>
      <c r="J9" s="29">
        <v>84.58</v>
      </c>
      <c r="K9" s="30">
        <v>60.2</v>
      </c>
      <c r="L9" s="30">
        <v>103.81</v>
      </c>
      <c r="M9" s="30">
        <v>73.59</v>
      </c>
      <c r="N9" s="30">
        <v>138.25</v>
      </c>
      <c r="O9" s="30">
        <v>98.31</v>
      </c>
      <c r="P9" s="30">
        <v>229.83</v>
      </c>
      <c r="Q9" s="31">
        <v>167.03</v>
      </c>
      <c r="R9" s="32">
        <v>107.3</v>
      </c>
      <c r="S9" s="30">
        <v>76.650000000000006</v>
      </c>
      <c r="T9" s="30">
        <v>127.88</v>
      </c>
      <c r="U9" s="30">
        <v>91.39</v>
      </c>
      <c r="V9" s="30">
        <v>165.74</v>
      </c>
      <c r="W9" s="30">
        <v>118.81</v>
      </c>
      <c r="X9" s="30">
        <v>275.5</v>
      </c>
      <c r="Y9" s="31">
        <v>198.81</v>
      </c>
    </row>
    <row r="10" spans="1:25" x14ac:dyDescent="0.2">
      <c r="A10" s="25" t="s">
        <v>2</v>
      </c>
      <c r="B10" s="26">
        <v>21.33</v>
      </c>
      <c r="C10" s="27">
        <v>21.33</v>
      </c>
      <c r="D10" s="27">
        <v>22.54</v>
      </c>
      <c r="E10" s="27">
        <v>22.54</v>
      </c>
      <c r="F10" s="27">
        <v>24.44</v>
      </c>
      <c r="G10" s="27">
        <v>24.44</v>
      </c>
      <c r="H10" s="27">
        <v>28.17</v>
      </c>
      <c r="I10" s="28">
        <v>28.17</v>
      </c>
      <c r="J10" s="29">
        <v>25.83</v>
      </c>
      <c r="K10" s="30">
        <v>25.83</v>
      </c>
      <c r="L10" s="30">
        <v>27.41</v>
      </c>
      <c r="M10" s="30">
        <v>27.41</v>
      </c>
      <c r="N10" s="30">
        <v>29.87</v>
      </c>
      <c r="O10" s="30">
        <v>29.87</v>
      </c>
      <c r="P10" s="30">
        <v>34.76</v>
      </c>
      <c r="Q10" s="31">
        <v>34.76</v>
      </c>
      <c r="R10" s="32">
        <v>33.229999999999997</v>
      </c>
      <c r="S10" s="30">
        <v>33.229999999999997</v>
      </c>
      <c r="T10" s="30">
        <v>35.54</v>
      </c>
      <c r="U10" s="30">
        <v>35.54</v>
      </c>
      <c r="V10" s="30">
        <v>39.200000000000003</v>
      </c>
      <c r="W10" s="30">
        <v>39.200000000000003</v>
      </c>
      <c r="X10" s="30">
        <v>46.75</v>
      </c>
      <c r="Y10" s="31">
        <v>46.75</v>
      </c>
    </row>
    <row r="11" spans="1:25" x14ac:dyDescent="0.2">
      <c r="A11" s="25" t="s">
        <v>3</v>
      </c>
      <c r="B11" s="26">
        <v>44.63</v>
      </c>
      <c r="C11" s="27">
        <v>36.08</v>
      </c>
      <c r="D11" s="27">
        <v>44.73</v>
      </c>
      <c r="E11" s="27">
        <v>37.020000000000003</v>
      </c>
      <c r="F11" s="27">
        <v>50.66</v>
      </c>
      <c r="G11" s="27">
        <v>45.57</v>
      </c>
      <c r="H11" s="27">
        <v>75.63</v>
      </c>
      <c r="I11" s="28">
        <v>70.37</v>
      </c>
      <c r="J11" s="29">
        <v>52.6</v>
      </c>
      <c r="K11" s="30">
        <v>43.28</v>
      </c>
      <c r="L11" s="30">
        <v>53.99</v>
      </c>
      <c r="M11" s="30">
        <v>45.64</v>
      </c>
      <c r="N11" s="30">
        <v>63.18</v>
      </c>
      <c r="O11" s="30">
        <v>57.75</v>
      </c>
      <c r="P11" s="30">
        <v>95.5</v>
      </c>
      <c r="Q11" s="31">
        <v>90.65</v>
      </c>
      <c r="R11" s="32">
        <v>64.849999999999994</v>
      </c>
      <c r="S11" s="30">
        <v>53.59</v>
      </c>
      <c r="T11" s="30">
        <v>67.2</v>
      </c>
      <c r="U11" s="30">
        <v>57.09</v>
      </c>
      <c r="V11" s="30">
        <v>79.91</v>
      </c>
      <c r="W11" s="30">
        <v>73.400000000000006</v>
      </c>
      <c r="X11" s="30">
        <v>120.91</v>
      </c>
      <c r="Y11" s="31">
        <v>116.48</v>
      </c>
    </row>
    <row r="12" spans="1:25" x14ac:dyDescent="0.2">
      <c r="A12" s="25" t="s">
        <v>4</v>
      </c>
      <c r="B12" s="26">
        <v>0</v>
      </c>
      <c r="C12" s="27">
        <v>9.11</v>
      </c>
      <c r="D12" s="27">
        <v>5.94</v>
      </c>
      <c r="E12" s="27">
        <v>11.82</v>
      </c>
      <c r="F12" s="27">
        <v>11.95</v>
      </c>
      <c r="G12" s="27">
        <v>13.3</v>
      </c>
      <c r="H12" s="27">
        <v>21</v>
      </c>
      <c r="I12" s="28">
        <v>13.11</v>
      </c>
      <c r="J12" s="29">
        <v>0</v>
      </c>
      <c r="K12" s="30">
        <v>11.16</v>
      </c>
      <c r="L12" s="30">
        <v>8.26</v>
      </c>
      <c r="M12" s="30">
        <v>14.41</v>
      </c>
      <c r="N12" s="30">
        <v>14.84</v>
      </c>
      <c r="O12" s="30">
        <v>16.350000000000001</v>
      </c>
      <c r="P12" s="30">
        <v>25.15</v>
      </c>
      <c r="Q12" s="31">
        <v>16.47</v>
      </c>
      <c r="R12" s="32">
        <v>0</v>
      </c>
      <c r="S12" s="30">
        <v>13.99</v>
      </c>
      <c r="T12" s="30">
        <v>11.15</v>
      </c>
      <c r="U12" s="30">
        <v>18.13</v>
      </c>
      <c r="V12" s="30">
        <v>19</v>
      </c>
      <c r="W12" s="30">
        <v>21</v>
      </c>
      <c r="X12" s="30">
        <v>30.6</v>
      </c>
      <c r="Y12" s="31">
        <v>21.26</v>
      </c>
    </row>
    <row r="13" spans="1:25" x14ac:dyDescent="0.2">
      <c r="A13" s="25" t="s">
        <v>5</v>
      </c>
      <c r="B13" s="26">
        <v>13.89</v>
      </c>
      <c r="C13" s="27">
        <v>14.28</v>
      </c>
      <c r="D13" s="27">
        <v>13.12</v>
      </c>
      <c r="E13" s="27">
        <v>13.49</v>
      </c>
      <c r="F13" s="27">
        <v>12.15</v>
      </c>
      <c r="G13" s="27">
        <v>12.46</v>
      </c>
      <c r="H13" s="27">
        <v>9.77</v>
      </c>
      <c r="I13" s="28">
        <v>11.25</v>
      </c>
      <c r="J13" s="29">
        <v>17.03</v>
      </c>
      <c r="K13" s="30">
        <v>17.62</v>
      </c>
      <c r="L13" s="30">
        <v>16.170000000000002</v>
      </c>
      <c r="M13" s="30">
        <v>16.670000000000002</v>
      </c>
      <c r="N13" s="30">
        <v>14.91</v>
      </c>
      <c r="O13" s="30">
        <v>15.16</v>
      </c>
      <c r="P13" s="30">
        <v>11.58</v>
      </c>
      <c r="Q13" s="31">
        <v>13.38</v>
      </c>
      <c r="R13" s="32">
        <v>21.91</v>
      </c>
      <c r="S13" s="30">
        <v>22.56</v>
      </c>
      <c r="T13" s="30">
        <v>20.94</v>
      </c>
      <c r="U13" s="30">
        <v>21.43</v>
      </c>
      <c r="V13" s="30">
        <v>19.14</v>
      </c>
      <c r="W13" s="30">
        <v>19.059999999999999</v>
      </c>
      <c r="X13" s="30">
        <v>14.2</v>
      </c>
      <c r="Y13" s="31">
        <v>16.420000000000002</v>
      </c>
    </row>
    <row r="14" spans="1:25" x14ac:dyDescent="0.2">
      <c r="A14" s="25" t="s">
        <v>6</v>
      </c>
      <c r="B14" s="26">
        <v>14.64</v>
      </c>
      <c r="C14" s="27">
        <v>12.81</v>
      </c>
      <c r="D14" s="27">
        <v>20.260000000000002</v>
      </c>
      <c r="E14" s="27">
        <v>17.670000000000002</v>
      </c>
      <c r="F14" s="27">
        <v>30.39</v>
      </c>
      <c r="G14" s="27">
        <v>26.39</v>
      </c>
      <c r="H14" s="27">
        <v>60.94</v>
      </c>
      <c r="I14" s="28">
        <v>52.97</v>
      </c>
      <c r="J14" s="29">
        <v>22.91</v>
      </c>
      <c r="K14" s="30">
        <v>20.63</v>
      </c>
      <c r="L14" s="30">
        <v>27.36</v>
      </c>
      <c r="M14" s="30">
        <v>24.94</v>
      </c>
      <c r="N14" s="30">
        <v>37.630000000000003</v>
      </c>
      <c r="O14" s="30">
        <v>33.94</v>
      </c>
      <c r="P14" s="30">
        <v>72.959999999999994</v>
      </c>
      <c r="Q14" s="31">
        <v>63.82</v>
      </c>
      <c r="R14" s="32">
        <v>31.04</v>
      </c>
      <c r="S14" s="30">
        <v>29.44</v>
      </c>
      <c r="T14" s="30">
        <v>36.78</v>
      </c>
      <c r="U14" s="30">
        <v>35.1</v>
      </c>
      <c r="V14" s="30">
        <v>48.82</v>
      </c>
      <c r="W14" s="30">
        <v>45.62</v>
      </c>
      <c r="X14" s="30">
        <v>90.88</v>
      </c>
      <c r="Y14" s="31">
        <v>81.12</v>
      </c>
    </row>
    <row r="15" spans="1:25" x14ac:dyDescent="0.2">
      <c r="A15" s="25" t="s">
        <v>7</v>
      </c>
      <c r="B15" s="26">
        <v>35.58</v>
      </c>
      <c r="C15" s="27">
        <v>30.52</v>
      </c>
      <c r="D15" s="27">
        <v>31.78</v>
      </c>
      <c r="E15" s="27">
        <v>29.02</v>
      </c>
      <c r="F15" s="27">
        <v>28.08</v>
      </c>
      <c r="G15" s="27">
        <v>29.78</v>
      </c>
      <c r="H15" s="27">
        <v>21.06</v>
      </c>
      <c r="I15" s="28">
        <v>30.23</v>
      </c>
      <c r="J15" s="29">
        <v>35.61</v>
      </c>
      <c r="K15" s="30">
        <v>31.26</v>
      </c>
      <c r="L15" s="30">
        <v>31.54</v>
      </c>
      <c r="M15" s="30">
        <v>30.19</v>
      </c>
      <c r="N15" s="30">
        <v>27.1</v>
      </c>
      <c r="O15" s="30">
        <v>31.02</v>
      </c>
      <c r="P15" s="30">
        <v>13.81</v>
      </c>
      <c r="Q15" s="31">
        <v>31.01</v>
      </c>
      <c r="R15" s="32">
        <v>39.01</v>
      </c>
      <c r="S15" s="30">
        <v>34.81</v>
      </c>
      <c r="T15" s="30">
        <v>34.89</v>
      </c>
      <c r="U15" s="30">
        <v>34.130000000000003</v>
      </c>
      <c r="V15" s="30">
        <v>30.78</v>
      </c>
      <c r="W15" s="30">
        <v>35.94</v>
      </c>
      <c r="X15" s="30">
        <v>19.37</v>
      </c>
      <c r="Y15" s="31">
        <v>37.229999999999997</v>
      </c>
    </row>
    <row r="16" spans="1:25" x14ac:dyDescent="0.2">
      <c r="A16" s="25" t="s">
        <v>8</v>
      </c>
      <c r="B16" s="26">
        <v>34.299999999999997</v>
      </c>
      <c r="C16" s="27">
        <v>33.28</v>
      </c>
      <c r="D16" s="27">
        <v>35.770000000000003</v>
      </c>
      <c r="E16" s="27">
        <v>34.78</v>
      </c>
      <c r="F16" s="27">
        <v>38.9</v>
      </c>
      <c r="G16" s="27">
        <v>38.35</v>
      </c>
      <c r="H16" s="27">
        <v>46.1</v>
      </c>
      <c r="I16" s="28">
        <v>46.8</v>
      </c>
      <c r="J16" s="29">
        <v>39.22</v>
      </c>
      <c r="K16" s="30">
        <v>38.46</v>
      </c>
      <c r="L16" s="30">
        <v>41.24</v>
      </c>
      <c r="M16" s="30">
        <v>40.75</v>
      </c>
      <c r="N16" s="30">
        <v>46</v>
      </c>
      <c r="O16" s="30">
        <v>46.14</v>
      </c>
      <c r="P16" s="30">
        <v>58.07</v>
      </c>
      <c r="Q16" s="31">
        <v>59.03</v>
      </c>
      <c r="R16" s="32">
        <v>46.98</v>
      </c>
      <c r="S16" s="30">
        <v>45.83</v>
      </c>
      <c r="T16" s="30">
        <v>50.18</v>
      </c>
      <c r="U16" s="30">
        <v>49.43</v>
      </c>
      <c r="V16" s="30">
        <v>57.09</v>
      </c>
      <c r="W16" s="30">
        <v>57.02</v>
      </c>
      <c r="X16" s="30">
        <v>75.819999999999993</v>
      </c>
      <c r="Y16" s="31">
        <v>77.12</v>
      </c>
    </row>
    <row r="17" spans="1:25" x14ac:dyDescent="0.2">
      <c r="A17" s="33" t="s">
        <v>40</v>
      </c>
      <c r="B17" s="34">
        <v>115.28</v>
      </c>
      <c r="C17" s="35">
        <v>100.2</v>
      </c>
      <c r="D17" s="36">
        <v>129.51</v>
      </c>
      <c r="E17" s="35">
        <v>110.68</v>
      </c>
      <c r="F17" s="36">
        <v>159.44999999999999</v>
      </c>
      <c r="G17" s="35">
        <v>133.85</v>
      </c>
      <c r="H17" s="36">
        <v>243.04</v>
      </c>
      <c r="I17" s="37">
        <v>199.08</v>
      </c>
      <c r="J17" s="38">
        <v>140.32</v>
      </c>
      <c r="K17" s="39">
        <v>122.43</v>
      </c>
      <c r="L17" s="40">
        <v>156.77000000000001</v>
      </c>
      <c r="M17" s="39">
        <v>135.24</v>
      </c>
      <c r="N17" s="40">
        <v>191.05</v>
      </c>
      <c r="O17" s="39">
        <v>162.57</v>
      </c>
      <c r="P17" s="40">
        <v>289.55</v>
      </c>
      <c r="Q17" s="41">
        <v>239.43</v>
      </c>
      <c r="R17" s="38">
        <v>177.11</v>
      </c>
      <c r="S17" s="39">
        <v>155.33000000000001</v>
      </c>
      <c r="T17" s="40">
        <v>196.54</v>
      </c>
      <c r="U17" s="39">
        <v>171.31</v>
      </c>
      <c r="V17" s="40">
        <v>236.65</v>
      </c>
      <c r="W17" s="39">
        <v>204.36</v>
      </c>
      <c r="X17" s="40">
        <v>356.44</v>
      </c>
      <c r="Y17" s="41">
        <v>297.89</v>
      </c>
    </row>
    <row r="18" spans="1:25" x14ac:dyDescent="0.2">
      <c r="A18" s="33" t="s">
        <v>38</v>
      </c>
      <c r="B18" s="38">
        <f>J18*(18.8/24.7)^(5/6)</f>
        <v>20.622887077900852</v>
      </c>
      <c r="C18" s="39">
        <f>K18*(18.8/24.7)^(5/6)</f>
        <v>20.622887077900852</v>
      </c>
      <c r="D18" s="40">
        <f t="shared" ref="D18:I19" si="0">L18*(18.8/24.7)^(5/6)</f>
        <v>22.160731532025281</v>
      </c>
      <c r="E18" s="39">
        <f t="shared" si="0"/>
        <v>22.160731532025281</v>
      </c>
      <c r="F18" s="40">
        <f t="shared" si="0"/>
        <v>24.524875910071366</v>
      </c>
      <c r="G18" s="39">
        <f t="shared" si="0"/>
        <v>24.524875910071366</v>
      </c>
      <c r="H18" s="40">
        <f t="shared" si="0"/>
        <v>29.165144259629461</v>
      </c>
      <c r="I18" s="41">
        <f t="shared" si="0"/>
        <v>29.165144259629461</v>
      </c>
      <c r="J18" s="38">
        <v>25.89</v>
      </c>
      <c r="K18" s="39">
        <v>25.89</v>
      </c>
      <c r="L18" s="40">
        <f>J18*SQRT(1/COS(L6/360*2*3.14159))</f>
        <v>27.82061198303056</v>
      </c>
      <c r="M18" s="39">
        <f>K18*SQRT(1/COS(L6/360*2*3.14159))</f>
        <v>27.82061198303056</v>
      </c>
      <c r="N18" s="40">
        <f>J18*SQRT(1/COS(N6/360*2*3.14159))</f>
        <v>30.788561994898796</v>
      </c>
      <c r="O18" s="39">
        <f>K18*SQRT(1/COS(N6/360*2*3.14159))</f>
        <v>30.788561994898796</v>
      </c>
      <c r="P18" s="40">
        <f>J18*SQRT(1/COS(P6/360*2*3.14159))</f>
        <v>36.61396108263348</v>
      </c>
      <c r="Q18" s="41">
        <f>J18*SQRT(1/COS(P6/360*2*3.14159))</f>
        <v>36.61396108263348</v>
      </c>
      <c r="R18" s="38">
        <f>J18*(18.8/13.5)^(5/6)</f>
        <v>34.118148180415645</v>
      </c>
      <c r="S18" s="39">
        <f t="shared" ref="S18:Y19" si="1">K18*(18.8/13.5)^(5/6)</f>
        <v>34.118148180415645</v>
      </c>
      <c r="T18" s="40">
        <f t="shared" si="1"/>
        <v>36.66233148346403</v>
      </c>
      <c r="U18" s="39">
        <f t="shared" si="1"/>
        <v>36.66233148346403</v>
      </c>
      <c r="V18" s="40">
        <f t="shared" si="1"/>
        <v>40.573531108685614</v>
      </c>
      <c r="W18" s="39">
        <f t="shared" si="1"/>
        <v>40.573531108685614</v>
      </c>
      <c r="X18" s="40">
        <f t="shared" si="1"/>
        <v>48.250310918859043</v>
      </c>
      <c r="Y18" s="41">
        <f t="shared" si="1"/>
        <v>48.250310918859043</v>
      </c>
    </row>
    <row r="19" spans="1:25" x14ac:dyDescent="0.2">
      <c r="A19" s="33" t="s">
        <v>39</v>
      </c>
      <c r="B19" s="38">
        <f>J19*(18.8/24.7)^(5/6)</f>
        <v>31.862320707455932</v>
      </c>
      <c r="C19" s="39">
        <f>K19*(18.8/24.7)^(5/6)</f>
        <v>31.862320707455932</v>
      </c>
      <c r="D19" s="40">
        <f t="shared" si="0"/>
        <v>34.238287419119786</v>
      </c>
      <c r="E19" s="39">
        <f t="shared" si="0"/>
        <v>34.238287419119786</v>
      </c>
      <c r="F19" s="40">
        <f t="shared" si="0"/>
        <v>37.890885917452863</v>
      </c>
      <c r="G19" s="39">
        <f t="shared" si="0"/>
        <v>37.890885917452863</v>
      </c>
      <c r="H19" s="40">
        <f t="shared" si="0"/>
        <v>45.060091556013077</v>
      </c>
      <c r="I19" s="41">
        <f t="shared" si="0"/>
        <v>45.060091556013077</v>
      </c>
      <c r="J19" s="38">
        <v>40</v>
      </c>
      <c r="K19" s="39">
        <v>40</v>
      </c>
      <c r="L19" s="40">
        <f>J19*SQRT(1/COS(L6/360*2*3.14159))</f>
        <v>42.982791785292484</v>
      </c>
      <c r="M19" s="39">
        <f>K19*SQRT(1/COS(L6/360*2*3.14159))</f>
        <v>42.982791785292484</v>
      </c>
      <c r="N19" s="40">
        <f>J19*SQRT(1/COS(N6/360*2*3.14159))</f>
        <v>47.56826882178261</v>
      </c>
      <c r="O19" s="39">
        <f>K19*SQRT(1/COS(N6/360*2*3.14159))</f>
        <v>47.56826882178261</v>
      </c>
      <c r="P19" s="40">
        <f>J19*SQRT(1/COS(P6/360*2*3.14159))</f>
        <v>56.56849916204478</v>
      </c>
      <c r="Q19" s="41">
        <f>J19*SQRT(1/COS(P6/360*2*3.14159))</f>
        <v>56.56849916204478</v>
      </c>
      <c r="R19" s="38">
        <f t="shared" ref="R19" si="2">J19*(18.8/13.5)^(5/6)</f>
        <v>52.712473048150855</v>
      </c>
      <c r="S19" s="39">
        <f t="shared" si="1"/>
        <v>52.712473048150855</v>
      </c>
      <c r="T19" s="40">
        <f t="shared" si="1"/>
        <v>56.643231337912752</v>
      </c>
      <c r="U19" s="39">
        <f t="shared" si="1"/>
        <v>56.643231337912752</v>
      </c>
      <c r="V19" s="40">
        <f t="shared" si="1"/>
        <v>62.686027205385265</v>
      </c>
      <c r="W19" s="39">
        <f t="shared" si="1"/>
        <v>62.686027205385265</v>
      </c>
      <c r="X19" s="40">
        <f t="shared" si="1"/>
        <v>74.546637186340746</v>
      </c>
      <c r="Y19" s="41">
        <f t="shared" si="1"/>
        <v>74.546637186340746</v>
      </c>
    </row>
    <row r="20" spans="1:25" ht="17" thickBot="1" x14ac:dyDescent="0.25">
      <c r="A20" s="42" t="s">
        <v>41</v>
      </c>
      <c r="B20" s="43">
        <f>SQRT(B17^2+B18^2+B19^2)</f>
        <v>121.36716752191519</v>
      </c>
      <c r="C20" s="44">
        <f t="shared" ref="C20:Y20" si="3">SQRT(C17^2+C18^2+C19^2)</f>
        <v>107.14733292197536</v>
      </c>
      <c r="D20" s="45">
        <f t="shared" si="3"/>
        <v>135.77996335037344</v>
      </c>
      <c r="E20" s="44">
        <f t="shared" si="3"/>
        <v>117.95516414056976</v>
      </c>
      <c r="F20" s="45">
        <f t="shared" si="3"/>
        <v>165.71509066471231</v>
      </c>
      <c r="G20" s="44">
        <f t="shared" si="3"/>
        <v>141.25512831049295</v>
      </c>
      <c r="H20" s="45">
        <f t="shared" si="3"/>
        <v>248.89648268049365</v>
      </c>
      <c r="I20" s="46">
        <f t="shared" si="3"/>
        <v>206.18890341315966</v>
      </c>
      <c r="J20" s="43">
        <f t="shared" si="3"/>
        <v>148.18904986536623</v>
      </c>
      <c r="K20" s="44">
        <f t="shared" si="3"/>
        <v>131.37502426260482</v>
      </c>
      <c r="L20" s="45">
        <f t="shared" si="3"/>
        <v>164.91919154776426</v>
      </c>
      <c r="M20" s="44">
        <f t="shared" si="3"/>
        <v>144.6076223467081</v>
      </c>
      <c r="N20" s="45">
        <f t="shared" si="3"/>
        <v>199.27563385525863</v>
      </c>
      <c r="O20" s="44">
        <f t="shared" si="3"/>
        <v>172.16178626052618</v>
      </c>
      <c r="P20" s="45">
        <f t="shared" si="3"/>
        <v>297.28736896075293</v>
      </c>
      <c r="Q20" s="46">
        <f t="shared" si="3"/>
        <v>248.73138552182525</v>
      </c>
      <c r="R20" s="43">
        <f t="shared" si="3"/>
        <v>187.91116238827547</v>
      </c>
      <c r="S20" s="44">
        <f t="shared" si="3"/>
        <v>167.5412240319165</v>
      </c>
      <c r="T20" s="45">
        <f t="shared" si="3"/>
        <v>207.79931137086015</v>
      </c>
      <c r="U20" s="44">
        <f t="shared" si="3"/>
        <v>184.11870710550761</v>
      </c>
      <c r="V20" s="45">
        <f t="shared" si="3"/>
        <v>248.15110705661135</v>
      </c>
      <c r="W20" s="44">
        <f t="shared" si="3"/>
        <v>217.57472057530441</v>
      </c>
      <c r="X20" s="45">
        <f t="shared" si="3"/>
        <v>367.33468012094704</v>
      </c>
      <c r="Y20" s="46">
        <f t="shared" si="3"/>
        <v>310.8436033113091</v>
      </c>
    </row>
    <row r="22" spans="1:25" x14ac:dyDescent="0.2">
      <c r="A22" s="1" t="s">
        <v>52</v>
      </c>
    </row>
    <row r="23" spans="1:25" x14ac:dyDescent="0.2">
      <c r="A23" s="2" t="s">
        <v>53</v>
      </c>
    </row>
    <row r="24" spans="1:25" ht="17" thickBot="1" x14ac:dyDescent="0.25"/>
    <row r="25" spans="1:25" x14ac:dyDescent="0.2">
      <c r="A25" s="3" t="s">
        <v>23</v>
      </c>
      <c r="B25" s="70" t="s">
        <v>13</v>
      </c>
      <c r="C25" s="71"/>
      <c r="D25" s="71"/>
      <c r="E25" s="71"/>
      <c r="F25" s="71"/>
      <c r="G25" s="71"/>
      <c r="H25" s="71"/>
      <c r="I25" s="73"/>
      <c r="J25" s="70" t="s">
        <v>12</v>
      </c>
      <c r="K25" s="71"/>
      <c r="L25" s="71"/>
      <c r="M25" s="71"/>
      <c r="N25" s="71"/>
      <c r="O25" s="71"/>
      <c r="P25" s="71"/>
      <c r="Q25" s="72"/>
      <c r="R25" s="79" t="s">
        <v>16</v>
      </c>
      <c r="S25" s="71"/>
      <c r="T25" s="71"/>
      <c r="U25" s="71"/>
      <c r="V25" s="71"/>
      <c r="W25" s="71"/>
      <c r="X25" s="71"/>
      <c r="Y25" s="72"/>
    </row>
    <row r="26" spans="1:25" x14ac:dyDescent="0.2">
      <c r="A26" s="4" t="s">
        <v>22</v>
      </c>
      <c r="B26" s="74">
        <v>0</v>
      </c>
      <c r="C26" s="75"/>
      <c r="D26" s="76">
        <v>30</v>
      </c>
      <c r="E26" s="75"/>
      <c r="F26" s="76">
        <v>45</v>
      </c>
      <c r="G26" s="75"/>
      <c r="H26" s="76">
        <v>60</v>
      </c>
      <c r="I26" s="78"/>
      <c r="J26" s="74">
        <v>0</v>
      </c>
      <c r="K26" s="75"/>
      <c r="L26" s="76">
        <v>30</v>
      </c>
      <c r="M26" s="75"/>
      <c r="N26" s="76">
        <v>45</v>
      </c>
      <c r="O26" s="75"/>
      <c r="P26" s="76">
        <v>60</v>
      </c>
      <c r="Q26" s="77"/>
      <c r="R26" s="78">
        <v>0</v>
      </c>
      <c r="S26" s="75"/>
      <c r="T26" s="76">
        <v>30</v>
      </c>
      <c r="U26" s="75"/>
      <c r="V26" s="76">
        <v>45</v>
      </c>
      <c r="W26" s="75"/>
      <c r="X26" s="76">
        <v>60</v>
      </c>
      <c r="Y26" s="77"/>
    </row>
    <row r="27" spans="1:25" ht="17" thickBot="1" x14ac:dyDescent="0.25">
      <c r="A27" s="13" t="s">
        <v>15</v>
      </c>
      <c r="B27" s="9" t="s">
        <v>10</v>
      </c>
      <c r="C27" s="7" t="s">
        <v>11</v>
      </c>
      <c r="D27" s="7" t="s">
        <v>10</v>
      </c>
      <c r="E27" s="7" t="s">
        <v>11</v>
      </c>
      <c r="F27" s="7" t="s">
        <v>10</v>
      </c>
      <c r="G27" s="7" t="s">
        <v>11</v>
      </c>
      <c r="H27" s="7" t="s">
        <v>10</v>
      </c>
      <c r="I27" s="16" t="s">
        <v>11</v>
      </c>
      <c r="J27" s="9" t="s">
        <v>10</v>
      </c>
      <c r="K27" s="7" t="s">
        <v>11</v>
      </c>
      <c r="L27" s="7" t="s">
        <v>10</v>
      </c>
      <c r="M27" s="7" t="s">
        <v>11</v>
      </c>
      <c r="N27" s="7" t="s">
        <v>10</v>
      </c>
      <c r="O27" s="7" t="s">
        <v>11</v>
      </c>
      <c r="P27" s="7" t="s">
        <v>10</v>
      </c>
      <c r="Q27" s="8" t="s">
        <v>11</v>
      </c>
      <c r="R27" s="6" t="s">
        <v>10</v>
      </c>
      <c r="S27" s="7" t="s">
        <v>11</v>
      </c>
      <c r="T27" s="7" t="s">
        <v>10</v>
      </c>
      <c r="U27" s="7" t="s">
        <v>11</v>
      </c>
      <c r="V27" s="7" t="s">
        <v>10</v>
      </c>
      <c r="W27" s="7" t="s">
        <v>11</v>
      </c>
      <c r="X27" s="7" t="s">
        <v>10</v>
      </c>
      <c r="Y27" s="8" t="s">
        <v>11</v>
      </c>
    </row>
    <row r="28" spans="1:25" x14ac:dyDescent="0.2">
      <c r="A28" s="17" t="s">
        <v>0</v>
      </c>
      <c r="B28" s="47">
        <v>58.6</v>
      </c>
      <c r="C28" s="48">
        <v>58.6</v>
      </c>
      <c r="D28" s="48">
        <v>62.97</v>
      </c>
      <c r="E28" s="48">
        <v>62.97</v>
      </c>
      <c r="F28" s="48">
        <v>69.709999999999994</v>
      </c>
      <c r="G28" s="48">
        <v>69.709999999999994</v>
      </c>
      <c r="H28" s="48">
        <v>82.93</v>
      </c>
      <c r="I28" s="49">
        <v>82.93</v>
      </c>
      <c r="J28" s="21">
        <v>74.209999999999994</v>
      </c>
      <c r="K28" s="22">
        <v>74.209999999999994</v>
      </c>
      <c r="L28" s="22">
        <v>79.75</v>
      </c>
      <c r="M28" s="22">
        <v>79.75</v>
      </c>
      <c r="N28" s="22">
        <v>88.29</v>
      </c>
      <c r="O28" s="22">
        <v>88.29</v>
      </c>
      <c r="P28" s="22">
        <v>105.04</v>
      </c>
      <c r="Q28" s="23">
        <v>105.04</v>
      </c>
      <c r="R28" s="24">
        <v>96.91</v>
      </c>
      <c r="S28" s="22">
        <v>96.91</v>
      </c>
      <c r="T28" s="22">
        <v>104.14</v>
      </c>
      <c r="U28" s="22">
        <v>104.14</v>
      </c>
      <c r="V28" s="22">
        <v>115.29</v>
      </c>
      <c r="W28" s="22">
        <v>115.29</v>
      </c>
      <c r="X28" s="22">
        <v>137.19999999999999</v>
      </c>
      <c r="Y28" s="23">
        <v>137.19999999999999</v>
      </c>
    </row>
    <row r="29" spans="1:25" x14ac:dyDescent="0.2">
      <c r="A29" s="25" t="s">
        <v>1</v>
      </c>
      <c r="B29" s="29">
        <v>38.659999999999997</v>
      </c>
      <c r="C29" s="30">
        <v>34.270000000000003</v>
      </c>
      <c r="D29" s="30">
        <v>49.77</v>
      </c>
      <c r="E29" s="30">
        <v>42.22</v>
      </c>
      <c r="F29" s="30">
        <v>71.84</v>
      </c>
      <c r="G29" s="30">
        <v>58.61</v>
      </c>
      <c r="H29" s="30">
        <v>128.97</v>
      </c>
      <c r="I29" s="31">
        <v>103.02</v>
      </c>
      <c r="J29" s="29">
        <v>48.29</v>
      </c>
      <c r="K29" s="30">
        <v>43.12</v>
      </c>
      <c r="L29" s="30">
        <v>60.09</v>
      </c>
      <c r="M29" s="30">
        <v>51.72</v>
      </c>
      <c r="N29" s="30">
        <v>84.1</v>
      </c>
      <c r="O29" s="30">
        <v>69.47</v>
      </c>
      <c r="P29" s="30">
        <v>148.5</v>
      </c>
      <c r="Q29" s="31">
        <v>119.18</v>
      </c>
      <c r="R29" s="32">
        <v>61.62</v>
      </c>
      <c r="S29" s="30">
        <v>55.68</v>
      </c>
      <c r="T29" s="30">
        <v>74.31</v>
      </c>
      <c r="U29" s="30">
        <v>65.17</v>
      </c>
      <c r="V29" s="30">
        <v>100.86</v>
      </c>
      <c r="W29" s="30">
        <v>84.74</v>
      </c>
      <c r="X29" s="30">
        <v>175.46</v>
      </c>
      <c r="Y29" s="31">
        <v>141.72</v>
      </c>
    </row>
    <row r="30" spans="1:25" x14ac:dyDescent="0.2">
      <c r="A30" s="25" t="s">
        <v>2</v>
      </c>
      <c r="B30" s="29">
        <v>21.33</v>
      </c>
      <c r="C30" s="30">
        <v>21.33</v>
      </c>
      <c r="D30" s="30">
        <v>22.54</v>
      </c>
      <c r="E30" s="30">
        <v>22.54</v>
      </c>
      <c r="F30" s="30">
        <v>24.44</v>
      </c>
      <c r="G30" s="30">
        <v>24.44</v>
      </c>
      <c r="H30" s="30">
        <v>28.17</v>
      </c>
      <c r="I30" s="31">
        <v>28.17</v>
      </c>
      <c r="J30" s="29">
        <v>25.83</v>
      </c>
      <c r="K30" s="30">
        <v>25.83</v>
      </c>
      <c r="L30" s="30">
        <v>27.41</v>
      </c>
      <c r="M30" s="30">
        <v>27.41</v>
      </c>
      <c r="N30" s="30">
        <v>29.87</v>
      </c>
      <c r="O30" s="30">
        <v>29.87</v>
      </c>
      <c r="P30" s="30">
        <v>34.76</v>
      </c>
      <c r="Q30" s="31">
        <v>34.76</v>
      </c>
      <c r="R30" s="32">
        <v>33.229999999999997</v>
      </c>
      <c r="S30" s="30">
        <v>33.229999999999997</v>
      </c>
      <c r="T30" s="30">
        <v>35.54</v>
      </c>
      <c r="U30" s="30">
        <v>35.54</v>
      </c>
      <c r="V30" s="30">
        <v>39.200000000000003</v>
      </c>
      <c r="W30" s="30">
        <v>39.200000000000003</v>
      </c>
      <c r="X30" s="30">
        <v>46.75</v>
      </c>
      <c r="Y30" s="31">
        <v>46.75</v>
      </c>
    </row>
    <row r="31" spans="1:25" x14ac:dyDescent="0.2">
      <c r="A31" s="25" t="s">
        <v>3</v>
      </c>
      <c r="B31" s="29">
        <v>40.020000000000003</v>
      </c>
      <c r="C31" s="30">
        <v>40.07</v>
      </c>
      <c r="D31" s="30">
        <v>44.81</v>
      </c>
      <c r="E31" s="30">
        <v>44.93</v>
      </c>
      <c r="F31" s="30">
        <v>57</v>
      </c>
      <c r="G31" s="30">
        <v>57.4</v>
      </c>
      <c r="H31" s="30">
        <v>85.29</v>
      </c>
      <c r="I31" s="31">
        <v>87.69</v>
      </c>
      <c r="J31" s="29">
        <v>47.75</v>
      </c>
      <c r="K31" s="30">
        <v>48</v>
      </c>
      <c r="L31" s="30">
        <v>54.34</v>
      </c>
      <c r="M31" s="30">
        <v>54.63</v>
      </c>
      <c r="N31" s="30">
        <v>70.099999999999994</v>
      </c>
      <c r="O31" s="30">
        <v>70.989999999999995</v>
      </c>
      <c r="P31" s="30">
        <v>107.1</v>
      </c>
      <c r="Q31" s="31">
        <v>110.55</v>
      </c>
      <c r="R31" s="32">
        <v>58.38</v>
      </c>
      <c r="S31" s="30">
        <v>58.93</v>
      </c>
      <c r="T31" s="30">
        <v>66.72</v>
      </c>
      <c r="U31" s="30">
        <v>67.28</v>
      </c>
      <c r="V31" s="30">
        <v>86.95</v>
      </c>
      <c r="W31" s="30">
        <v>88.53</v>
      </c>
      <c r="X31" s="30">
        <v>134.85</v>
      </c>
      <c r="Y31" s="31">
        <v>139.81</v>
      </c>
    </row>
    <row r="32" spans="1:25" x14ac:dyDescent="0.2">
      <c r="A32" s="25" t="s">
        <v>4</v>
      </c>
      <c r="B32" s="29">
        <v>11.95</v>
      </c>
      <c r="C32" s="30">
        <v>11.94</v>
      </c>
      <c r="D32" s="30">
        <v>13.25</v>
      </c>
      <c r="E32" s="30">
        <v>13.2</v>
      </c>
      <c r="F32" s="30">
        <v>14.61</v>
      </c>
      <c r="G32" s="30">
        <v>14.06</v>
      </c>
      <c r="H32" s="30">
        <v>19.14</v>
      </c>
      <c r="I32" s="31">
        <v>16.09</v>
      </c>
      <c r="J32" s="29">
        <v>14.4</v>
      </c>
      <c r="K32" s="30">
        <v>14.39</v>
      </c>
      <c r="L32" s="30">
        <v>15.87</v>
      </c>
      <c r="M32" s="30">
        <v>15.84</v>
      </c>
      <c r="N32" s="30">
        <v>17.47</v>
      </c>
      <c r="O32" s="30">
        <v>16.940000000000001</v>
      </c>
      <c r="P32" s="30">
        <v>22.14</v>
      </c>
      <c r="Q32" s="31">
        <v>18.829999999999998</v>
      </c>
      <c r="R32" s="32">
        <v>17.86</v>
      </c>
      <c r="S32" s="30">
        <v>17.829999999999998</v>
      </c>
      <c r="T32" s="30">
        <v>19.670000000000002</v>
      </c>
      <c r="U32" s="30">
        <v>19.72</v>
      </c>
      <c r="V32" s="30">
        <v>21.88</v>
      </c>
      <c r="W32" s="30">
        <v>21.37</v>
      </c>
      <c r="X32" s="30">
        <v>26.36</v>
      </c>
      <c r="Y32" s="31">
        <v>22.39</v>
      </c>
    </row>
    <row r="33" spans="1:25" x14ac:dyDescent="0.2">
      <c r="A33" s="25" t="s">
        <v>5</v>
      </c>
      <c r="B33" s="29">
        <v>14.81</v>
      </c>
      <c r="C33" s="30">
        <v>14.86</v>
      </c>
      <c r="D33" s="30">
        <v>14.66</v>
      </c>
      <c r="E33" s="30">
        <v>14.5</v>
      </c>
      <c r="F33" s="30">
        <v>15.14</v>
      </c>
      <c r="G33" s="30">
        <v>14.81</v>
      </c>
      <c r="H33" s="30">
        <v>15.97</v>
      </c>
      <c r="I33" s="31">
        <v>15.3</v>
      </c>
      <c r="J33" s="29">
        <v>18.2</v>
      </c>
      <c r="K33" s="30">
        <v>18.21</v>
      </c>
      <c r="L33" s="30">
        <v>17.88</v>
      </c>
      <c r="M33" s="30">
        <v>17.63</v>
      </c>
      <c r="N33" s="30">
        <v>18.13</v>
      </c>
      <c r="O33" s="30">
        <v>17.579999999999998</v>
      </c>
      <c r="P33" s="30">
        <v>18.66</v>
      </c>
      <c r="Q33" s="31">
        <v>17.559999999999999</v>
      </c>
      <c r="R33" s="32">
        <v>23.19</v>
      </c>
      <c r="S33" s="30">
        <v>23.17</v>
      </c>
      <c r="T33" s="30">
        <v>22.75</v>
      </c>
      <c r="U33" s="30">
        <v>22.35</v>
      </c>
      <c r="V33" s="30">
        <v>22.67</v>
      </c>
      <c r="W33" s="30">
        <v>21.71</v>
      </c>
      <c r="X33" s="30">
        <v>23.08</v>
      </c>
      <c r="Y33" s="31">
        <v>21.02</v>
      </c>
    </row>
    <row r="34" spans="1:25" x14ac:dyDescent="0.2">
      <c r="A34" s="25" t="s">
        <v>6</v>
      </c>
      <c r="B34" s="29">
        <v>9.92</v>
      </c>
      <c r="C34" s="30">
        <v>10.62</v>
      </c>
      <c r="D34" s="30">
        <v>15.17</v>
      </c>
      <c r="E34" s="30">
        <v>15.5</v>
      </c>
      <c r="F34" s="30">
        <v>24.41</v>
      </c>
      <c r="G34" s="30">
        <v>24.54</v>
      </c>
      <c r="H34" s="30">
        <v>45.16</v>
      </c>
      <c r="I34" s="31">
        <v>44.74</v>
      </c>
      <c r="J34" s="29">
        <v>18.68</v>
      </c>
      <c r="K34" s="30">
        <v>19.2</v>
      </c>
      <c r="L34" s="30">
        <v>23.55</v>
      </c>
      <c r="M34" s="30">
        <v>23.87</v>
      </c>
      <c r="N34" s="30">
        <v>33.450000000000003</v>
      </c>
      <c r="O34" s="30">
        <v>33.380000000000003</v>
      </c>
      <c r="P34" s="30">
        <v>57.72</v>
      </c>
      <c r="Q34" s="31">
        <v>57.12</v>
      </c>
      <c r="R34" s="32">
        <v>28.54</v>
      </c>
      <c r="S34" s="30">
        <v>28.93</v>
      </c>
      <c r="T34" s="30">
        <v>35.270000000000003</v>
      </c>
      <c r="U34" s="30">
        <v>35.479999999999997</v>
      </c>
      <c r="V34" s="30">
        <v>47.44</v>
      </c>
      <c r="W34" s="30">
        <v>47.01</v>
      </c>
      <c r="X34" s="30">
        <v>79.849999999999994</v>
      </c>
      <c r="Y34" s="31">
        <v>78.66</v>
      </c>
    </row>
    <row r="35" spans="1:25" x14ac:dyDescent="0.2">
      <c r="A35" s="25" t="s">
        <v>7</v>
      </c>
      <c r="B35" s="29">
        <v>31.8</v>
      </c>
      <c r="C35" s="30">
        <v>31.33</v>
      </c>
      <c r="D35" s="30">
        <v>32.47</v>
      </c>
      <c r="E35" s="30">
        <v>32.07</v>
      </c>
      <c r="F35" s="30">
        <v>36.5</v>
      </c>
      <c r="G35" s="30">
        <v>35.979999999999997</v>
      </c>
      <c r="H35" s="30">
        <v>42.9</v>
      </c>
      <c r="I35" s="31">
        <v>41.4</v>
      </c>
      <c r="J35" s="29">
        <v>33.4</v>
      </c>
      <c r="K35" s="30">
        <v>32.76</v>
      </c>
      <c r="L35" s="30">
        <v>34.99</v>
      </c>
      <c r="M35" s="30">
        <v>34.33</v>
      </c>
      <c r="N35" s="30">
        <v>39.659999999999997</v>
      </c>
      <c r="O35" s="30">
        <v>38.729999999999997</v>
      </c>
      <c r="P35" s="30">
        <v>48.28</v>
      </c>
      <c r="Q35" s="31">
        <v>45.62</v>
      </c>
      <c r="R35" s="32">
        <v>37.74</v>
      </c>
      <c r="S35" s="30">
        <v>36.89</v>
      </c>
      <c r="T35" s="30">
        <v>40.119999999999997</v>
      </c>
      <c r="U35" s="30">
        <v>39.14</v>
      </c>
      <c r="V35" s="30">
        <v>45.87</v>
      </c>
      <c r="W35" s="30">
        <v>44.66</v>
      </c>
      <c r="X35" s="30">
        <v>56.56</v>
      </c>
      <c r="Y35" s="31">
        <v>53.49</v>
      </c>
    </row>
    <row r="36" spans="1:25" x14ac:dyDescent="0.2">
      <c r="A36" s="25" t="s">
        <v>8</v>
      </c>
      <c r="B36" s="29">
        <v>33.53</v>
      </c>
      <c r="C36" s="30">
        <v>33.9</v>
      </c>
      <c r="D36" s="30">
        <v>34.78</v>
      </c>
      <c r="E36" s="30">
        <v>35.380000000000003</v>
      </c>
      <c r="F36" s="30">
        <v>37.9</v>
      </c>
      <c r="G36" s="30">
        <v>38.94</v>
      </c>
      <c r="H36" s="30">
        <v>46.75</v>
      </c>
      <c r="I36" s="31">
        <v>48.15</v>
      </c>
      <c r="J36" s="29">
        <v>38.770000000000003</v>
      </c>
      <c r="K36" s="30">
        <v>39.29</v>
      </c>
      <c r="L36" s="30">
        <v>40.770000000000003</v>
      </c>
      <c r="M36" s="30">
        <v>41.64</v>
      </c>
      <c r="N36" s="30">
        <v>45.68</v>
      </c>
      <c r="O36" s="30">
        <v>47.02</v>
      </c>
      <c r="P36" s="30">
        <v>58.72</v>
      </c>
      <c r="Q36" s="31">
        <v>60.4</v>
      </c>
      <c r="R36" s="32">
        <v>46.55</v>
      </c>
      <c r="S36" s="30">
        <v>46.96</v>
      </c>
      <c r="T36" s="30">
        <v>49.71</v>
      </c>
      <c r="U36" s="30">
        <v>50.53</v>
      </c>
      <c r="V36" s="30">
        <v>56.94</v>
      </c>
      <c r="W36" s="30">
        <v>58.07</v>
      </c>
      <c r="X36" s="30">
        <v>76.88</v>
      </c>
      <c r="Y36" s="31">
        <v>78.81</v>
      </c>
    </row>
    <row r="37" spans="1:25" ht="17" thickBot="1" x14ac:dyDescent="0.25">
      <c r="A37" s="50" t="s">
        <v>40</v>
      </c>
      <c r="B37" s="51">
        <v>97.88</v>
      </c>
      <c r="C37" s="52">
        <v>96.31</v>
      </c>
      <c r="D37" s="52">
        <v>108.83</v>
      </c>
      <c r="E37" s="52">
        <v>105.74</v>
      </c>
      <c r="F37" s="52">
        <v>132.94</v>
      </c>
      <c r="G37" s="52">
        <v>126.56</v>
      </c>
      <c r="H37" s="52">
        <v>195.61</v>
      </c>
      <c r="I37" s="53">
        <v>180.27</v>
      </c>
      <c r="J37" s="51">
        <v>119.55</v>
      </c>
      <c r="K37" s="52">
        <v>117.74</v>
      </c>
      <c r="L37" s="52">
        <v>133</v>
      </c>
      <c r="M37" s="52">
        <v>129.66999999999999</v>
      </c>
      <c r="N37" s="52">
        <v>161.51</v>
      </c>
      <c r="O37" s="52">
        <v>154.84</v>
      </c>
      <c r="P37" s="52">
        <v>236.04</v>
      </c>
      <c r="Q37" s="53">
        <v>219.82</v>
      </c>
      <c r="R37" s="54">
        <v>151.54</v>
      </c>
      <c r="S37" s="52">
        <v>149.41999999999999</v>
      </c>
      <c r="T37" s="52">
        <v>168.26</v>
      </c>
      <c r="U37" s="52">
        <v>164.66</v>
      </c>
      <c r="V37" s="52">
        <v>202.86</v>
      </c>
      <c r="W37" s="52">
        <v>195.83</v>
      </c>
      <c r="X37" s="52">
        <v>294.44</v>
      </c>
      <c r="Y37" s="53">
        <v>277.2</v>
      </c>
    </row>
    <row r="38" spans="1:25" x14ac:dyDescent="0.2">
      <c r="A38" s="55" t="s">
        <v>38</v>
      </c>
      <c r="B38" s="38">
        <f>J38*(18.8/24.7)^(5/6)</f>
        <v>20.622887077900852</v>
      </c>
      <c r="C38" s="39">
        <f>K38*(18.8/24.7)^(5/6)</f>
        <v>20.622887077900852</v>
      </c>
      <c r="D38" s="40">
        <f t="shared" ref="D38:I39" si="4">L38*(18.8/24.7)^(5/6)</f>
        <v>22.160731532025281</v>
      </c>
      <c r="E38" s="39">
        <f t="shared" si="4"/>
        <v>22.160731532025281</v>
      </c>
      <c r="F38" s="40">
        <f t="shared" si="4"/>
        <v>24.524875910071366</v>
      </c>
      <c r="G38" s="39">
        <f t="shared" si="4"/>
        <v>24.524875910071366</v>
      </c>
      <c r="H38" s="40">
        <f t="shared" si="4"/>
        <v>29.165144259629461</v>
      </c>
      <c r="I38" s="41">
        <f t="shared" si="4"/>
        <v>29.165144259629461</v>
      </c>
      <c r="J38" s="38">
        <v>25.89</v>
      </c>
      <c r="K38" s="39">
        <v>25.89</v>
      </c>
      <c r="L38" s="40">
        <f>J38*SQRT(1/COS(L26/360*2*3.14159))</f>
        <v>27.82061198303056</v>
      </c>
      <c r="M38" s="39">
        <f>K38*SQRT(1/COS(L26/360*2*3.14159))</f>
        <v>27.82061198303056</v>
      </c>
      <c r="N38" s="40">
        <f>J38*SQRT(1/COS(N26/360*2*3.14159))</f>
        <v>30.788561994898796</v>
      </c>
      <c r="O38" s="39">
        <f>K38*SQRT(1/COS(N26/360*2*3.14159))</f>
        <v>30.788561994898796</v>
      </c>
      <c r="P38" s="40">
        <f>J38*SQRT(1/COS(P26/360*2*3.14159))</f>
        <v>36.61396108263348</v>
      </c>
      <c r="Q38" s="41">
        <f>J38*SQRT(1/COS(P26/360*2*3.14159))</f>
        <v>36.61396108263348</v>
      </c>
      <c r="R38" s="38">
        <f t="shared" ref="R38:Y39" si="5">J38*(18.8/13.5)^(5/6)</f>
        <v>34.118148180415645</v>
      </c>
      <c r="S38" s="39">
        <f t="shared" si="5"/>
        <v>34.118148180415645</v>
      </c>
      <c r="T38" s="40">
        <f t="shared" si="5"/>
        <v>36.66233148346403</v>
      </c>
      <c r="U38" s="39">
        <f t="shared" si="5"/>
        <v>36.66233148346403</v>
      </c>
      <c r="V38" s="40">
        <f t="shared" si="5"/>
        <v>40.573531108685614</v>
      </c>
      <c r="W38" s="39">
        <f t="shared" si="5"/>
        <v>40.573531108685614</v>
      </c>
      <c r="X38" s="40">
        <f t="shared" si="5"/>
        <v>48.250310918859043</v>
      </c>
      <c r="Y38" s="41">
        <f t="shared" si="5"/>
        <v>48.250310918859043</v>
      </c>
    </row>
    <row r="39" spans="1:25" x14ac:dyDescent="0.2">
      <c r="A39" s="56" t="s">
        <v>39</v>
      </c>
      <c r="B39" s="38">
        <f>J39*(18.8/24.7)^(5/6)</f>
        <v>31.862320707455932</v>
      </c>
      <c r="C39" s="39">
        <f>K39*(18.8/24.7)^(5/6)</f>
        <v>31.862320707455932</v>
      </c>
      <c r="D39" s="40">
        <f t="shared" si="4"/>
        <v>34.238287419119786</v>
      </c>
      <c r="E39" s="39">
        <f t="shared" si="4"/>
        <v>34.238287419119786</v>
      </c>
      <c r="F39" s="40">
        <f t="shared" si="4"/>
        <v>37.890885917452863</v>
      </c>
      <c r="G39" s="39">
        <f t="shared" si="4"/>
        <v>37.890885917452863</v>
      </c>
      <c r="H39" s="40">
        <f t="shared" si="4"/>
        <v>45.060091556013077</v>
      </c>
      <c r="I39" s="41">
        <f t="shared" si="4"/>
        <v>45.060091556013077</v>
      </c>
      <c r="J39" s="38">
        <v>40</v>
      </c>
      <c r="K39" s="39">
        <v>40</v>
      </c>
      <c r="L39" s="40">
        <f>J39*SQRT(1/COS(L26/360*2*3.14159))</f>
        <v>42.982791785292484</v>
      </c>
      <c r="M39" s="39">
        <f>K39*SQRT(1/COS(L26/360*2*3.14159))</f>
        <v>42.982791785292484</v>
      </c>
      <c r="N39" s="40">
        <f>J39*SQRT(1/COS(N26/360*2*3.14159))</f>
        <v>47.56826882178261</v>
      </c>
      <c r="O39" s="39">
        <f>K39*SQRT(1/COS(N26/360*2*3.14159))</f>
        <v>47.56826882178261</v>
      </c>
      <c r="P39" s="40">
        <f>J39*SQRT(1/COS(P26/360*2*3.14159))</f>
        <v>56.56849916204478</v>
      </c>
      <c r="Q39" s="41">
        <f>J39*SQRT(1/COS(P26/360*2*3.14159))</f>
        <v>56.56849916204478</v>
      </c>
      <c r="R39" s="38">
        <f t="shared" si="5"/>
        <v>52.712473048150855</v>
      </c>
      <c r="S39" s="39">
        <f t="shared" si="5"/>
        <v>52.712473048150855</v>
      </c>
      <c r="T39" s="40">
        <f t="shared" si="5"/>
        <v>56.643231337912752</v>
      </c>
      <c r="U39" s="39">
        <f t="shared" si="5"/>
        <v>56.643231337912752</v>
      </c>
      <c r="V39" s="40">
        <f t="shared" si="5"/>
        <v>62.686027205385265</v>
      </c>
      <c r="W39" s="39">
        <f t="shared" si="5"/>
        <v>62.686027205385265</v>
      </c>
      <c r="X39" s="40">
        <f t="shared" si="5"/>
        <v>74.546637186340746</v>
      </c>
      <c r="Y39" s="41">
        <f t="shared" si="5"/>
        <v>74.546637186340746</v>
      </c>
    </row>
    <row r="40" spans="1:25" ht="17" thickBot="1" x14ac:dyDescent="0.25">
      <c r="A40" s="57" t="s">
        <v>41</v>
      </c>
      <c r="B40" s="43">
        <f>SQRT(B37^2+B38^2+B39^2)</f>
        <v>104.98097614469312</v>
      </c>
      <c r="C40" s="88">
        <f t="shared" ref="C40:Y40" si="6">SQRT(C37^2+C38^2+C39^2)</f>
        <v>103.51872802682917</v>
      </c>
      <c r="D40" s="45">
        <f t="shared" si="6"/>
        <v>116.22102756140454</v>
      </c>
      <c r="E40" s="88">
        <f t="shared" si="6"/>
        <v>113.33272231544055</v>
      </c>
      <c r="F40" s="45">
        <f t="shared" si="6"/>
        <v>140.39313506725972</v>
      </c>
      <c r="G40" s="88">
        <f t="shared" si="6"/>
        <v>134.36749001902888</v>
      </c>
      <c r="H40" s="45">
        <f t="shared" si="6"/>
        <v>202.84055213571392</v>
      </c>
      <c r="I40" s="89">
        <f t="shared" si="6"/>
        <v>188.09117573857972</v>
      </c>
      <c r="J40" s="43">
        <f t="shared" si="6"/>
        <v>128.69535578256117</v>
      </c>
      <c r="K40" s="88">
        <f t="shared" si="6"/>
        <v>127.01574587428127</v>
      </c>
      <c r="L40" s="45">
        <f t="shared" si="6"/>
        <v>142.51493550069813</v>
      </c>
      <c r="M40" s="88">
        <f t="shared" si="6"/>
        <v>139.41239450195289</v>
      </c>
      <c r="N40" s="45">
        <f t="shared" si="6"/>
        <v>171.16119843123062</v>
      </c>
      <c r="O40" s="88">
        <f t="shared" si="6"/>
        <v>164.88208316374192</v>
      </c>
      <c r="P40" s="45">
        <f t="shared" si="6"/>
        <v>245.46987359675495</v>
      </c>
      <c r="Q40" s="89">
        <f t="shared" si="6"/>
        <v>229.91609261556022</v>
      </c>
      <c r="R40" s="43">
        <f t="shared" si="6"/>
        <v>164.03360768486692</v>
      </c>
      <c r="S40" s="88">
        <f t="shared" si="6"/>
        <v>162.07710896395218</v>
      </c>
      <c r="T40" s="45">
        <f t="shared" si="6"/>
        <v>181.28433414446957</v>
      </c>
      <c r="U40" s="88">
        <f t="shared" si="6"/>
        <v>177.94801995583907</v>
      </c>
      <c r="V40" s="45">
        <f t="shared" si="6"/>
        <v>216.1664382678814</v>
      </c>
      <c r="W40" s="88">
        <f t="shared" si="6"/>
        <v>209.58324917183097</v>
      </c>
      <c r="X40" s="45">
        <f t="shared" si="6"/>
        <v>307.53895236141796</v>
      </c>
      <c r="Y40" s="89">
        <f t="shared" si="6"/>
        <v>291.07582108371435</v>
      </c>
    </row>
    <row r="43" spans="1:25" x14ac:dyDescent="0.2">
      <c r="A43" s="1" t="s">
        <v>52</v>
      </c>
    </row>
    <row r="44" spans="1:25" x14ac:dyDescent="0.2">
      <c r="A44" s="2" t="s">
        <v>57</v>
      </c>
    </row>
    <row r="45" spans="1:25" ht="17" thickBot="1" x14ac:dyDescent="0.25"/>
    <row r="46" spans="1:25" x14ac:dyDescent="0.2">
      <c r="A46" s="58" t="s">
        <v>23</v>
      </c>
      <c r="B46" s="59">
        <v>0.5</v>
      </c>
    </row>
    <row r="47" spans="1:25" x14ac:dyDescent="0.2">
      <c r="A47" s="60" t="s">
        <v>22</v>
      </c>
      <c r="B47" s="61">
        <v>0</v>
      </c>
    </row>
    <row r="48" spans="1:25" ht="17" thickBot="1" x14ac:dyDescent="0.25">
      <c r="A48" s="9" t="s">
        <v>42</v>
      </c>
      <c r="B48" s="8" t="s">
        <v>11</v>
      </c>
    </row>
    <row r="49" spans="1:2" x14ac:dyDescent="0.2">
      <c r="A49" s="58" t="s">
        <v>43</v>
      </c>
      <c r="B49" s="49">
        <v>74.209999999999994</v>
      </c>
    </row>
    <row r="50" spans="1:2" x14ac:dyDescent="0.2">
      <c r="A50" s="60" t="s">
        <v>44</v>
      </c>
      <c r="B50" s="31">
        <v>68.150000000000006</v>
      </c>
    </row>
    <row r="51" spans="1:2" x14ac:dyDescent="0.2">
      <c r="A51" s="60" t="s">
        <v>45</v>
      </c>
      <c r="B51" s="31">
        <v>25.83</v>
      </c>
    </row>
    <row r="52" spans="1:2" x14ac:dyDescent="0.2">
      <c r="A52" s="60" t="s">
        <v>46</v>
      </c>
      <c r="B52" s="31">
        <v>39.479999999999997</v>
      </c>
    </row>
    <row r="53" spans="1:2" x14ac:dyDescent="0.2">
      <c r="A53" s="60" t="s">
        <v>47</v>
      </c>
      <c r="B53" s="31">
        <v>10.89</v>
      </c>
    </row>
    <row r="54" spans="1:2" x14ac:dyDescent="0.2">
      <c r="A54" s="60" t="s">
        <v>48</v>
      </c>
      <c r="B54" s="31">
        <v>17.350000000000001</v>
      </c>
    </row>
    <row r="55" spans="1:2" x14ac:dyDescent="0.2">
      <c r="A55" s="60" t="s">
        <v>49</v>
      </c>
      <c r="B55" s="31">
        <v>20.58</v>
      </c>
    </row>
    <row r="56" spans="1:2" x14ac:dyDescent="0.2">
      <c r="A56" s="60" t="s">
        <v>50</v>
      </c>
      <c r="B56" s="31">
        <v>30.9</v>
      </c>
    </row>
    <row r="57" spans="1:2" ht="17" thickBot="1" x14ac:dyDescent="0.25">
      <c r="A57" s="62" t="s">
        <v>51</v>
      </c>
      <c r="B57" s="63">
        <v>37.909999999999997</v>
      </c>
    </row>
    <row r="58" spans="1:2" x14ac:dyDescent="0.2">
      <c r="A58" s="58" t="s">
        <v>40</v>
      </c>
      <c r="B58" s="49">
        <v>124.95</v>
      </c>
    </row>
    <row r="59" spans="1:2" x14ac:dyDescent="0.2">
      <c r="A59" s="60" t="s">
        <v>38</v>
      </c>
      <c r="B59" s="31">
        <v>25.89</v>
      </c>
    </row>
    <row r="60" spans="1:2" x14ac:dyDescent="0.2">
      <c r="A60" s="60" t="s">
        <v>39</v>
      </c>
      <c r="B60" s="31">
        <v>40</v>
      </c>
    </row>
    <row r="61" spans="1:2" ht="17" thickBot="1" x14ac:dyDescent="0.25">
      <c r="A61" s="9" t="s">
        <v>41</v>
      </c>
      <c r="B61" s="53">
        <f t="shared" ref="B61" si="7">SQRT(B58^2+B59^2+B60^2)</f>
        <v>133.7265665453204</v>
      </c>
    </row>
    <row r="78" spans="1:2" x14ac:dyDescent="0.2">
      <c r="A78" s="2" t="s">
        <v>8</v>
      </c>
      <c r="B78" s="2" t="s">
        <v>17</v>
      </c>
    </row>
    <row r="79" spans="1:2" x14ac:dyDescent="0.2">
      <c r="A79" s="2" t="s">
        <v>9</v>
      </c>
      <c r="B79" s="2" t="s">
        <v>17</v>
      </c>
    </row>
  </sheetData>
  <mergeCells count="30">
    <mergeCell ref="R25:Y25"/>
    <mergeCell ref="R26:S26"/>
    <mergeCell ref="T26:U26"/>
    <mergeCell ref="V26:W26"/>
    <mergeCell ref="X26:Y26"/>
    <mergeCell ref="R5:Y5"/>
    <mergeCell ref="R6:S6"/>
    <mergeCell ref="T6:U6"/>
    <mergeCell ref="V6:W6"/>
    <mergeCell ref="X6:Y6"/>
    <mergeCell ref="B5:I5"/>
    <mergeCell ref="J5:Q5"/>
    <mergeCell ref="B6:C6"/>
    <mergeCell ref="D6:E6"/>
    <mergeCell ref="F6:G6"/>
    <mergeCell ref="H6:I6"/>
    <mergeCell ref="J6:K6"/>
    <mergeCell ref="L6:M6"/>
    <mergeCell ref="N6:O6"/>
    <mergeCell ref="P6:Q6"/>
    <mergeCell ref="J25:Q25"/>
    <mergeCell ref="B25:I25"/>
    <mergeCell ref="J26:K26"/>
    <mergeCell ref="L26:M26"/>
    <mergeCell ref="N26:O26"/>
    <mergeCell ref="P26:Q26"/>
    <mergeCell ref="B26:C26"/>
    <mergeCell ref="D26:E26"/>
    <mergeCell ref="F26:G26"/>
    <mergeCell ref="H26:I26"/>
  </mergeCells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3"/>
  <sheetViews>
    <sheetView workbookViewId="0">
      <selection activeCell="G35" sqref="G35"/>
    </sheetView>
  </sheetViews>
  <sheetFormatPr baseColWidth="10" defaultRowHeight="16" x14ac:dyDescent="0.2"/>
  <cols>
    <col min="1" max="1" width="22.83203125" style="2" bestFit="1" customWidth="1"/>
    <col min="2" max="2" width="9.33203125" style="2" bestFit="1" customWidth="1"/>
    <col min="3" max="3" width="9" style="2" bestFit="1" customWidth="1"/>
    <col min="4" max="4" width="9.33203125" style="2" bestFit="1" customWidth="1"/>
    <col min="5" max="5" width="9" style="2" bestFit="1" customWidth="1"/>
    <col min="6" max="6" width="9.33203125" style="2" bestFit="1" customWidth="1"/>
    <col min="7" max="7" width="9" style="2" bestFit="1" customWidth="1"/>
    <col min="8" max="8" width="9.33203125" style="2" bestFit="1" customWidth="1"/>
    <col min="9" max="9" width="9" style="2" bestFit="1" customWidth="1"/>
    <col min="10" max="10" width="9.33203125" style="2" bestFit="1" customWidth="1"/>
    <col min="11" max="11" width="9" style="2" bestFit="1" customWidth="1"/>
    <col min="12" max="12" width="9.33203125" style="2" bestFit="1" customWidth="1"/>
    <col min="13" max="13" width="9" style="2" bestFit="1" customWidth="1"/>
    <col min="14" max="14" width="9.33203125" style="2" bestFit="1" customWidth="1"/>
    <col min="15" max="15" width="9" style="2" bestFit="1" customWidth="1"/>
    <col min="16" max="16" width="9.33203125" style="2" bestFit="1" customWidth="1"/>
    <col min="17" max="17" width="9" style="2" bestFit="1" customWidth="1"/>
    <col min="18" max="18" width="9.33203125" style="2" bestFit="1" customWidth="1"/>
    <col min="19" max="19" width="9" style="2" bestFit="1" customWidth="1"/>
    <col min="20" max="20" width="9.33203125" style="2" bestFit="1" customWidth="1"/>
    <col min="21" max="21" width="9" style="2" bestFit="1" customWidth="1"/>
    <col min="22" max="22" width="9.33203125" style="2" bestFit="1" customWidth="1"/>
    <col min="23" max="23" width="9" style="2" bestFit="1" customWidth="1"/>
    <col min="24" max="24" width="9.33203125" style="2" bestFit="1" customWidth="1"/>
    <col min="25" max="25" width="9" style="2" bestFit="1" customWidth="1"/>
    <col min="26" max="16384" width="10.83203125" style="2"/>
  </cols>
  <sheetData>
    <row r="1" spans="1:25" x14ac:dyDescent="0.2">
      <c r="A1" s="1" t="s">
        <v>52</v>
      </c>
    </row>
    <row r="2" spans="1:25" x14ac:dyDescent="0.2">
      <c r="A2" s="2" t="s">
        <v>56</v>
      </c>
    </row>
    <row r="3" spans="1:25" ht="17" thickBot="1" x14ac:dyDescent="0.25"/>
    <row r="4" spans="1:25" x14ac:dyDescent="0.2">
      <c r="A4" s="3" t="s">
        <v>23</v>
      </c>
      <c r="B4" s="82" t="s">
        <v>13</v>
      </c>
      <c r="C4" s="82"/>
      <c r="D4" s="82"/>
      <c r="E4" s="82"/>
      <c r="F4" s="82"/>
      <c r="G4" s="82"/>
      <c r="H4" s="82"/>
      <c r="I4" s="83"/>
      <c r="J4" s="84" t="s">
        <v>12</v>
      </c>
      <c r="K4" s="82"/>
      <c r="L4" s="82"/>
      <c r="M4" s="82"/>
      <c r="N4" s="82"/>
      <c r="O4" s="82"/>
      <c r="P4" s="82"/>
      <c r="Q4" s="83"/>
      <c r="R4" s="82" t="s">
        <v>16</v>
      </c>
      <c r="S4" s="82"/>
      <c r="T4" s="82"/>
      <c r="U4" s="82"/>
      <c r="V4" s="82"/>
      <c r="W4" s="82"/>
      <c r="X4" s="82"/>
      <c r="Y4" s="83"/>
    </row>
    <row r="5" spans="1:25" x14ac:dyDescent="0.2">
      <c r="A5" s="4" t="s">
        <v>22</v>
      </c>
      <c r="B5" s="75" t="s">
        <v>21</v>
      </c>
      <c r="C5" s="80"/>
      <c r="D5" s="80" t="s">
        <v>28</v>
      </c>
      <c r="E5" s="80"/>
      <c r="F5" s="80" t="s">
        <v>29</v>
      </c>
      <c r="G5" s="80"/>
      <c r="H5" s="80" t="s">
        <v>30</v>
      </c>
      <c r="I5" s="81"/>
      <c r="J5" s="85" t="s">
        <v>21</v>
      </c>
      <c r="K5" s="80"/>
      <c r="L5" s="80" t="s">
        <v>28</v>
      </c>
      <c r="M5" s="80"/>
      <c r="N5" s="80" t="s">
        <v>29</v>
      </c>
      <c r="O5" s="80"/>
      <c r="P5" s="80" t="s">
        <v>30</v>
      </c>
      <c r="Q5" s="81"/>
      <c r="R5" s="75" t="s">
        <v>21</v>
      </c>
      <c r="S5" s="80"/>
      <c r="T5" s="80" t="s">
        <v>28</v>
      </c>
      <c r="U5" s="80"/>
      <c r="V5" s="80" t="s">
        <v>29</v>
      </c>
      <c r="W5" s="80"/>
      <c r="X5" s="80" t="s">
        <v>30</v>
      </c>
      <c r="Y5" s="81"/>
    </row>
    <row r="6" spans="1:25" ht="17" thickBot="1" x14ac:dyDescent="0.25">
      <c r="A6" s="5" t="s">
        <v>31</v>
      </c>
      <c r="B6" s="65" t="s">
        <v>19</v>
      </c>
      <c r="C6" s="66" t="s">
        <v>20</v>
      </c>
      <c r="D6" s="66" t="s">
        <v>19</v>
      </c>
      <c r="E6" s="66" t="s">
        <v>20</v>
      </c>
      <c r="F6" s="66" t="s">
        <v>19</v>
      </c>
      <c r="G6" s="66" t="s">
        <v>20</v>
      </c>
      <c r="H6" s="66" t="s">
        <v>19</v>
      </c>
      <c r="I6" s="67" t="s">
        <v>20</v>
      </c>
      <c r="J6" s="62" t="s">
        <v>19</v>
      </c>
      <c r="K6" s="66" t="s">
        <v>20</v>
      </c>
      <c r="L6" s="66" t="s">
        <v>19</v>
      </c>
      <c r="M6" s="66" t="s">
        <v>20</v>
      </c>
      <c r="N6" s="66" t="s">
        <v>19</v>
      </c>
      <c r="O6" s="66" t="s">
        <v>20</v>
      </c>
      <c r="P6" s="66" t="s">
        <v>19</v>
      </c>
      <c r="Q6" s="67" t="s">
        <v>20</v>
      </c>
      <c r="R6" s="65" t="s">
        <v>19</v>
      </c>
      <c r="S6" s="66" t="s">
        <v>20</v>
      </c>
      <c r="T6" s="66" t="s">
        <v>19</v>
      </c>
      <c r="U6" s="66" t="s">
        <v>20</v>
      </c>
      <c r="V6" s="66" t="s">
        <v>19</v>
      </c>
      <c r="W6" s="66" t="s">
        <v>20</v>
      </c>
      <c r="X6" s="66" t="s">
        <v>19</v>
      </c>
      <c r="Y6" s="67" t="s">
        <v>20</v>
      </c>
    </row>
    <row r="7" spans="1:25" s="11" customFormat="1" x14ac:dyDescent="0.2">
      <c r="A7" s="17" t="s">
        <v>24</v>
      </c>
      <c r="B7" s="68">
        <v>69.938845000000001</v>
      </c>
      <c r="C7" s="68">
        <v>58.605103</v>
      </c>
      <c r="D7" s="68">
        <v>75.158974000000001</v>
      </c>
      <c r="E7" s="68">
        <v>62.975116</v>
      </c>
      <c r="F7" s="68">
        <v>83.183621000000002</v>
      </c>
      <c r="G7" s="68">
        <v>69.710233000000002</v>
      </c>
      <c r="H7" s="68">
        <v>98.914220999999998</v>
      </c>
      <c r="I7" s="68">
        <v>82.935901999999999</v>
      </c>
      <c r="J7" s="68">
        <v>88.608264000000005</v>
      </c>
      <c r="K7" s="86">
        <v>74.218594999999993</v>
      </c>
      <c r="L7" s="68">
        <v>95.219525000000004</v>
      </c>
      <c r="M7" s="68">
        <v>79.752930000000006</v>
      </c>
      <c r="N7" s="68">
        <v>105.38598</v>
      </c>
      <c r="O7" s="68">
        <v>88.287279999999996</v>
      </c>
      <c r="P7" s="68">
        <v>125.31838999999999</v>
      </c>
      <c r="Q7" s="68">
        <v>105.05489</v>
      </c>
      <c r="R7" s="68">
        <v>115.7428</v>
      </c>
      <c r="S7" s="68">
        <v>96.910257999999999</v>
      </c>
      <c r="T7" s="68">
        <v>124.37881</v>
      </c>
      <c r="U7" s="68">
        <v>104.13769000000001</v>
      </c>
      <c r="V7" s="68">
        <v>137.66552999999999</v>
      </c>
      <c r="W7" s="68">
        <v>115.28812000000001</v>
      </c>
      <c r="X7" s="68">
        <v>163.71567999999999</v>
      </c>
      <c r="Y7" s="68">
        <v>137.21136000000001</v>
      </c>
    </row>
    <row r="8" spans="1:25" s="11" customFormat="1" x14ac:dyDescent="0.2">
      <c r="A8" s="25" t="s">
        <v>26</v>
      </c>
      <c r="B8" s="68">
        <v>31.485728999999999</v>
      </c>
      <c r="C8" s="68">
        <v>32.591946999999998</v>
      </c>
      <c r="D8" s="68">
        <v>32.829335999999998</v>
      </c>
      <c r="E8" s="68">
        <v>33.086395000000003</v>
      </c>
      <c r="F8" s="68">
        <v>35.572363000000003</v>
      </c>
      <c r="G8" s="68">
        <v>33.986130000000003</v>
      </c>
      <c r="H8" s="68">
        <v>42.90596</v>
      </c>
      <c r="I8" s="68">
        <v>36.366751999999998</v>
      </c>
      <c r="J8" s="68">
        <v>41.885223000000003</v>
      </c>
      <c r="K8" s="86">
        <v>42.063910999999997</v>
      </c>
      <c r="L8" s="68">
        <v>44.444560000000003</v>
      </c>
      <c r="M8" s="68">
        <v>42.929566000000001</v>
      </c>
      <c r="N8" s="68">
        <v>49.636074999999998</v>
      </c>
      <c r="O8" s="68">
        <v>44.838611999999998</v>
      </c>
      <c r="P8" s="68">
        <v>63.519838999999997</v>
      </c>
      <c r="Q8" s="68">
        <v>50.413541000000002</v>
      </c>
      <c r="R8" s="68">
        <v>61.502912000000002</v>
      </c>
      <c r="S8" s="68">
        <v>57.542765000000003</v>
      </c>
      <c r="T8" s="68">
        <v>67.137521000000007</v>
      </c>
      <c r="U8" s="68">
        <v>60.018393000000003</v>
      </c>
      <c r="V8" s="68">
        <v>78.262107</v>
      </c>
      <c r="W8" s="68">
        <v>65.075109999999995</v>
      </c>
      <c r="X8" s="68">
        <v>129.40675999999999</v>
      </c>
      <c r="Y8" s="68">
        <v>80.800334000000007</v>
      </c>
    </row>
    <row r="9" spans="1:25" s="11" customFormat="1" x14ac:dyDescent="0.2">
      <c r="A9" s="25" t="s">
        <v>18</v>
      </c>
      <c r="B9" s="68">
        <v>27.238582000000001</v>
      </c>
      <c r="C9" s="68">
        <v>16.700987999999999</v>
      </c>
      <c r="D9" s="68">
        <v>29.568052000000002</v>
      </c>
      <c r="E9" s="68">
        <v>17.876072000000001</v>
      </c>
      <c r="F9" s="68">
        <v>33.543272000000002</v>
      </c>
      <c r="G9" s="68">
        <v>19.834402000000001</v>
      </c>
      <c r="H9" s="68">
        <v>42.278446000000002</v>
      </c>
      <c r="I9" s="68">
        <v>24.322078000000001</v>
      </c>
      <c r="J9" s="68">
        <v>36.534188</v>
      </c>
      <c r="K9" s="86">
        <v>21.991786999999999</v>
      </c>
      <c r="L9" s="68">
        <v>40.172646999999998</v>
      </c>
      <c r="M9" s="68">
        <v>24.046226999999998</v>
      </c>
      <c r="N9" s="68">
        <v>46.611482000000002</v>
      </c>
      <c r="O9" s="68">
        <v>27.272646999999999</v>
      </c>
      <c r="P9" s="68">
        <v>63.480854999999998</v>
      </c>
      <c r="Q9" s="68">
        <v>35.319572000000001</v>
      </c>
      <c r="R9" s="68">
        <v>54.726061999999999</v>
      </c>
      <c r="S9" s="68">
        <v>33.097450000000002</v>
      </c>
      <c r="T9" s="68">
        <v>62.264124000000002</v>
      </c>
      <c r="U9" s="68">
        <v>115.83372</v>
      </c>
      <c r="V9" s="68">
        <v>77.223416999999998</v>
      </c>
      <c r="W9" s="68">
        <v>44.942632000000003</v>
      </c>
      <c r="X9" s="68">
        <v>88.261246</v>
      </c>
      <c r="Y9" s="68">
        <v>123.38169000000001</v>
      </c>
    </row>
    <row r="10" spans="1:25" s="11" customFormat="1" x14ac:dyDescent="0.2">
      <c r="A10" s="25" t="s">
        <v>25</v>
      </c>
      <c r="B10" s="68">
        <v>42.553255</v>
      </c>
      <c r="C10" s="68">
        <v>40.812992000000001</v>
      </c>
      <c r="D10" s="68">
        <v>42.975915000000001</v>
      </c>
      <c r="E10" s="68">
        <v>40.813056000000003</v>
      </c>
      <c r="F10" s="68">
        <v>43.592205</v>
      </c>
      <c r="G10" s="68">
        <v>41.001779999999997</v>
      </c>
      <c r="H10" s="68">
        <v>46.161031000000001</v>
      </c>
      <c r="I10" s="68">
        <v>41.972968999999999</v>
      </c>
      <c r="J10" s="68">
        <v>44.520251000000002</v>
      </c>
      <c r="K10" s="86">
        <v>41.619993000000001</v>
      </c>
      <c r="L10" s="68">
        <v>45.533282999999997</v>
      </c>
      <c r="M10" s="68">
        <v>41.976208</v>
      </c>
      <c r="N10" s="68">
        <v>47.544319000000002</v>
      </c>
      <c r="O10" s="68">
        <v>42.869562000000002</v>
      </c>
      <c r="P10" s="68">
        <v>54.759726999999998</v>
      </c>
      <c r="Q10" s="68">
        <v>70.169107999999994</v>
      </c>
      <c r="R10" s="68">
        <v>50.561438000000003</v>
      </c>
      <c r="S10" s="68">
        <v>45.496203000000001</v>
      </c>
      <c r="T10" s="68">
        <v>52.955187000000002</v>
      </c>
      <c r="U10" s="68">
        <v>-98.748316000000003</v>
      </c>
      <c r="V10" s="68">
        <v>56.965981999999997</v>
      </c>
      <c r="W10" s="68">
        <v>85.910359999999997</v>
      </c>
      <c r="X10" s="68">
        <v>61.235809000000003</v>
      </c>
      <c r="Y10" s="68">
        <v>123.22624</v>
      </c>
    </row>
    <row r="11" spans="1:25" s="11" customFormat="1" x14ac:dyDescent="0.2">
      <c r="A11" s="64" t="s">
        <v>27</v>
      </c>
      <c r="B11" s="68">
        <v>91.845049000000003</v>
      </c>
      <c r="C11" s="68">
        <v>80.258436000000003</v>
      </c>
      <c r="D11" s="68">
        <v>97.199978000000002</v>
      </c>
      <c r="E11" s="68">
        <v>83.939468000000005</v>
      </c>
      <c r="F11" s="68">
        <v>105.87889</v>
      </c>
      <c r="G11" s="68">
        <v>89.939553000000004</v>
      </c>
      <c r="H11" s="68">
        <v>124.67258</v>
      </c>
      <c r="I11" s="68">
        <v>102.73363000000001</v>
      </c>
      <c r="J11" s="68">
        <v>113.6776</v>
      </c>
      <c r="K11" s="86">
        <v>97.435286000000005</v>
      </c>
      <c r="L11" s="68">
        <v>121.36391</v>
      </c>
      <c r="M11" s="68">
        <v>102.68252</v>
      </c>
      <c r="N11" s="68">
        <v>134.1754</v>
      </c>
      <c r="O11" s="68">
        <v>111.29574</v>
      </c>
      <c r="P11" s="68">
        <v>163.60902999999999</v>
      </c>
      <c r="Q11" s="68">
        <v>140.53196</v>
      </c>
      <c r="R11" s="68">
        <v>150.76606000000001</v>
      </c>
      <c r="S11" s="68">
        <v>125.9687</v>
      </c>
      <c r="T11" s="68">
        <v>163.27464000000001</v>
      </c>
      <c r="U11" s="68">
        <v>134.58487</v>
      </c>
      <c r="V11" s="68">
        <v>185.16300000000001</v>
      </c>
      <c r="W11" s="68">
        <v>164.09312</v>
      </c>
      <c r="X11" s="68">
        <v>234.71005</v>
      </c>
      <c r="Y11" s="68">
        <v>236.14275000000001</v>
      </c>
    </row>
    <row r="12" spans="1:25" x14ac:dyDescent="0.2">
      <c r="A12" s="12" t="s">
        <v>32</v>
      </c>
      <c r="J12" s="69">
        <v>114.1296</v>
      </c>
      <c r="K12" s="87">
        <v>97.850570000000005</v>
      </c>
    </row>
    <row r="13" spans="1:25" x14ac:dyDescent="0.2">
      <c r="A13" s="12" t="s">
        <v>33</v>
      </c>
      <c r="J13" s="69">
        <v>115.3707</v>
      </c>
      <c r="K13" s="87">
        <v>99.276168999999996</v>
      </c>
    </row>
    <row r="14" spans="1:25" x14ac:dyDescent="0.2">
      <c r="A14" s="12" t="s">
        <v>34</v>
      </c>
      <c r="J14" s="69">
        <v>118.44578</v>
      </c>
      <c r="K14" s="87">
        <v>103.21115</v>
      </c>
    </row>
    <row r="15" spans="1:25" x14ac:dyDescent="0.2">
      <c r="A15" s="12" t="s">
        <v>35</v>
      </c>
      <c r="J15" s="69">
        <v>124.98436</v>
      </c>
      <c r="K15" s="87">
        <v>111.21214999999999</v>
      </c>
    </row>
    <row r="16" spans="1:25" x14ac:dyDescent="0.2">
      <c r="A16" s="12" t="s">
        <v>36</v>
      </c>
      <c r="J16" s="69">
        <v>139.37119000000001</v>
      </c>
      <c r="K16" s="87">
        <v>128.67285000000001</v>
      </c>
    </row>
    <row r="17" spans="1:11" ht="17" thickBot="1" x14ac:dyDescent="0.25">
      <c r="A17" s="13" t="s">
        <v>37</v>
      </c>
      <c r="J17" s="69">
        <v>172.43290999999999</v>
      </c>
      <c r="K17" s="87">
        <v>169.62611000000001</v>
      </c>
    </row>
    <row r="19" spans="1:11" x14ac:dyDescent="0.2">
      <c r="B19" s="11"/>
    </row>
    <row r="22" spans="1:11" x14ac:dyDescent="0.2">
      <c r="A22" s="10"/>
    </row>
    <row r="23" spans="1:11" x14ac:dyDescent="0.2">
      <c r="A23" s="10"/>
    </row>
    <row r="24" spans="1:11" x14ac:dyDescent="0.2">
      <c r="A24" s="10"/>
    </row>
    <row r="25" spans="1:11" x14ac:dyDescent="0.2">
      <c r="A25" s="10"/>
    </row>
    <row r="26" spans="1:11" x14ac:dyDescent="0.2">
      <c r="A26" s="10"/>
    </row>
    <row r="29" spans="1:11" x14ac:dyDescent="0.2">
      <c r="A29" s="2" t="s">
        <v>58</v>
      </c>
    </row>
    <row r="30" spans="1:11" x14ac:dyDescent="0.2">
      <c r="A30" s="14"/>
    </row>
    <row r="31" spans="1:11" x14ac:dyDescent="0.2">
      <c r="A31" s="15">
        <v>42475</v>
      </c>
      <c r="B31" s="2" t="s">
        <v>59</v>
      </c>
    </row>
    <row r="32" spans="1:11" x14ac:dyDescent="0.2">
      <c r="A32" s="15">
        <v>42482</v>
      </c>
      <c r="B32" s="2" t="s">
        <v>60</v>
      </c>
    </row>
    <row r="33" spans="1:1" x14ac:dyDescent="0.2">
      <c r="A33" s="14"/>
    </row>
  </sheetData>
  <mergeCells count="15">
    <mergeCell ref="V5:W5"/>
    <mergeCell ref="X5:Y5"/>
    <mergeCell ref="B4:I4"/>
    <mergeCell ref="J4:Q4"/>
    <mergeCell ref="R4:Y4"/>
    <mergeCell ref="J5:K5"/>
    <mergeCell ref="L5:M5"/>
    <mergeCell ref="N5:O5"/>
    <mergeCell ref="P5:Q5"/>
    <mergeCell ref="R5:S5"/>
    <mergeCell ref="T5:U5"/>
    <mergeCell ref="B5:C5"/>
    <mergeCell ref="D5:E5"/>
    <mergeCell ref="F5:G5"/>
    <mergeCell ref="H5:I5"/>
  </mergeCells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7AC499AD2CF43A25811F7776DE0A4" ma:contentTypeVersion="18" ma:contentTypeDescription="Create a new document." ma:contentTypeScope="" ma:versionID="1dd2617f7434ce888059de6e326bdbed">
  <xsd:schema xmlns:xsd="http://www.w3.org/2001/XMLSchema" xmlns:xs="http://www.w3.org/2001/XMLSchema" xmlns:p="http://schemas.microsoft.com/office/2006/metadata/properties" xmlns:ns2="fce64670-e999-4019-b25a-9d7dac6419a7" xmlns:ns3="7bdbfaba-addc-4ef5-a19e-1af729a4b030" targetNamespace="http://schemas.microsoft.com/office/2006/metadata/properties" ma:root="true" ma:fieldsID="590ccceef0107eebe2fa8ac16a3a9628" ns2:_="" ns3:_="">
    <xsd:import namespace="fce64670-e999-4019-b25a-9d7dac6419a7"/>
    <xsd:import namespace="7bdbfaba-addc-4ef5-a19e-1af729a4b0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Number" minOccurs="0"/>
                <xsd:element ref="ns2:Description" minOccurs="0"/>
                <xsd:element ref="ns2:MediaServiceAutoKeyPoints" minOccurs="0"/>
                <xsd:element ref="ns2:MediaServiceKeyPoints" minOccurs="0"/>
                <xsd:element ref="ns3:Doc_x0020_Number" minOccurs="0"/>
                <xsd:element ref="ns3:COO_x0020_Doc_x0020_Type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TMTDocN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e64670-e999-4019-b25a-9d7dac6419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Number" ma:index="12" nillable="true" ma:displayName="Number" ma:format="Dropdown" ma:internalName="Number" ma:percentage="FALSE">
      <xsd:simpleType>
        <xsd:restriction base="dms:Number"/>
      </xsd:simpleType>
    </xsd:element>
    <xsd:element name="Description" ma:index="13" nillable="true" ma:displayName="Description" ma:format="Dropdown" ma:internalName="Description">
      <xsd:simpleType>
        <xsd:restriction base="dms:Text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2113186-39af-432d-951a-a58ab5eae6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TMTDocNo" ma:index="25" nillable="true" ma:displayName="TMT Doc No" ma:format="Dropdown" ma:internalName="TMTDocNo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dbfaba-addc-4ef5-a19e-1af729a4b0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Doc_x0020_Number" ma:index="16" nillable="true" ma:displayName="COO Doc No" ma:indexed="true" ma:internalName="Doc_x0020_Number">
      <xsd:simpleType>
        <xsd:restriction base="dms:Text">
          <xsd:maxLength value="255"/>
        </xsd:restriction>
      </xsd:simpleType>
    </xsd:element>
    <xsd:element name="COO_x0020_Doc_x0020_Type" ma:index="17" nillable="true" ma:displayName="COO Doc Type" ma:format="Dropdown" ma:internalName="COO_x0020_Doc_x0020_Type">
      <xsd:simpleType>
        <xsd:restriction base="dms:Choice">
          <xsd:enumeration value="CCR"/>
          <xsd:enumeration value="CON"/>
          <xsd:enumeration value="CST"/>
          <xsd:enumeration value="DRD"/>
          <xsd:enumeration value="EXT"/>
          <xsd:enumeration value="GRA"/>
          <xsd:enumeration value="ICD"/>
          <xsd:enumeration value="JOU"/>
          <xsd:enumeration value="MGT"/>
          <xsd:enumeration value="PHO"/>
          <xsd:enumeration value="PRE"/>
          <xsd:enumeration value="SCH"/>
          <xsd:enumeration value="SCI"/>
          <xsd:enumeration value="SPE"/>
          <xsd:enumeration value="TEC"/>
          <xsd:enumeration value="TMP"/>
        </xsd:restriction>
      </xsd:simpleType>
    </xsd:element>
    <xsd:element name="TaxCatchAll" ma:index="24" nillable="true" ma:displayName="Taxonomy Catch All Column" ma:hidden="true" ma:list="{bc98e8f2-6689-4eb7-b093-f8f535e5ba23}" ma:internalName="TaxCatchAll" ma:showField="CatchAllData" ma:web="7bdbfaba-addc-4ef5-a19e-1af729a4b0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_x0020_Number xmlns="7bdbfaba-addc-4ef5-a19e-1af729a4b030" xsi:nil="true"/>
    <COO_x0020_Doc_x0020_Type xmlns="7bdbfaba-addc-4ef5-a19e-1af729a4b030" xsi:nil="true"/>
    <Description xmlns="fce64670-e999-4019-b25a-9d7dac6419a7" xsi:nil="true"/>
    <lcf76f155ced4ddcb4097134ff3c332f xmlns="fce64670-e999-4019-b25a-9d7dac6419a7">
      <Terms xmlns="http://schemas.microsoft.com/office/infopath/2007/PartnerControls"/>
    </lcf76f155ced4ddcb4097134ff3c332f>
    <TaxCatchAll xmlns="7bdbfaba-addc-4ef5-a19e-1af729a4b030" xsi:nil="true"/>
    <TMTDocNo xmlns="fce64670-e999-4019-b25a-9d7dac6419a7" xsi:nil="true"/>
    <Number xmlns="fce64670-e999-4019-b25a-9d7dac6419a7" xsi:nil="true"/>
  </documentManagement>
</p:properties>
</file>

<file path=customXml/itemProps1.xml><?xml version="1.0" encoding="utf-8"?>
<ds:datastoreItem xmlns:ds="http://schemas.openxmlformats.org/officeDocument/2006/customXml" ds:itemID="{D42BAE9D-113C-4166-9F15-2909AB7E2839}"/>
</file>

<file path=customXml/itemProps2.xml><?xml version="1.0" encoding="utf-8"?>
<ds:datastoreItem xmlns:ds="http://schemas.openxmlformats.org/officeDocument/2006/customXml" ds:itemID="{659A7399-40FE-46E7-A797-D56A3DFFAE4F}"/>
</file>

<file path=customXml/itemProps3.xml><?xml version="1.0" encoding="utf-8"?>
<ds:datastoreItem xmlns:ds="http://schemas.openxmlformats.org/officeDocument/2006/customXml" ds:itemID="{72526BFC-A673-45F7-834C-390032DAFF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LGS AO Fundementals</vt:lpstr>
      <vt:lpstr>NGS AO Fundementals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Lianqi Wang</dc:creator>
  <cp:lastModifiedBy>Dave Andersen</cp:lastModifiedBy>
  <dcterms:created xsi:type="dcterms:W3CDTF">2016-04-04T16:59:45Z</dcterms:created>
  <dcterms:modified xsi:type="dcterms:W3CDTF">2023-02-14T19:47:25Z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0x0101004BE7AC499AD2CF43A25811F7776DE0A4</vt:lpwstr>
  </property>
</Properties>
</file>