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<sst xmlns="http://schemas.openxmlformats.org/spreadsheetml/2006/main" count="511" uniqueCount="232">
  <si>
    <t>File opened</t>
  </si>
  <si>
    <t>2017-05-14 07:25:22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</si>
  <si>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</si>
  <si>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</si>
  <si>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</si>
  <si>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</si>
  <si>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</si>
  <si>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</si>
  <si>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</si>
  <si>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</si>
  <si>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</si>
  <si>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</si>
  <si>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</si>
  <si>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"co2azero": "0.972299", "co2aspanconc1": "1003", "co2bspan2b": "0.182038", "co2bzero": "0.944842", "ssb_ref": "34693.7", "co2aspan1": "0.991272", "h2obspan2b": "0.0683661", "flowmeterzero": "0.977628", "h2obspanconc1": "12.17", "h2oaspanconc2": "0", "h2obzero": "1.07491", "co2aspan2a": "0.181789", "co2bspanconc2": "0", "co2aspan2b": "0.180203", "ssa_ref": "33806.8", "flowazero": "0.28679", "flowbzero": "0.32942", "h2oaspan2b": "0.0680957", "co2aspan2": "0", "h2oaspan2": "0", "h2oaspanconc1": "12.17", "co2bspan1": "0.991029", "h2obspan2": "0", "h2oaspan1": "1.00284", "h2oaspan2a": "0.0679026", "chamberpressurezero": "2.60135", "tazero": "-0.144211", "co2aspanconc2": "0", "co2bspan2a": "0.183686", "co2bspan2": "0", "oxygen": "21", "h2obspan2a": "0.0684108", "h2obspanconc2": "0", "h2oazero": "1.0886", "h2obspan1": "0.999347", "co2bspanconc1": "1003"}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</si>
  <si>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</si>
  <si>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</si>
  <si>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</si>
  <si>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</si>
  <si>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</si>
  <si>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</si>
  <si>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</si>
  <si>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</si>
  <si>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</si>
  <si>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</si>
  <si>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</si>
  <si>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</si>
  <si>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</si>
  <si>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</si>
  <si>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</si>
  <si>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</si>
  <si>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07:25:22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</si>
  <si>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</si>
  <si>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</si>
  <si>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</si>
  <si>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</si>
  <si>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</si>
  <si>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</si>
  <si>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</si>
  <si>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</si>
  <si>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</si>
  <si>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</si>
  <si>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</si>
  <si>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</si>
  <si>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</si>
  <si>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</si>
  <si>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</si>
  <si>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</si>
  <si>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</si>
  <si>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</si>
  <si>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</si>
  <si>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</si>
  <si>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</si>
  <si>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</si>
  <si>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</si>
  <si>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</si>
  <si>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</si>
  <si>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</si>
  <si>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</si>
  <si>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</si>
  <si>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</si>
  <si>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</si>
  <si>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</si>
  <si>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</si>
  <si>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</si>
  <si>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</si>
  <si>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</si>
  <si>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</si>
  <si>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</si>
  <si>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</si>
  <si>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</si>
  <si>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</si>
  <si>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</si>
  <si>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</si>
  <si>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</si>
  <si>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</si>
  <si>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</si>
  <si>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</si>
  <si>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</si>
  <si>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</si>
  <si>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</si>
  <si>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</si>
  <si>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</si>
  <si>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</si>
  <si>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</si>
  <si>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</si>
  <si>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</si>
  <si>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</si>
  <si>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</si>
  <si>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</si>
  <si>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</si>
  <si>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</si>
  <si>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</si>
  <si>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</si>
  <si>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</si>
  <si>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</si>
  <si>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</si>
  <si>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</si>
  <si>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</si>
  <si>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</si>
  <si>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</si>
  <si>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</si>
  <si>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</si>
  <si>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</si>
  <si>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</si>
  <si>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</si>
  <si>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</si>
  <si>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</si>
  <si>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</si>
  <si>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</si>
  <si>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</si>
  <si>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</si>
  <si>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</si>
  <si>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</si>
  <si>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</si>
  <si>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</si>
  <si>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</si>
  <si>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</si>
  <si>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</si>
  <si>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</si>
  <si>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</si>
  <si>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</si>
  <si>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</si>
  <si>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</si>
  <si>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</si>
  <si>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</si>
  <si>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</si>
  <si>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</si>
  <si>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</si>
  <si>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</si>
  <si>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</si>
  <si>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</si>
  <si>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</si>
  <si>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</si>
  <si>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</si>
  <si>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</si>
  <si>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</si>
  <si>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</si>
  <si>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</si>
  <si>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</si>
  <si>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</si>
  <si>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</si>
  <si>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</si>
  <si>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</si>
  <si>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</si>
  <si>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</si>
  <si>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</si>
  <si>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</si>
  <si>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</si>
  <si>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</si>
  <si>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</si>
  <si>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</si>
  <si>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</si>
  <si>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</si>
  <si>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</si>
  <si>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</si>
  <si>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</si>
  <si>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</si>
  <si>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</si>
  <si>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</si>
  <si>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</si>
  <si>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</si>
  <si>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</si>
  <si>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</si>
  <si>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</si>
  <si>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</si>
  <si>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</si>
  <si>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</si>
  <si>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</si>
  <si>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</si>
  <si>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</si>
  <si>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</si>
  <si>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</si>
  <si>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</si>
  <si>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</si>
  <si>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</si>
  <si>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</si>
  <si>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</si>
  <si>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</si>
  <si>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</si>
  <si>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</si>
  <si>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</si>
  <si>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</si>
  <si>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</si>
  <si>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</si>
  <si>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</si>
  <si>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</si>
  <si>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</si>
  <si>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</si>
  <si>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</si>
  <si>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</si>
  <si>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</si>
  <si>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</si>
  <si>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</si>
  <si>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</si>
  <si>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</si>
  <si>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</si>
  <si>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</si>
  <si>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</si>
  <si>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</si>
  <si>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</si>
  <si>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</si>
  <si>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07:28:26</t>
  </si>
  <si>
    <t>07:27:32</t>
  </si>
  <si>
    <t>2/2</t>
  </si>
  <si>
    <t>20170516 07:30:26</t>
  </si>
  <si>
    <t>07:29:27</t>
  </si>
  <si>
    <t>20170516 07:32:25</t>
  </si>
  <si>
    <t>07:31:25</t>
  </si>
  <si>
    <t>20170516 07:34:26</t>
  </si>
  <si>
    <t>07:33:24</t>
  </si>
  <si>
    <t>0/2</t>
  </si>
  <si>
    <t>20170516 07:39:47</t>
  </si>
  <si>
    <t>07:38:50</t>
  </si>
  <si>
    <t>1/2</t>
  </si>
  <si>
    <t>20170516 07:41:17</t>
  </si>
  <si>
    <t>07:40:45</t>
  </si>
  <si>
    <t>20170516 07:42:52</t>
  </si>
  <si>
    <t>07:42:19</t>
  </si>
  <si>
    <t>20170516 07:44:47</t>
  </si>
  <si>
    <t>07:44:02</t>
  </si>
  <si>
    <t>20170516 07:46:36</t>
  </si>
  <si>
    <t>07:45:49</t>
  </si>
  <si>
    <t>20170516 07:48:12</t>
  </si>
  <si>
    <t>07:47:36</t>
  </si>
  <si>
    <t>20170516 07:49:42</t>
  </si>
  <si>
    <t>07:49:09</t>
  </si>
  <si>
    <t>20170516 07:51:16</t>
  </si>
  <si>
    <t>07:50:40</t>
  </si>
  <si>
    <t>20170516 07:52:50</t>
  </si>
  <si>
    <t>07:52:17</t>
  </si>
  <si>
    <t>20170516 07:54:31</t>
  </si>
  <si>
    <t>07:53:54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</si>
</sst>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6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1494894506.5</v>
      </c>
      <c r="C43">
        <v>0</v>
      </c>
      <c r="D43" t="s">
        <v>201</v>
      </c>
      <c r="E43">
        <v>1494894506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0.0197282469260646</v>
      </c>
      <c r="AC43">
        <v>-0.442419424769315</v>
      </c>
      <c r="AD43">
        <v>4.78627309096079</v>
      </c>
      <c r="AE43">
        <v>2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4.5</v>
      </c>
      <c r="AO43">
        <v>1494894501</v>
      </c>
      <c r="AP43">
        <v>490.511714285714</v>
      </c>
      <c r="AQ43">
        <v>500.073761904762</v>
      </c>
      <c r="AR43">
        <v>27.5777095238095</v>
      </c>
      <c r="AS43">
        <v>25.9887047619048</v>
      </c>
      <c r="AT43">
        <v>500.000047619048</v>
      </c>
      <c r="AU43">
        <v>100.469047619048</v>
      </c>
      <c r="AV43">
        <v>0.0999991190476191</v>
      </c>
      <c r="AW43">
        <v>27.4909476190476</v>
      </c>
      <c r="AX43">
        <v>29.0092333333333</v>
      </c>
      <c r="AY43">
        <v>999.9</v>
      </c>
      <c r="AZ43">
        <v>10006.2523809524</v>
      </c>
      <c r="BA43">
        <v>726.316095238095</v>
      </c>
      <c r="BB43">
        <v>85.3504571428571</v>
      </c>
      <c r="BC43">
        <v>1499.99952380952</v>
      </c>
      <c r="BD43">
        <v>0.899998</v>
      </c>
      <c r="BE43">
        <v>0.100002047619048</v>
      </c>
      <c r="BF43">
        <v>30</v>
      </c>
      <c r="BG43">
        <v>31920.0380952381</v>
      </c>
      <c r="BH43">
        <v>1494894452</v>
      </c>
      <c r="BI43" t="s">
        <v>202</v>
      </c>
      <c r="BJ43">
        <v>13</v>
      </c>
      <c r="BK43">
        <v>-3.732</v>
      </c>
      <c r="BL43">
        <v>0.401</v>
      </c>
      <c r="BM43">
        <v>500</v>
      </c>
      <c r="BN43">
        <v>26</v>
      </c>
      <c r="BO43">
        <v>0.25</v>
      </c>
      <c r="BP43">
        <v>0.06</v>
      </c>
      <c r="BQ43">
        <v>-9.5564843902439</v>
      </c>
      <c r="BR43">
        <v>-0.0172565853658485</v>
      </c>
      <c r="BS43">
        <v>0.0474145736085632</v>
      </c>
      <c r="BT43">
        <v>1</v>
      </c>
      <c r="BU43">
        <v>1.58831487804878</v>
      </c>
      <c r="BV43">
        <v>0.0436528222996532</v>
      </c>
      <c r="BW43">
        <v>0.0147819280108122</v>
      </c>
      <c r="BX43">
        <v>1</v>
      </c>
      <c r="BY43">
        <v>2</v>
      </c>
      <c r="BZ43">
        <v>2</v>
      </c>
      <c r="CA43" t="s">
        <v>203</v>
      </c>
      <c r="CB43">
        <v>100</v>
      </c>
      <c r="CC43">
        <v>100</v>
      </c>
      <c r="CD43">
        <v>-3.732</v>
      </c>
      <c r="CE43">
        <v>0.401</v>
      </c>
      <c r="CF43">
        <v>3</v>
      </c>
      <c r="CG43">
        <v>504.979</v>
      </c>
      <c r="CH43">
        <v>616.417</v>
      </c>
      <c r="CI43">
        <v>26.12</v>
      </c>
      <c r="CJ43">
        <v>28.5847</v>
      </c>
      <c r="CK43">
        <v>30.0002</v>
      </c>
      <c r="CL43">
        <v>28.4448</v>
      </c>
      <c r="CM43">
        <v>28.3959</v>
      </c>
      <c r="CN43">
        <v>24.7733</v>
      </c>
      <c r="CO43">
        <v>23.991</v>
      </c>
      <c r="CP43">
        <v>40.2777</v>
      </c>
      <c r="CQ43">
        <v>26.1032</v>
      </c>
      <c r="CR43">
        <v>500</v>
      </c>
      <c r="CS43">
        <v>25.9704</v>
      </c>
      <c r="CT43">
        <v>100.516</v>
      </c>
      <c r="CU43">
        <v>99.6588</v>
      </c>
    </row>
    <row r="44" spans="1:99">
      <c r="A44">
        <v>2</v>
      </c>
      <c r="B44">
        <v>1494894626.5</v>
      </c>
      <c r="C44">
        <v>120</v>
      </c>
      <c r="D44" t="s">
        <v>204</v>
      </c>
      <c r="E44">
        <v>1494894626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0.0197370246918685</v>
      </c>
      <c r="AC44">
        <v>-0.442616272168492</v>
      </c>
      <c r="AD44">
        <v>4.78801431861914</v>
      </c>
      <c r="AE44">
        <v>2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4.5</v>
      </c>
      <c r="AO44">
        <v>1494894621</v>
      </c>
      <c r="AP44">
        <v>294.799380952381</v>
      </c>
      <c r="AQ44">
        <v>299.953142857143</v>
      </c>
      <c r="AR44">
        <v>27.4844047619048</v>
      </c>
      <c r="AS44">
        <v>26.0221809523809</v>
      </c>
      <c r="AT44">
        <v>500.001285714286</v>
      </c>
      <c r="AU44">
        <v>100.475714285714</v>
      </c>
      <c r="AV44">
        <v>0.100006080952381</v>
      </c>
      <c r="AW44">
        <v>27.4594238095238</v>
      </c>
      <c r="AX44">
        <v>28.9706761904762</v>
      </c>
      <c r="AY44">
        <v>999.9</v>
      </c>
      <c r="AZ44">
        <v>10003.2047619048</v>
      </c>
      <c r="BA44">
        <v>725.960619047619</v>
      </c>
      <c r="BB44">
        <v>79.8862142857143</v>
      </c>
      <c r="BC44">
        <v>1500.00238095238</v>
      </c>
      <c r="BD44">
        <v>0.899999619047619</v>
      </c>
      <c r="BE44">
        <v>0.100000371428571</v>
      </c>
      <c r="BF44">
        <v>30</v>
      </c>
      <c r="BG44">
        <v>31920.1095238095</v>
      </c>
      <c r="BH44">
        <v>1494894567.5</v>
      </c>
      <c r="BI44" t="s">
        <v>205</v>
      </c>
      <c r="BJ44">
        <v>14</v>
      </c>
      <c r="BK44">
        <v>-3.427</v>
      </c>
      <c r="BL44">
        <v>0.397</v>
      </c>
      <c r="BM44">
        <v>300</v>
      </c>
      <c r="BN44">
        <v>26</v>
      </c>
      <c r="BO44">
        <v>0.33</v>
      </c>
      <c r="BP44">
        <v>0.06</v>
      </c>
      <c r="BQ44">
        <v>-5.15017414634146</v>
      </c>
      <c r="BR44">
        <v>-0.0794993728222998</v>
      </c>
      <c r="BS44">
        <v>0.0366001480721788</v>
      </c>
      <c r="BT44">
        <v>1</v>
      </c>
      <c r="BU44">
        <v>1.45321024390244</v>
      </c>
      <c r="BV44">
        <v>0.0972165156794392</v>
      </c>
      <c r="BW44">
        <v>0.00972608774725691</v>
      </c>
      <c r="BX44">
        <v>1</v>
      </c>
      <c r="BY44">
        <v>2</v>
      </c>
      <c r="BZ44">
        <v>2</v>
      </c>
      <c r="CA44" t="s">
        <v>203</v>
      </c>
      <c r="CB44">
        <v>100</v>
      </c>
      <c r="CC44">
        <v>100</v>
      </c>
      <c r="CD44">
        <v>-3.427</v>
      </c>
      <c r="CE44">
        <v>0.397</v>
      </c>
      <c r="CF44">
        <v>3</v>
      </c>
      <c r="CG44">
        <v>504.963</v>
      </c>
      <c r="CH44">
        <v>615.314</v>
      </c>
      <c r="CI44">
        <v>26.1874</v>
      </c>
      <c r="CJ44">
        <v>28.6364</v>
      </c>
      <c r="CK44">
        <v>30.0003</v>
      </c>
      <c r="CL44">
        <v>28.4971</v>
      </c>
      <c r="CM44">
        <v>28.447</v>
      </c>
      <c r="CN44">
        <v>16.5566</v>
      </c>
      <c r="CO44">
        <v>24.0061</v>
      </c>
      <c r="CP44">
        <v>38.7875</v>
      </c>
      <c r="CQ44">
        <v>26.2105</v>
      </c>
      <c r="CR44">
        <v>300</v>
      </c>
      <c r="CS44">
        <v>25.9596</v>
      </c>
      <c r="CT44">
        <v>100.506</v>
      </c>
      <c r="CU44">
        <v>99.6486</v>
      </c>
    </row>
    <row r="45" spans="1:99">
      <c r="A45">
        <v>3</v>
      </c>
      <c r="B45">
        <v>1494894745.5</v>
      </c>
      <c r="C45">
        <v>239</v>
      </c>
      <c r="D45" t="s">
        <v>206</v>
      </c>
      <c r="E45">
        <v>1494894745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0.0197441271801521</v>
      </c>
      <c r="AC45">
        <v>-0.442775550323952</v>
      </c>
      <c r="AD45">
        <v>4.78942311686881</v>
      </c>
      <c r="AE45">
        <v>2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4.5</v>
      </c>
      <c r="AO45">
        <v>1494894740</v>
      </c>
      <c r="AP45">
        <v>197.008857142857</v>
      </c>
      <c r="AQ45">
        <v>199.988904761905</v>
      </c>
      <c r="AR45">
        <v>27.4966761904762</v>
      </c>
      <c r="AS45">
        <v>26.0355523809524</v>
      </c>
      <c r="AT45">
        <v>500.008428571429</v>
      </c>
      <c r="AU45">
        <v>100.480142857143</v>
      </c>
      <c r="AV45">
        <v>0.099998619047619</v>
      </c>
      <c r="AW45">
        <v>27.5014333333333</v>
      </c>
      <c r="AX45">
        <v>28.9980095238095</v>
      </c>
      <c r="AY45">
        <v>999.9</v>
      </c>
      <c r="AZ45">
        <v>9995.08571428571</v>
      </c>
      <c r="BA45">
        <v>726.118571428571</v>
      </c>
      <c r="BB45">
        <v>47.7636571428571</v>
      </c>
      <c r="BC45">
        <v>1499.9980952381</v>
      </c>
      <c r="BD45">
        <v>0.899998285714286</v>
      </c>
      <c r="BE45">
        <v>0.100001714285714</v>
      </c>
      <c r="BF45">
        <v>30</v>
      </c>
      <c r="BG45">
        <v>31920.0047619048</v>
      </c>
      <c r="BH45">
        <v>1494894685</v>
      </c>
      <c r="BI45" t="s">
        <v>207</v>
      </c>
      <c r="BJ45">
        <v>15</v>
      </c>
      <c r="BK45">
        <v>-3.176</v>
      </c>
      <c r="BL45">
        <v>0.395</v>
      </c>
      <c r="BM45">
        <v>200</v>
      </c>
      <c r="BN45">
        <v>26</v>
      </c>
      <c r="BO45">
        <v>0.43</v>
      </c>
      <c r="BP45">
        <v>0.08</v>
      </c>
      <c r="BQ45">
        <v>-2.97289902439024</v>
      </c>
      <c r="BR45">
        <v>-0.0304756097560914</v>
      </c>
      <c r="BS45">
        <v>0.0333896089287377</v>
      </c>
      <c r="BT45">
        <v>1</v>
      </c>
      <c r="BU45">
        <v>1.45829365853659</v>
      </c>
      <c r="BV45">
        <v>0.0685636933797932</v>
      </c>
      <c r="BW45">
        <v>0.0184332022489771</v>
      </c>
      <c r="BX45">
        <v>1</v>
      </c>
      <c r="BY45">
        <v>2</v>
      </c>
      <c r="BZ45">
        <v>2</v>
      </c>
      <c r="CA45" t="s">
        <v>203</v>
      </c>
      <c r="CB45">
        <v>100</v>
      </c>
      <c r="CC45">
        <v>100</v>
      </c>
      <c r="CD45">
        <v>-3.176</v>
      </c>
      <c r="CE45">
        <v>0.395</v>
      </c>
      <c r="CF45">
        <v>3</v>
      </c>
      <c r="CG45">
        <v>505.118</v>
      </c>
      <c r="CH45">
        <v>614.942</v>
      </c>
      <c r="CI45">
        <v>26.2619</v>
      </c>
      <c r="CJ45">
        <v>28.6655</v>
      </c>
      <c r="CK45">
        <v>30.0003</v>
      </c>
      <c r="CL45">
        <v>28.5329</v>
      </c>
      <c r="CM45">
        <v>28.4842</v>
      </c>
      <c r="CN45">
        <v>12.1383</v>
      </c>
      <c r="CO45">
        <v>24.1458</v>
      </c>
      <c r="CP45">
        <v>37.6584</v>
      </c>
      <c r="CQ45">
        <v>26.2634</v>
      </c>
      <c r="CR45">
        <v>200</v>
      </c>
      <c r="CS45">
        <v>26.0171</v>
      </c>
      <c r="CT45">
        <v>100.497</v>
      </c>
      <c r="CU45">
        <v>99.6412</v>
      </c>
    </row>
    <row r="46" spans="1:99">
      <c r="A46">
        <v>4</v>
      </c>
      <c r="B46">
        <v>1494894866</v>
      </c>
      <c r="C46">
        <v>359.5</v>
      </c>
      <c r="D46" t="s">
        <v>208</v>
      </c>
      <c r="E46">
        <v>1494894865.5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0.0197612996793</v>
      </c>
      <c r="AC46">
        <v>-0.443160655357529</v>
      </c>
      <c r="AD46">
        <v>4.79282893056516</v>
      </c>
      <c r="AE46">
        <v>2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4.5</v>
      </c>
      <c r="AO46">
        <v>1494894860.5</v>
      </c>
      <c r="AP46">
        <v>99.3062571428571</v>
      </c>
      <c r="AQ46">
        <v>99.9952095238095</v>
      </c>
      <c r="AR46">
        <v>27.4985904761905</v>
      </c>
      <c r="AS46">
        <v>26.068219047619</v>
      </c>
      <c r="AT46">
        <v>499.988666666667</v>
      </c>
      <c r="AU46">
        <v>100.485571428571</v>
      </c>
      <c r="AV46">
        <v>0.0999708476190476</v>
      </c>
      <c r="AW46">
        <v>27.5230714285714</v>
      </c>
      <c r="AX46">
        <v>29.0058047619048</v>
      </c>
      <c r="AY46">
        <v>999.9</v>
      </c>
      <c r="AZ46">
        <v>9998.57380952381</v>
      </c>
      <c r="BA46">
        <v>725.459333333333</v>
      </c>
      <c r="BB46">
        <v>47.5188238095238</v>
      </c>
      <c r="BC46">
        <v>1499.99666666667</v>
      </c>
      <c r="BD46">
        <v>0.899999523809524</v>
      </c>
      <c r="BE46">
        <v>0.100000538095238</v>
      </c>
      <c r="BF46">
        <v>30</v>
      </c>
      <c r="BG46">
        <v>31920</v>
      </c>
      <c r="BH46">
        <v>1494894804</v>
      </c>
      <c r="BI46" t="s">
        <v>209</v>
      </c>
      <c r="BJ46">
        <v>16</v>
      </c>
      <c r="BK46">
        <v>-2.944</v>
      </c>
      <c r="BL46">
        <v>0.401</v>
      </c>
      <c r="BM46">
        <v>100</v>
      </c>
      <c r="BN46">
        <v>26</v>
      </c>
      <c r="BO46">
        <v>0.22</v>
      </c>
      <c r="BP46">
        <v>0.05</v>
      </c>
      <c r="BQ46">
        <v>-0.680218853658537</v>
      </c>
      <c r="BR46">
        <v>-0.118175163763071</v>
      </c>
      <c r="BS46">
        <v>0.0241120029431361</v>
      </c>
      <c r="BT46">
        <v>0</v>
      </c>
      <c r="BU46">
        <v>1.4019156097561</v>
      </c>
      <c r="BV46">
        <v>0.383287317073178</v>
      </c>
      <c r="BW46">
        <v>0.0443725546381545</v>
      </c>
      <c r="BX46">
        <v>0</v>
      </c>
      <c r="BY46">
        <v>0</v>
      </c>
      <c r="BZ46">
        <v>2</v>
      </c>
      <c r="CA46" t="s">
        <v>210</v>
      </c>
      <c r="CB46">
        <v>100</v>
      </c>
      <c r="CC46">
        <v>100</v>
      </c>
      <c r="CD46">
        <v>-2.944</v>
      </c>
      <c r="CE46">
        <v>0.401</v>
      </c>
      <c r="CF46">
        <v>3</v>
      </c>
      <c r="CG46">
        <v>505.075</v>
      </c>
      <c r="CH46">
        <v>614.059</v>
      </c>
      <c r="CI46">
        <v>26.2768</v>
      </c>
      <c r="CJ46">
        <v>28.7013</v>
      </c>
      <c r="CK46">
        <v>30.0002</v>
      </c>
      <c r="CL46">
        <v>28.5731</v>
      </c>
      <c r="CM46">
        <v>28.5243</v>
      </c>
      <c r="CN46">
        <v>7.53068</v>
      </c>
      <c r="CO46">
        <v>24.3317</v>
      </c>
      <c r="CP46">
        <v>36.1585</v>
      </c>
      <c r="CQ46">
        <v>26.2725</v>
      </c>
      <c r="CR46">
        <v>100</v>
      </c>
      <c r="CS46">
        <v>26.0411</v>
      </c>
      <c r="CT46">
        <v>100.488</v>
      </c>
      <c r="CU46">
        <v>99.6418</v>
      </c>
    </row>
    <row r="47" spans="1:99">
      <c r="A47">
        <v>5</v>
      </c>
      <c r="B47">
        <v>1494895187.6</v>
      </c>
      <c r="C47">
        <v>681.099999904633</v>
      </c>
      <c r="D47" t="s">
        <v>211</v>
      </c>
      <c r="E47">
        <v>1494895187.1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0.019742721313112</v>
      </c>
      <c r="AC47">
        <v>-0.442744022794441</v>
      </c>
      <c r="AD47">
        <v>4.78914426691043</v>
      </c>
      <c r="AE47">
        <v>1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4.5</v>
      </c>
      <c r="AO47">
        <v>1494895182.1</v>
      </c>
      <c r="AP47">
        <v>489.017285714286</v>
      </c>
      <c r="AQ47">
        <v>500.00580952381</v>
      </c>
      <c r="AR47">
        <v>27.602019047619</v>
      </c>
      <c r="AS47">
        <v>25.8596476190476</v>
      </c>
      <c r="AT47">
        <v>500.011904761905</v>
      </c>
      <c r="AU47">
        <v>100.506095238095</v>
      </c>
      <c r="AV47">
        <v>0.0999977</v>
      </c>
      <c r="AW47">
        <v>27.5893238095238</v>
      </c>
      <c r="AX47">
        <v>28.9855047619048</v>
      </c>
      <c r="AY47">
        <v>999.9</v>
      </c>
      <c r="AZ47">
        <v>9999.40380952381</v>
      </c>
      <c r="BA47">
        <v>724.006761904762</v>
      </c>
      <c r="BB47">
        <v>40.1678333333333</v>
      </c>
      <c r="BC47">
        <v>1499.99714285714</v>
      </c>
      <c r="BD47">
        <v>0.900000666666667</v>
      </c>
      <c r="BE47">
        <v>0.0999993428571429</v>
      </c>
      <c r="BF47">
        <v>30</v>
      </c>
      <c r="BG47">
        <v>31920.0238095238</v>
      </c>
      <c r="BH47">
        <v>1494895130</v>
      </c>
      <c r="BI47" t="s">
        <v>212</v>
      </c>
      <c r="BJ47">
        <v>17</v>
      </c>
      <c r="BK47">
        <v>-3.643</v>
      </c>
      <c r="BL47">
        <v>0.392</v>
      </c>
      <c r="BM47">
        <v>500</v>
      </c>
      <c r="BN47">
        <v>26</v>
      </c>
      <c r="BO47">
        <v>0.08</v>
      </c>
      <c r="BP47">
        <v>0.04</v>
      </c>
      <c r="BQ47">
        <v>-10.9668902439024</v>
      </c>
      <c r="BR47">
        <v>-0.0366773519163566</v>
      </c>
      <c r="BS47">
        <v>0.0903998294971359</v>
      </c>
      <c r="BT47">
        <v>1</v>
      </c>
      <c r="BU47">
        <v>1.71530512195122</v>
      </c>
      <c r="BV47">
        <v>0.245048362369322</v>
      </c>
      <c r="BW47">
        <v>0.0778328300260448</v>
      </c>
      <c r="BX47">
        <v>0</v>
      </c>
      <c r="BY47">
        <v>1</v>
      </c>
      <c r="BZ47">
        <v>2</v>
      </c>
      <c r="CA47" t="s">
        <v>213</v>
      </c>
      <c r="CB47">
        <v>100</v>
      </c>
      <c r="CC47">
        <v>100</v>
      </c>
      <c r="CD47">
        <v>-3.643</v>
      </c>
      <c r="CE47">
        <v>0.392</v>
      </c>
      <c r="CF47">
        <v>3</v>
      </c>
      <c r="CG47">
        <v>505.276</v>
      </c>
      <c r="CH47">
        <v>614.109</v>
      </c>
      <c r="CI47">
        <v>26.4949</v>
      </c>
      <c r="CJ47">
        <v>28.7985</v>
      </c>
      <c r="CK47">
        <v>30.0002</v>
      </c>
      <c r="CL47">
        <v>28.6814</v>
      </c>
      <c r="CM47">
        <v>28.6344</v>
      </c>
      <c r="CN47">
        <v>24.8017</v>
      </c>
      <c r="CO47">
        <v>24.5833</v>
      </c>
      <c r="CP47">
        <v>31.6685</v>
      </c>
      <c r="CQ47">
        <v>26.5046</v>
      </c>
      <c r="CR47">
        <v>500</v>
      </c>
      <c r="CS47">
        <v>25.9119</v>
      </c>
      <c r="CT47">
        <v>100.47</v>
      </c>
      <c r="CU47">
        <v>99.6226</v>
      </c>
    </row>
    <row r="48" spans="1:99">
      <c r="A48">
        <v>6</v>
      </c>
      <c r="B48">
        <v>1494895277.6</v>
      </c>
      <c r="C48">
        <v>771.099999904633</v>
      </c>
      <c r="D48" t="s">
        <v>214</v>
      </c>
      <c r="E48">
        <v>1494895277.1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0.0197958393660654</v>
      </c>
      <c r="AC48">
        <v>-0.443935231446713</v>
      </c>
      <c r="AD48">
        <v>4.79967746025372</v>
      </c>
      <c r="AE48">
        <v>2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4.5</v>
      </c>
      <c r="AO48">
        <v>1494895272.1</v>
      </c>
      <c r="AP48">
        <v>293.396238095238</v>
      </c>
      <c r="AQ48">
        <v>300.041476190476</v>
      </c>
      <c r="AR48">
        <v>27.6046380952381</v>
      </c>
      <c r="AS48">
        <v>25.8584428571429</v>
      </c>
      <c r="AT48">
        <v>500.019380952381</v>
      </c>
      <c r="AU48">
        <v>100.511285714286</v>
      </c>
      <c r="AV48">
        <v>0.100008542857143</v>
      </c>
      <c r="AW48">
        <v>27.6120761904762</v>
      </c>
      <c r="AX48">
        <v>28.9967380952381</v>
      </c>
      <c r="AY48">
        <v>999.9</v>
      </c>
      <c r="AZ48">
        <v>9995.98666666667</v>
      </c>
      <c r="BA48">
        <v>724.55119047619</v>
      </c>
      <c r="BB48">
        <v>40.6047714285714</v>
      </c>
      <c r="BC48">
        <v>1500</v>
      </c>
      <c r="BD48">
        <v>0.900000857142857</v>
      </c>
      <c r="BE48">
        <v>0.0999991333333333</v>
      </c>
      <c r="BF48">
        <v>30</v>
      </c>
      <c r="BG48">
        <v>31920.0714285714</v>
      </c>
      <c r="BH48">
        <v>1494895245.1</v>
      </c>
      <c r="BI48" t="s">
        <v>215</v>
      </c>
      <c r="BJ48">
        <v>18</v>
      </c>
      <c r="BK48">
        <v>-3.434</v>
      </c>
      <c r="BL48">
        <v>0.389</v>
      </c>
      <c r="BM48">
        <v>300</v>
      </c>
      <c r="BN48">
        <v>26</v>
      </c>
      <c r="BO48">
        <v>0.34</v>
      </c>
      <c r="BP48">
        <v>0.06</v>
      </c>
      <c r="BQ48">
        <v>-6.6250943902439</v>
      </c>
      <c r="BR48">
        <v>-0.0241187456446215</v>
      </c>
      <c r="BS48">
        <v>0.0453567973257878</v>
      </c>
      <c r="BT48">
        <v>1</v>
      </c>
      <c r="BU48">
        <v>1.74397682926829</v>
      </c>
      <c r="BV48">
        <v>0.0764372822299731</v>
      </c>
      <c r="BW48">
        <v>0.0236181146310824</v>
      </c>
      <c r="BX48">
        <v>1</v>
      </c>
      <c r="BY48">
        <v>2</v>
      </c>
      <c r="BZ48">
        <v>2</v>
      </c>
      <c r="CA48" t="s">
        <v>203</v>
      </c>
      <c r="CB48">
        <v>100</v>
      </c>
      <c r="CC48">
        <v>100</v>
      </c>
      <c r="CD48">
        <v>-3.434</v>
      </c>
      <c r="CE48">
        <v>0.389</v>
      </c>
      <c r="CF48">
        <v>3</v>
      </c>
      <c r="CG48">
        <v>505.007</v>
      </c>
      <c r="CH48">
        <v>612.991</v>
      </c>
      <c r="CI48">
        <v>26.499</v>
      </c>
      <c r="CJ48">
        <v>28.81</v>
      </c>
      <c r="CK48">
        <v>30</v>
      </c>
      <c r="CL48">
        <v>28.6987</v>
      </c>
      <c r="CM48">
        <v>28.6513</v>
      </c>
      <c r="CN48">
        <v>16.5704</v>
      </c>
      <c r="CO48">
        <v>24.6895</v>
      </c>
      <c r="CP48">
        <v>30.5456</v>
      </c>
      <c r="CQ48">
        <v>26.5036</v>
      </c>
      <c r="CR48">
        <v>300</v>
      </c>
      <c r="CS48">
        <v>25.9307</v>
      </c>
      <c r="CT48">
        <v>100.466</v>
      </c>
      <c r="CU48">
        <v>99.6218</v>
      </c>
    </row>
    <row r="49" spans="1:99">
      <c r="A49">
        <v>7</v>
      </c>
      <c r="B49">
        <v>1494895372.6</v>
      </c>
      <c r="C49">
        <v>866.099999904633</v>
      </c>
      <c r="D49" t="s">
        <v>216</v>
      </c>
      <c r="E49">
        <v>1494895372.1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0.0197300697358137</v>
      </c>
      <c r="AC49">
        <v>-0.442460302524124</v>
      </c>
      <c r="AD49">
        <v>4.78663469018445</v>
      </c>
      <c r="AE49">
        <v>2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4.5</v>
      </c>
      <c r="AO49">
        <v>1494895367.1</v>
      </c>
      <c r="AP49">
        <v>196.150047619048</v>
      </c>
      <c r="AQ49">
        <v>200.020333333333</v>
      </c>
      <c r="AR49">
        <v>27.6887333333333</v>
      </c>
      <c r="AS49">
        <v>25.9179285714286</v>
      </c>
      <c r="AT49">
        <v>499.991952380952</v>
      </c>
      <c r="AU49">
        <v>100.514476190476</v>
      </c>
      <c r="AV49">
        <v>0.0999896714285714</v>
      </c>
      <c r="AW49">
        <v>27.611080952381</v>
      </c>
      <c r="AX49">
        <v>29.0025952380952</v>
      </c>
      <c r="AY49">
        <v>999.9</v>
      </c>
      <c r="AZ49">
        <v>9992.5180952381</v>
      </c>
      <c r="BA49">
        <v>724.985142857143</v>
      </c>
      <c r="BB49">
        <v>40.3445285714286</v>
      </c>
      <c r="BC49">
        <v>1500.00095238095</v>
      </c>
      <c r="BD49">
        <v>0.899997904761905</v>
      </c>
      <c r="BE49">
        <v>0.100002095238095</v>
      </c>
      <c r="BF49">
        <v>30</v>
      </c>
      <c r="BG49">
        <v>31920.0619047619</v>
      </c>
      <c r="BH49">
        <v>1494895339.1</v>
      </c>
      <c r="BI49" t="s">
        <v>217</v>
      </c>
      <c r="BJ49">
        <v>19</v>
      </c>
      <c r="BK49">
        <v>-3.167</v>
      </c>
      <c r="BL49">
        <v>0.395</v>
      </c>
      <c r="BM49">
        <v>200</v>
      </c>
      <c r="BN49">
        <v>26</v>
      </c>
      <c r="BO49">
        <v>0.51</v>
      </c>
      <c r="BP49">
        <v>0.07</v>
      </c>
      <c r="BQ49">
        <v>-3.86863951219512</v>
      </c>
      <c r="BR49">
        <v>0.0929090592334458</v>
      </c>
      <c r="BS49">
        <v>0.0355340199033793</v>
      </c>
      <c r="BT49">
        <v>1</v>
      </c>
      <c r="BU49">
        <v>1.77582146341463</v>
      </c>
      <c r="BV49">
        <v>-0.0298538675958161</v>
      </c>
      <c r="BW49">
        <v>0.0128774727790623</v>
      </c>
      <c r="BX49">
        <v>1</v>
      </c>
      <c r="BY49">
        <v>2</v>
      </c>
      <c r="BZ49">
        <v>2</v>
      </c>
      <c r="CA49" t="s">
        <v>203</v>
      </c>
      <c r="CB49">
        <v>100</v>
      </c>
      <c r="CC49">
        <v>100</v>
      </c>
      <c r="CD49">
        <v>-3.167</v>
      </c>
      <c r="CE49">
        <v>0.395</v>
      </c>
      <c r="CF49">
        <v>3</v>
      </c>
      <c r="CG49">
        <v>505.226</v>
      </c>
      <c r="CH49">
        <v>612.36</v>
      </c>
      <c r="CI49">
        <v>26.495</v>
      </c>
      <c r="CJ49">
        <v>28.8223</v>
      </c>
      <c r="CK49">
        <v>30.0002</v>
      </c>
      <c r="CL49">
        <v>28.7135</v>
      </c>
      <c r="CM49">
        <v>28.6669</v>
      </c>
      <c r="CN49">
        <v>12.1549</v>
      </c>
      <c r="CO49">
        <v>24.8415</v>
      </c>
      <c r="CP49">
        <v>29.0379</v>
      </c>
      <c r="CQ49">
        <v>26.4924</v>
      </c>
      <c r="CR49">
        <v>200</v>
      </c>
      <c r="CS49">
        <v>25.8801</v>
      </c>
      <c r="CT49">
        <v>100.461</v>
      </c>
      <c r="CU49">
        <v>99.6212</v>
      </c>
    </row>
    <row r="50" spans="1:99">
      <c r="A50">
        <v>8</v>
      </c>
      <c r="B50">
        <v>1494895487.6</v>
      </c>
      <c r="C50">
        <v>981.099999904633</v>
      </c>
      <c r="D50" t="s">
        <v>218</v>
      </c>
      <c r="E50">
        <v>1494895487.1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0.0197347643258456</v>
      </c>
      <c r="AC50">
        <v>-0.442565581915102</v>
      </c>
      <c r="AD50">
        <v>4.78756594848581</v>
      </c>
      <c r="AE50">
        <v>1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4.5</v>
      </c>
      <c r="AO50">
        <v>1494895482.1</v>
      </c>
      <c r="AP50">
        <v>99.0268142857143</v>
      </c>
      <c r="AQ50">
        <v>100.017380952381</v>
      </c>
      <c r="AR50">
        <v>27.6667047619048</v>
      </c>
      <c r="AS50">
        <v>25.8202047619048</v>
      </c>
      <c r="AT50">
        <v>500.006619047619</v>
      </c>
      <c r="AU50">
        <v>100.519666666667</v>
      </c>
      <c r="AV50">
        <v>0.100000771428571</v>
      </c>
      <c r="AW50">
        <v>27.6264</v>
      </c>
      <c r="AX50">
        <v>29.0067476190476</v>
      </c>
      <c r="AY50">
        <v>999.9</v>
      </c>
      <c r="AZ50">
        <v>9999.75761904762</v>
      </c>
      <c r="BA50">
        <v>725.220190476191</v>
      </c>
      <c r="BB50">
        <v>45.3880761904762</v>
      </c>
      <c r="BC50">
        <v>1499.99857142857</v>
      </c>
      <c r="BD50">
        <v>0.899998285714286</v>
      </c>
      <c r="BE50">
        <v>0.10000169047619</v>
      </c>
      <c r="BF50">
        <v>30</v>
      </c>
      <c r="BG50">
        <v>31920.0285714286</v>
      </c>
      <c r="BH50">
        <v>1494895442.6</v>
      </c>
      <c r="BI50" t="s">
        <v>219</v>
      </c>
      <c r="BJ50">
        <v>20</v>
      </c>
      <c r="BK50">
        <v>-2.924</v>
      </c>
      <c r="BL50">
        <v>0.393</v>
      </c>
      <c r="BM50">
        <v>100</v>
      </c>
      <c r="BN50">
        <v>26</v>
      </c>
      <c r="BO50">
        <v>0.4</v>
      </c>
      <c r="BP50">
        <v>0.03</v>
      </c>
      <c r="BQ50">
        <v>-0.997267390243903</v>
      </c>
      <c r="BR50">
        <v>0.0870995540069723</v>
      </c>
      <c r="BS50">
        <v>0.0242987331134955</v>
      </c>
      <c r="BT50">
        <v>1</v>
      </c>
      <c r="BU50">
        <v>1.85647170731707</v>
      </c>
      <c r="BV50">
        <v>-0.0498717073170739</v>
      </c>
      <c r="BW50">
        <v>0.0252324619510158</v>
      </c>
      <c r="BX50">
        <v>1</v>
      </c>
      <c r="BY50">
        <v>2</v>
      </c>
      <c r="BZ50">
        <v>2</v>
      </c>
      <c r="CA50" t="s">
        <v>203</v>
      </c>
      <c r="CB50">
        <v>100</v>
      </c>
      <c r="CC50">
        <v>100</v>
      </c>
      <c r="CD50">
        <v>-2.924</v>
      </c>
      <c r="CE50">
        <v>0.393</v>
      </c>
      <c r="CF50">
        <v>3</v>
      </c>
      <c r="CG50">
        <v>505.319</v>
      </c>
      <c r="CH50">
        <v>611.473</v>
      </c>
      <c r="CI50">
        <v>26.4813</v>
      </c>
      <c r="CJ50">
        <v>28.8494</v>
      </c>
      <c r="CK50">
        <v>30.0002</v>
      </c>
      <c r="CL50">
        <v>28.7407</v>
      </c>
      <c r="CM50">
        <v>28.6956</v>
      </c>
      <c r="CN50">
        <v>7.54304</v>
      </c>
      <c r="CO50">
        <v>25.1138</v>
      </c>
      <c r="CP50">
        <v>27.9108</v>
      </c>
      <c r="CQ50">
        <v>26.4799</v>
      </c>
      <c r="CR50">
        <v>100</v>
      </c>
      <c r="CS50">
        <v>25.8923</v>
      </c>
      <c r="CT50">
        <v>100.452</v>
      </c>
      <c r="CU50">
        <v>99.6152</v>
      </c>
    </row>
    <row r="51" spans="1:99">
      <c r="A51">
        <v>9</v>
      </c>
      <c r="B51">
        <v>1494895596.6</v>
      </c>
      <c r="C51">
        <v>1090.09999990463</v>
      </c>
      <c r="D51" t="s">
        <v>220</v>
      </c>
      <c r="E51">
        <v>1494895596.1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0.0197026009308616</v>
      </c>
      <c r="AC51">
        <v>-0.441844295793695</v>
      </c>
      <c r="AD51">
        <v>4.78118490144181</v>
      </c>
      <c r="AE51">
        <v>1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4.5</v>
      </c>
      <c r="AO51">
        <v>1494895591.1</v>
      </c>
      <c r="AP51">
        <v>31.074719047619</v>
      </c>
      <c r="AQ51">
        <v>30.009119047619</v>
      </c>
      <c r="AR51">
        <v>27.7325238095238</v>
      </c>
      <c r="AS51">
        <v>25.8702095238095</v>
      </c>
      <c r="AT51">
        <v>500.009857142857</v>
      </c>
      <c r="AU51">
        <v>100.525904761905</v>
      </c>
      <c r="AV51">
        <v>0.0999992380952381</v>
      </c>
      <c r="AW51">
        <v>27.6328619047619</v>
      </c>
      <c r="AX51">
        <v>29.0032904761905</v>
      </c>
      <c r="AY51">
        <v>999.9</v>
      </c>
      <c r="AZ51">
        <v>9991.75571428571</v>
      </c>
      <c r="BA51">
        <v>725.047142857143</v>
      </c>
      <c r="BB51">
        <v>50.2259571428571</v>
      </c>
      <c r="BC51">
        <v>1499.99857142857</v>
      </c>
      <c r="BD51">
        <v>0.899998952380952</v>
      </c>
      <c r="BE51">
        <v>0.100001033333333</v>
      </c>
      <c r="BF51">
        <v>30</v>
      </c>
      <c r="BG51">
        <v>31920.0047619048</v>
      </c>
      <c r="BH51">
        <v>1494895549.6</v>
      </c>
      <c r="BI51" t="s">
        <v>221</v>
      </c>
      <c r="BJ51">
        <v>21</v>
      </c>
      <c r="BK51">
        <v>-2.849</v>
      </c>
      <c r="BL51">
        <v>0.4</v>
      </c>
      <c r="BM51">
        <v>30</v>
      </c>
      <c r="BN51">
        <v>26</v>
      </c>
      <c r="BO51">
        <v>0.34</v>
      </c>
      <c r="BP51">
        <v>0.05</v>
      </c>
      <c r="BQ51">
        <v>1.07273531707317</v>
      </c>
      <c r="BR51">
        <v>0.0919920000000068</v>
      </c>
      <c r="BS51">
        <v>0.0453680704930827</v>
      </c>
      <c r="BT51">
        <v>1</v>
      </c>
      <c r="BU51">
        <v>1.86677829268293</v>
      </c>
      <c r="BV51">
        <v>-0.0477315679442518</v>
      </c>
      <c r="BW51">
        <v>0.00511153544896677</v>
      </c>
      <c r="BX51">
        <v>1</v>
      </c>
      <c r="BY51">
        <v>2</v>
      </c>
      <c r="BZ51">
        <v>2</v>
      </c>
      <c r="CA51" t="s">
        <v>203</v>
      </c>
      <c r="CB51">
        <v>100</v>
      </c>
      <c r="CC51">
        <v>100</v>
      </c>
      <c r="CD51">
        <v>-2.849</v>
      </c>
      <c r="CE51">
        <v>0.4</v>
      </c>
      <c r="CF51">
        <v>3</v>
      </c>
      <c r="CG51">
        <v>505.22</v>
      </c>
      <c r="CH51">
        <v>611.119</v>
      </c>
      <c r="CI51">
        <v>26.4689</v>
      </c>
      <c r="CJ51">
        <v>28.8932</v>
      </c>
      <c r="CK51">
        <v>30.0004</v>
      </c>
      <c r="CL51">
        <v>28.7825</v>
      </c>
      <c r="CM51">
        <v>28.7383</v>
      </c>
      <c r="CN51">
        <v>4.3209</v>
      </c>
      <c r="CO51">
        <v>25.135</v>
      </c>
      <c r="CP51">
        <v>26.4</v>
      </c>
      <c r="CQ51">
        <v>26.4696</v>
      </c>
      <c r="CR51">
        <v>30</v>
      </c>
      <c r="CS51">
        <v>25.8032</v>
      </c>
      <c r="CT51">
        <v>100.439</v>
      </c>
      <c r="CU51">
        <v>99.6035</v>
      </c>
    </row>
    <row r="52" spans="1:99">
      <c r="A52">
        <v>10</v>
      </c>
      <c r="B52">
        <v>1494895692.6</v>
      </c>
      <c r="C52">
        <v>1186.09999990463</v>
      </c>
      <c r="D52" t="s">
        <v>222</v>
      </c>
      <c r="E52">
        <v>1494895692.1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0.0196657615914232</v>
      </c>
      <c r="AC52">
        <v>-0.441018148421134</v>
      </c>
      <c r="AD52">
        <v>4.77387373787964</v>
      </c>
      <c r="AE52">
        <v>1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4.5</v>
      </c>
      <c r="AO52">
        <v>1494895687.1</v>
      </c>
      <c r="AP52">
        <v>390.656095238095</v>
      </c>
      <c r="AQ52">
        <v>399.996047619048</v>
      </c>
      <c r="AR52">
        <v>27.7193952380952</v>
      </c>
      <c r="AS52">
        <v>25.7934904761905</v>
      </c>
      <c r="AT52">
        <v>500.003333333333</v>
      </c>
      <c r="AU52">
        <v>100.528380952381</v>
      </c>
      <c r="AV52">
        <v>0.100003314285714</v>
      </c>
      <c r="AW52">
        <v>27.6203238095238</v>
      </c>
      <c r="AX52">
        <v>28.9659952380952</v>
      </c>
      <c r="AY52">
        <v>999.9</v>
      </c>
      <c r="AZ52">
        <v>10002.35</v>
      </c>
      <c r="BA52">
        <v>725.320952380952</v>
      </c>
      <c r="BB52">
        <v>57.0358142857143</v>
      </c>
      <c r="BC52">
        <v>1500</v>
      </c>
      <c r="BD52">
        <v>0.899999666666667</v>
      </c>
      <c r="BE52">
        <v>0.100000238095238</v>
      </c>
      <c r="BF52">
        <v>30</v>
      </c>
      <c r="BG52">
        <v>31920.0666666667</v>
      </c>
      <c r="BH52">
        <v>1494895656.6</v>
      </c>
      <c r="BI52" t="s">
        <v>223</v>
      </c>
      <c r="BJ52">
        <v>22</v>
      </c>
      <c r="BK52">
        <v>-3.465</v>
      </c>
      <c r="BL52">
        <v>0.391</v>
      </c>
      <c r="BM52">
        <v>400</v>
      </c>
      <c r="BN52">
        <v>26</v>
      </c>
      <c r="BO52">
        <v>0.14</v>
      </c>
      <c r="BP52">
        <v>0.05</v>
      </c>
      <c r="BQ52">
        <v>-9.34431731707317</v>
      </c>
      <c r="BR52">
        <v>0.0143671777003484</v>
      </c>
      <c r="BS52">
        <v>0.054353850853072</v>
      </c>
      <c r="BT52">
        <v>1</v>
      </c>
      <c r="BU52">
        <v>1.93370463414634</v>
      </c>
      <c r="BV52">
        <v>-0.0916337979094075</v>
      </c>
      <c r="BW52">
        <v>0.0102427511780488</v>
      </c>
      <c r="BX52">
        <v>1</v>
      </c>
      <c r="BY52">
        <v>2</v>
      </c>
      <c r="BZ52">
        <v>2</v>
      </c>
      <c r="CA52" t="s">
        <v>203</v>
      </c>
      <c r="CB52">
        <v>100</v>
      </c>
      <c r="CC52">
        <v>100</v>
      </c>
      <c r="CD52">
        <v>-3.465</v>
      </c>
      <c r="CE52">
        <v>0.391</v>
      </c>
      <c r="CF52">
        <v>3</v>
      </c>
      <c r="CG52">
        <v>505.454</v>
      </c>
      <c r="CH52">
        <v>611.083</v>
      </c>
      <c r="CI52">
        <v>26.598</v>
      </c>
      <c r="CJ52">
        <v>28.9394</v>
      </c>
      <c r="CK52">
        <v>30.0003</v>
      </c>
      <c r="CL52">
        <v>28.8234</v>
      </c>
      <c r="CM52">
        <v>28.7771</v>
      </c>
      <c r="CN52">
        <v>20.7959</v>
      </c>
      <c r="CO52">
        <v>25.3052</v>
      </c>
      <c r="CP52">
        <v>24.8987</v>
      </c>
      <c r="CQ52">
        <v>26.6203</v>
      </c>
      <c r="CR52">
        <v>400</v>
      </c>
      <c r="CS52">
        <v>25.8026</v>
      </c>
      <c r="CT52">
        <v>100.431</v>
      </c>
      <c r="CU52">
        <v>99.5951</v>
      </c>
    </row>
    <row r="53" spans="1:99">
      <c r="A53">
        <v>11</v>
      </c>
      <c r="B53">
        <v>1494895782.6</v>
      </c>
      <c r="C53">
        <v>1276.09999990463</v>
      </c>
      <c r="D53" t="s">
        <v>224</v>
      </c>
      <c r="E53">
        <v>1494895782.1</v>
      </c>
      <c r="F53">
        <f>AT53*AG53*(AR53-AS53)/(100*AN53*(1000-AG53*AR53))</f>
        <v>0</v>
      </c>
      <c r="G53">
        <f>AT53*AG53*(AQ53-AP53*(1000-AG53*AS53)/(1000-AG53*AR53))/(100*AN53)</f>
        <v>0</v>
      </c>
      <c r="H53">
        <f>AP53 - G53*AN53*100.0/(AI53*AZ53)</f>
        <v>0</v>
      </c>
      <c r="I53">
        <f>((O53-F53/2)*(AP53 - G53*AN53*100.0/(AI53*AZ53))-G53)/(O53+F53/2)</f>
        <v>0</v>
      </c>
      <c r="J53">
        <f>I53*(AU53+AV53)/1000.0</f>
        <v>0</v>
      </c>
      <c r="K53">
        <f>(AP53 - G53*AN53*100.0/(AI53*AZ53))*(AU53+AV53)/1000.0</f>
        <v>0</v>
      </c>
      <c r="L53">
        <f>2.0/((1/N53-1/M53)+SQRT((1/N53-1/M53)*(1/N53-1/M53) + 4*$B$5/(($B$5+1)*($B$5+1))*(2*1/N53*1/M53-1/M53*1/M53)))</f>
        <v>0</v>
      </c>
      <c r="M53">
        <f>AD53+AC53*AN53+AB53*AN53*AN53</f>
        <v>0</v>
      </c>
      <c r="N53">
        <f>F53*(1000-(1000*0.61365*exp(17.502*R53/(240.97+R53))/(AU53+AV53)+AR53)/2)/(1000*0.61365*exp(17.502*R53/(240.97+R53))/(AU53+AV53)-AR53)</f>
        <v>0</v>
      </c>
      <c r="O53">
        <f>1/(($B$5+1)/(L53/1.6)+1/(M53/1.37)) + $B$5/(($B$5+1)/(L53/1.6) + $B$5/(M53/1.37))</f>
        <v>0</v>
      </c>
      <c r="P53">
        <f>(AK53*AM53)</f>
        <v>0</v>
      </c>
      <c r="Q53">
        <f>(AW53+(P53+2*0.95*5.67E-8*(((AW53+$B$8)+273)^4-(AW53+273)^4)-44100*F53)/(1.84*29.3*M53+8*0.95*5.67E-8*(AW53+273)^3))</f>
        <v>0</v>
      </c>
      <c r="R53">
        <f>($B$9*AX53+$B$10*AY53+$B$11*Q53)</f>
        <v>0</v>
      </c>
      <c r="S53">
        <f>0.61365*exp(17.502*R53/(240.97+R53))</f>
        <v>0</v>
      </c>
      <c r="T53">
        <f>(U53/V53*100)</f>
        <v>0</v>
      </c>
      <c r="U53">
        <f>AR53*(AU53+AV53)/1000</f>
        <v>0</v>
      </c>
      <c r="V53">
        <f>0.61365*exp(17.502*AW53/(240.97+AW53))</f>
        <v>0</v>
      </c>
      <c r="W53">
        <f>(S53-AR53*(AU53+AV53)/1000)</f>
        <v>0</v>
      </c>
      <c r="X53">
        <f>(-F53*44100)</f>
        <v>0</v>
      </c>
      <c r="Y53">
        <f>2*29.3*M53*0.92*(AW53-R53)</f>
        <v>0</v>
      </c>
      <c r="Z53">
        <f>2*0.95*5.67E-8*(((AW53+$B$8)+273)^4-(R53+273)^4)</f>
        <v>0</v>
      </c>
      <c r="AA53">
        <f>P53+Z53+X53+Y53</f>
        <v>0</v>
      </c>
      <c r="AB53">
        <v>0.0196429019313596</v>
      </c>
      <c r="AC53">
        <v>-0.440505504915927</v>
      </c>
      <c r="AD53">
        <v>4.76933568553718</v>
      </c>
      <c r="AE53">
        <v>1</v>
      </c>
      <c r="AF53">
        <v>0</v>
      </c>
      <c r="AG53">
        <f>IF(AE53*$B$39&gt;=AI53,1.0,(AI53/(AI53-AE53*$B$39)))</f>
        <v>0</v>
      </c>
      <c r="AH53">
        <f>(AG53-1)*100</f>
        <v>0</v>
      </c>
      <c r="AI53">
        <f>MAX(0,($B$33+$B$34*AZ53)/(1+$B$35*AZ53)*AU53/(AW53+273)*$B$36)</f>
        <v>0</v>
      </c>
      <c r="AJ53">
        <f>$B$28*BA53+$B$29*BB53+$B$30*BC53</f>
        <v>0</v>
      </c>
      <c r="AK53">
        <f>AJ53*AL53</f>
        <v>0</v>
      </c>
      <c r="AL53">
        <f>($B$28*$B$14+$B$29*$B$14+$B$30*(BD53*$B$15+BE53*$B$17))/($B$28+$B$29+$B$30)</f>
        <v>0</v>
      </c>
      <c r="AM53">
        <f>($B$28*$B$21+$B$29*$B$21+$B$30*(BD53*$B$22+BE53*$B$24))/($B$28+$B$29+$B$30)</f>
        <v>0</v>
      </c>
      <c r="AN53">
        <v>4.5</v>
      </c>
      <c r="AO53">
        <v>1494895777.1</v>
      </c>
      <c r="AP53">
        <v>586.453761904762</v>
      </c>
      <c r="AQ53">
        <v>600.012952380952</v>
      </c>
      <c r="AR53">
        <v>27.7630476190476</v>
      </c>
      <c r="AS53">
        <v>25.7482476190476</v>
      </c>
      <c r="AT53">
        <v>500.012142857143</v>
      </c>
      <c r="AU53">
        <v>100.52919047619</v>
      </c>
      <c r="AV53">
        <v>0.100016452380952</v>
      </c>
      <c r="AW53">
        <v>27.6844952380952</v>
      </c>
      <c r="AX53">
        <v>28.9981523809524</v>
      </c>
      <c r="AY53">
        <v>999.9</v>
      </c>
      <c r="AZ53">
        <v>10010.3923809524</v>
      </c>
      <c r="BA53">
        <v>725.725142857143</v>
      </c>
      <c r="BB53">
        <v>44.6674857142857</v>
      </c>
      <c r="BC53">
        <v>1500</v>
      </c>
      <c r="BD53">
        <v>0.900001571428571</v>
      </c>
      <c r="BE53">
        <v>0.0999984571428572</v>
      </c>
      <c r="BF53">
        <v>30</v>
      </c>
      <c r="BG53">
        <v>31920.0666666667</v>
      </c>
      <c r="BH53">
        <v>1494895749.1</v>
      </c>
      <c r="BI53" t="s">
        <v>225</v>
      </c>
      <c r="BJ53">
        <v>23</v>
      </c>
      <c r="BK53">
        <v>-3.894</v>
      </c>
      <c r="BL53">
        <v>0.385</v>
      </c>
      <c r="BM53">
        <v>600</v>
      </c>
      <c r="BN53">
        <v>26</v>
      </c>
      <c r="BO53">
        <v>0.11</v>
      </c>
      <c r="BP53">
        <v>0.07</v>
      </c>
      <c r="BQ53">
        <v>-13.5610073170732</v>
      </c>
      <c r="BR53">
        <v>0.0488299651567963</v>
      </c>
      <c r="BS53">
        <v>0.0489474052738835</v>
      </c>
      <c r="BT53">
        <v>1</v>
      </c>
      <c r="BU53">
        <v>2.02449829268293</v>
      </c>
      <c r="BV53">
        <v>-0.0883586759581903</v>
      </c>
      <c r="BW53">
        <v>0.0130422018383548</v>
      </c>
      <c r="BX53">
        <v>1</v>
      </c>
      <c r="BY53">
        <v>2</v>
      </c>
      <c r="BZ53">
        <v>2</v>
      </c>
      <c r="CA53" t="s">
        <v>203</v>
      </c>
      <c r="CB53">
        <v>100</v>
      </c>
      <c r="CC53">
        <v>100</v>
      </c>
      <c r="CD53">
        <v>-3.894</v>
      </c>
      <c r="CE53">
        <v>0.385</v>
      </c>
      <c r="CF53">
        <v>3</v>
      </c>
      <c r="CG53">
        <v>505.409</v>
      </c>
      <c r="CH53">
        <v>611.369</v>
      </c>
      <c r="CI53">
        <v>26.8751</v>
      </c>
      <c r="CJ53">
        <v>28.9757</v>
      </c>
      <c r="CK53">
        <v>30.0003</v>
      </c>
      <c r="CL53">
        <v>28.8597</v>
      </c>
      <c r="CM53">
        <v>28.8142</v>
      </c>
      <c r="CN53">
        <v>28.6807</v>
      </c>
      <c r="CO53">
        <v>25.467</v>
      </c>
      <c r="CP53">
        <v>23.3931</v>
      </c>
      <c r="CQ53">
        <v>26.6892</v>
      </c>
      <c r="CR53">
        <v>600</v>
      </c>
      <c r="CS53">
        <v>25.7628</v>
      </c>
      <c r="CT53">
        <v>100.425</v>
      </c>
      <c r="CU53">
        <v>99.5882</v>
      </c>
    </row>
    <row r="54" spans="1:99">
      <c r="A54">
        <v>12</v>
      </c>
      <c r="B54">
        <v>1494895876.6</v>
      </c>
      <c r="C54">
        <v>1370.09999990463</v>
      </c>
      <c r="D54" t="s">
        <v>226</v>
      </c>
      <c r="E54">
        <v>1494895876.1</v>
      </c>
      <c r="F54">
        <f>AT54*AG54*(AR54-AS54)/(100*AN54*(1000-AG54*AR54))</f>
        <v>0</v>
      </c>
      <c r="G54">
        <f>AT54*AG54*(AQ54-AP54*(1000-AG54*AS54)/(1000-AG54*AR54))/(100*AN54)</f>
        <v>0</v>
      </c>
      <c r="H54">
        <f>AP54 - G54*AN54*100.0/(AI54*AZ54)</f>
        <v>0</v>
      </c>
      <c r="I54">
        <f>((O54-F54/2)*(AP54 - G54*AN54*100.0/(AI54*AZ54))-G54)/(O54+F54/2)</f>
        <v>0</v>
      </c>
      <c r="J54">
        <f>I54*(AU54+AV54)/1000.0</f>
        <v>0</v>
      </c>
      <c r="K54">
        <f>(AP54 - G54*AN54*100.0/(AI54*AZ54))*(AU54+AV54)/1000.0</f>
        <v>0</v>
      </c>
      <c r="L54">
        <f>2.0/((1/N54-1/M54)+SQRT((1/N54-1/M54)*(1/N54-1/M54) + 4*$B$5/(($B$5+1)*($B$5+1))*(2*1/N54*1/M54-1/M54*1/M54)))</f>
        <v>0</v>
      </c>
      <c r="M54">
        <f>AD54+AC54*AN54+AB54*AN54*AN54</f>
        <v>0</v>
      </c>
      <c r="N54">
        <f>F54*(1000-(1000*0.61365*exp(17.502*R54/(240.97+R54))/(AU54+AV54)+AR54)/2)/(1000*0.61365*exp(17.502*R54/(240.97+R54))/(AU54+AV54)-AR54)</f>
        <v>0</v>
      </c>
      <c r="O54">
        <f>1/(($B$5+1)/(L54/1.6)+1/(M54/1.37)) + $B$5/(($B$5+1)/(L54/1.6) + $B$5/(M54/1.37))</f>
        <v>0</v>
      </c>
      <c r="P54">
        <f>(AK54*AM54)</f>
        <v>0</v>
      </c>
      <c r="Q54">
        <f>(AW54+(P54+2*0.95*5.67E-8*(((AW54+$B$8)+273)^4-(AW54+273)^4)-44100*F54)/(1.84*29.3*M54+8*0.95*5.67E-8*(AW54+273)^3))</f>
        <v>0</v>
      </c>
      <c r="R54">
        <f>($B$9*AX54+$B$10*AY54+$B$11*Q54)</f>
        <v>0</v>
      </c>
      <c r="S54">
        <f>0.61365*exp(17.502*R54/(240.97+R54))</f>
        <v>0</v>
      </c>
      <c r="T54">
        <f>(U54/V54*100)</f>
        <v>0</v>
      </c>
      <c r="U54">
        <f>AR54*(AU54+AV54)/1000</f>
        <v>0</v>
      </c>
      <c r="V54">
        <f>0.61365*exp(17.502*AW54/(240.97+AW54))</f>
        <v>0</v>
      </c>
      <c r="W54">
        <f>(S54-AR54*(AU54+AV54)/1000)</f>
        <v>0</v>
      </c>
      <c r="X54">
        <f>(-F54*44100)</f>
        <v>0</v>
      </c>
      <c r="Y54">
        <f>2*29.3*M54*0.92*(AW54-R54)</f>
        <v>0</v>
      </c>
      <c r="Z54">
        <f>2*0.95*5.67E-8*(((AW54+$B$8)+273)^4-(R54+273)^4)</f>
        <v>0</v>
      </c>
      <c r="AA54">
        <f>P54+Z54+X54+Y54</f>
        <v>0</v>
      </c>
      <c r="AB54">
        <v>0.0197825927497082</v>
      </c>
      <c r="AC54">
        <v>-0.443638167018697</v>
      </c>
      <c r="AD54">
        <v>4.7970511910015</v>
      </c>
      <c r="AE54">
        <v>1</v>
      </c>
      <c r="AF54">
        <v>0</v>
      </c>
      <c r="AG54">
        <f>IF(AE54*$B$39&gt;=AI54,1.0,(AI54/(AI54-AE54*$B$39)))</f>
        <v>0</v>
      </c>
      <c r="AH54">
        <f>(AG54-1)*100</f>
        <v>0</v>
      </c>
      <c r="AI54">
        <f>MAX(0,($B$33+$B$34*AZ54)/(1+$B$35*AZ54)*AU54/(AW54+273)*$B$36)</f>
        <v>0</v>
      </c>
      <c r="AJ54">
        <f>$B$28*BA54+$B$29*BB54+$B$30*BC54</f>
        <v>0</v>
      </c>
      <c r="AK54">
        <f>AJ54*AL54</f>
        <v>0</v>
      </c>
      <c r="AL54">
        <f>($B$28*$B$14+$B$29*$B$14+$B$30*(BD54*$B$15+BE54*$B$17))/($B$28+$B$29+$B$30)</f>
        <v>0</v>
      </c>
      <c r="AM54">
        <f>($B$28*$B$21+$B$29*$B$21+$B$30*(BD54*$B$22+BE54*$B$24))/($B$28+$B$29+$B$30)</f>
        <v>0</v>
      </c>
      <c r="AN54">
        <v>4.5</v>
      </c>
      <c r="AO54">
        <v>1494895871.1</v>
      </c>
      <c r="AP54">
        <v>784.479619047619</v>
      </c>
      <c r="AQ54">
        <v>800.030095238095</v>
      </c>
      <c r="AR54">
        <v>27.7679952380952</v>
      </c>
      <c r="AS54">
        <v>25.701480952381</v>
      </c>
      <c r="AT54">
        <v>500.010095238095</v>
      </c>
      <c r="AU54">
        <v>100.531619047619</v>
      </c>
      <c r="AV54">
        <v>0.0999924619047619</v>
      </c>
      <c r="AW54">
        <v>27.7028619047619</v>
      </c>
      <c r="AX54">
        <v>29.0094523809524</v>
      </c>
      <c r="AY54">
        <v>999.9</v>
      </c>
      <c r="AZ54">
        <v>9995.29523809524</v>
      </c>
      <c r="BA54">
        <v>726.352714285714</v>
      </c>
      <c r="BB54">
        <v>55.4964952380952</v>
      </c>
      <c r="BC54">
        <v>1499.99714285714</v>
      </c>
      <c r="BD54">
        <v>0.899998619047619</v>
      </c>
      <c r="BE54">
        <v>0.100001285714286</v>
      </c>
      <c r="BF54">
        <v>30</v>
      </c>
      <c r="BG54">
        <v>31920.0047619048</v>
      </c>
      <c r="BH54">
        <v>1494895840.6</v>
      </c>
      <c r="BI54" t="s">
        <v>227</v>
      </c>
      <c r="BJ54">
        <v>24</v>
      </c>
      <c r="BK54">
        <v>-4.364</v>
      </c>
      <c r="BL54">
        <v>0.38</v>
      </c>
      <c r="BM54">
        <v>800</v>
      </c>
      <c r="BN54">
        <v>26</v>
      </c>
      <c r="BO54">
        <v>0.09</v>
      </c>
      <c r="BP54">
        <v>0.03</v>
      </c>
      <c r="BQ54">
        <v>-15.5490682926829</v>
      </c>
      <c r="BR54">
        <v>-0.008517073170743</v>
      </c>
      <c r="BS54">
        <v>0.0617454508604732</v>
      </c>
      <c r="BT54">
        <v>1</v>
      </c>
      <c r="BU54">
        <v>2.08006634146341</v>
      </c>
      <c r="BV54">
        <v>-0.0827272473867589</v>
      </c>
      <c r="BW54">
        <v>0.0281079451276332</v>
      </c>
      <c r="BX54">
        <v>1</v>
      </c>
      <c r="BY54">
        <v>2</v>
      </c>
      <c r="BZ54">
        <v>2</v>
      </c>
      <c r="CA54" t="s">
        <v>203</v>
      </c>
      <c r="CB54">
        <v>100</v>
      </c>
      <c r="CC54">
        <v>100</v>
      </c>
      <c r="CD54">
        <v>-4.364</v>
      </c>
      <c r="CE54">
        <v>0.38</v>
      </c>
      <c r="CF54">
        <v>3</v>
      </c>
      <c r="CG54">
        <v>505.49</v>
      </c>
      <c r="CH54">
        <v>611.463</v>
      </c>
      <c r="CI54">
        <v>26.6968</v>
      </c>
      <c r="CJ54">
        <v>29.016</v>
      </c>
      <c r="CK54">
        <v>30.0002</v>
      </c>
      <c r="CL54">
        <v>28.897</v>
      </c>
      <c r="CM54">
        <v>28.8502</v>
      </c>
      <c r="CN54">
        <v>36.0488</v>
      </c>
      <c r="CO54">
        <v>25.3668</v>
      </c>
      <c r="CP54">
        <v>22.2609</v>
      </c>
      <c r="CQ54">
        <v>26.6947</v>
      </c>
      <c r="CR54">
        <v>800</v>
      </c>
      <c r="CS54">
        <v>25.7826</v>
      </c>
      <c r="CT54">
        <v>100.418</v>
      </c>
      <c r="CU54">
        <v>99.5827</v>
      </c>
    </row>
    <row r="55" spans="1:99">
      <c r="A55">
        <v>13</v>
      </c>
      <c r="B55">
        <v>1494895970.6</v>
      </c>
      <c r="C55">
        <v>1464.09999990463</v>
      </c>
      <c r="D55" t="s">
        <v>228</v>
      </c>
      <c r="E55">
        <v>1494895970.1</v>
      </c>
      <c r="F55">
        <f>AT55*AG55*(AR55-AS55)/(100*AN55*(1000-AG55*AR55))</f>
        <v>0</v>
      </c>
      <c r="G55">
        <f>AT55*AG55*(AQ55-AP55*(1000-AG55*AS55)/(1000-AG55*AR55))/(100*AN55)</f>
        <v>0</v>
      </c>
      <c r="H55">
        <f>AP55 - G55*AN55*100.0/(AI55*AZ55)</f>
        <v>0</v>
      </c>
      <c r="I55">
        <f>((O55-F55/2)*(AP55 - G55*AN55*100.0/(AI55*AZ55))-G55)/(O55+F55/2)</f>
        <v>0</v>
      </c>
      <c r="J55">
        <f>I55*(AU55+AV55)/1000.0</f>
        <v>0</v>
      </c>
      <c r="K55">
        <f>(AP55 - G55*AN55*100.0/(AI55*AZ55))*(AU55+AV55)/1000.0</f>
        <v>0</v>
      </c>
      <c r="L55">
        <f>2.0/((1/N55-1/M55)+SQRT((1/N55-1/M55)*(1/N55-1/M55) + 4*$B$5/(($B$5+1)*($B$5+1))*(2*1/N55*1/M55-1/M55*1/M55)))</f>
        <v>0</v>
      </c>
      <c r="M55">
        <f>AD55+AC55*AN55+AB55*AN55*AN55</f>
        <v>0</v>
      </c>
      <c r="N55">
        <f>F55*(1000-(1000*0.61365*exp(17.502*R55/(240.97+R55))/(AU55+AV55)+AR55)/2)/(1000*0.61365*exp(17.502*R55/(240.97+R55))/(AU55+AV55)-AR55)</f>
        <v>0</v>
      </c>
      <c r="O55">
        <f>1/(($B$5+1)/(L55/1.6)+1/(M55/1.37)) + $B$5/(($B$5+1)/(L55/1.6) + $B$5/(M55/1.37))</f>
        <v>0</v>
      </c>
      <c r="P55">
        <f>(AK55*AM55)</f>
        <v>0</v>
      </c>
      <c r="Q55">
        <f>(AW55+(P55+2*0.95*5.67E-8*(((AW55+$B$8)+273)^4-(AW55+273)^4)-44100*F55)/(1.84*29.3*M55+8*0.95*5.67E-8*(AW55+273)^3))</f>
        <v>0</v>
      </c>
      <c r="R55">
        <f>($B$9*AX55+$B$10*AY55+$B$11*Q55)</f>
        <v>0</v>
      </c>
      <c r="S55">
        <f>0.61365*exp(17.502*R55/(240.97+R55))</f>
        <v>0</v>
      </c>
      <c r="T55">
        <f>(U55/V55*100)</f>
        <v>0</v>
      </c>
      <c r="U55">
        <f>AR55*(AU55+AV55)/1000</f>
        <v>0</v>
      </c>
      <c r="V55">
        <f>0.61365*exp(17.502*AW55/(240.97+AW55))</f>
        <v>0</v>
      </c>
      <c r="W55">
        <f>(S55-AR55*(AU55+AV55)/1000)</f>
        <v>0</v>
      </c>
      <c r="X55">
        <f>(-F55*44100)</f>
        <v>0</v>
      </c>
      <c r="Y55">
        <f>2*29.3*M55*0.92*(AW55-R55)</f>
        <v>0</v>
      </c>
      <c r="Z55">
        <f>2*0.95*5.67E-8*(((AW55+$B$8)+273)^4-(R55+273)^4)</f>
        <v>0</v>
      </c>
      <c r="AA55">
        <f>P55+Z55+X55+Y55</f>
        <v>0</v>
      </c>
      <c r="AB55">
        <v>0.0197705425697019</v>
      </c>
      <c r="AC55">
        <v>-0.443367933493805</v>
      </c>
      <c r="AD55">
        <v>4.79466183490744</v>
      </c>
      <c r="AE55">
        <v>1</v>
      </c>
      <c r="AF55">
        <v>0</v>
      </c>
      <c r="AG55">
        <f>IF(AE55*$B$39&gt;=AI55,1.0,(AI55/(AI55-AE55*$B$39)))</f>
        <v>0</v>
      </c>
      <c r="AH55">
        <f>(AG55-1)*100</f>
        <v>0</v>
      </c>
      <c r="AI55">
        <f>MAX(0,($B$33+$B$34*AZ55)/(1+$B$35*AZ55)*AU55/(AW55+273)*$B$36)</f>
        <v>0</v>
      </c>
      <c r="AJ55">
        <f>$B$28*BA55+$B$29*BB55+$B$30*BC55</f>
        <v>0</v>
      </c>
      <c r="AK55">
        <f>AJ55*AL55</f>
        <v>0</v>
      </c>
      <c r="AL55">
        <f>($B$28*$B$14+$B$29*$B$14+$B$30*(BD55*$B$15+BE55*$B$17))/($B$28+$B$29+$B$30)</f>
        <v>0</v>
      </c>
      <c r="AM55">
        <f>($B$28*$B$21+$B$29*$B$21+$B$30*(BD55*$B$22+BE55*$B$24))/($B$28+$B$29+$B$30)</f>
        <v>0</v>
      </c>
      <c r="AN55">
        <v>4.5</v>
      </c>
      <c r="AO55">
        <v>1494895965.1</v>
      </c>
      <c r="AP55">
        <v>983.528619047619</v>
      </c>
      <c r="AQ55">
        <v>999.970761904762</v>
      </c>
      <c r="AR55">
        <v>27.8312571428571</v>
      </c>
      <c r="AS55">
        <v>25.7940476190476</v>
      </c>
      <c r="AT55">
        <v>500.006571428572</v>
      </c>
      <c r="AU55">
        <v>100.533857142857</v>
      </c>
      <c r="AV55">
        <v>0.100008395238095</v>
      </c>
      <c r="AW55">
        <v>27.714880952381</v>
      </c>
      <c r="AX55">
        <v>29.0203428571429</v>
      </c>
      <c r="AY55">
        <v>999.9</v>
      </c>
      <c r="AZ55">
        <v>9999.27857142857</v>
      </c>
      <c r="BA55">
        <v>726.555</v>
      </c>
      <c r="BB55">
        <v>83.2964428571429</v>
      </c>
      <c r="BC55">
        <v>1499.99714285714</v>
      </c>
      <c r="BD55">
        <v>0.900000047619048</v>
      </c>
      <c r="BE55">
        <v>0.100000033333333</v>
      </c>
      <c r="BF55">
        <v>30</v>
      </c>
      <c r="BG55">
        <v>31920.0095238095</v>
      </c>
      <c r="BH55">
        <v>1494895937.1</v>
      </c>
      <c r="BI55" t="s">
        <v>229</v>
      </c>
      <c r="BJ55">
        <v>25</v>
      </c>
      <c r="BK55">
        <v>-4.77</v>
      </c>
      <c r="BL55">
        <v>0.381</v>
      </c>
      <c r="BM55">
        <v>1000</v>
      </c>
      <c r="BN55">
        <v>26</v>
      </c>
      <c r="BO55">
        <v>0.05</v>
      </c>
      <c r="BP55">
        <v>0.04</v>
      </c>
      <c r="BQ55">
        <v>-16.445956097561</v>
      </c>
      <c r="BR55">
        <v>-0.0516689895470418</v>
      </c>
      <c r="BS55">
        <v>0.047913565718833</v>
      </c>
      <c r="BT55">
        <v>1</v>
      </c>
      <c r="BU55">
        <v>2.04497195121951</v>
      </c>
      <c r="BV55">
        <v>-0.0676624390243903</v>
      </c>
      <c r="BW55">
        <v>0.00959501476746465</v>
      </c>
      <c r="BX55">
        <v>1</v>
      </c>
      <c r="BY55">
        <v>2</v>
      </c>
      <c r="BZ55">
        <v>2</v>
      </c>
      <c r="CA55" t="s">
        <v>203</v>
      </c>
      <c r="CB55">
        <v>100</v>
      </c>
      <c r="CC55">
        <v>100</v>
      </c>
      <c r="CD55">
        <v>-4.77</v>
      </c>
      <c r="CE55">
        <v>0.381</v>
      </c>
      <c r="CF55">
        <v>3</v>
      </c>
      <c r="CG55">
        <v>505.5</v>
      </c>
      <c r="CH55">
        <v>611.616</v>
      </c>
      <c r="CI55">
        <v>26.6557</v>
      </c>
      <c r="CJ55">
        <v>29.0577</v>
      </c>
      <c r="CK55">
        <v>30.0002</v>
      </c>
      <c r="CL55">
        <v>28.9359</v>
      </c>
      <c r="CM55">
        <v>28.8881</v>
      </c>
      <c r="CN55">
        <v>43.0276</v>
      </c>
      <c r="CO55">
        <v>25.5433</v>
      </c>
      <c r="CP55">
        <v>20.7706</v>
      </c>
      <c r="CQ55">
        <v>26.6422</v>
      </c>
      <c r="CR55">
        <v>1000</v>
      </c>
      <c r="CS55">
        <v>25.7298</v>
      </c>
      <c r="CT55">
        <v>100.412</v>
      </c>
      <c r="CU55">
        <v>99.5789</v>
      </c>
    </row>
    <row r="56" spans="1:99">
      <c r="A56">
        <v>14</v>
      </c>
      <c r="B56">
        <v>1494896071.6</v>
      </c>
      <c r="C56">
        <v>1565.09999990463</v>
      </c>
      <c r="D56" t="s">
        <v>230</v>
      </c>
      <c r="E56">
        <v>1494896071.1</v>
      </c>
      <c r="F56">
        <f>AT56*AG56*(AR56-AS56)/(100*AN56*(1000-AG56*AR56))</f>
        <v>0</v>
      </c>
      <c r="G56">
        <f>AT56*AG56*(AQ56-AP56*(1000-AG56*AS56)/(1000-AG56*AR56))/(100*AN56)</f>
        <v>0</v>
      </c>
      <c r="H56">
        <f>AP56 - G56*AN56*100.0/(AI56*AZ56)</f>
        <v>0</v>
      </c>
      <c r="I56">
        <f>((O56-F56/2)*(AP56 - G56*AN56*100.0/(AI56*AZ56))-G56)/(O56+F56/2)</f>
        <v>0</v>
      </c>
      <c r="J56">
        <f>I56*(AU56+AV56)/1000.0</f>
        <v>0</v>
      </c>
      <c r="K56">
        <f>(AP56 - G56*AN56*100.0/(AI56*AZ56))*(AU56+AV56)/1000.0</f>
        <v>0</v>
      </c>
      <c r="L56">
        <f>2.0/((1/N56-1/M56)+SQRT((1/N56-1/M56)*(1/N56-1/M56) + 4*$B$5/(($B$5+1)*($B$5+1))*(2*1/N56*1/M56-1/M56*1/M56)))</f>
        <v>0</v>
      </c>
      <c r="M56">
        <f>AD56+AC56*AN56+AB56*AN56*AN56</f>
        <v>0</v>
      </c>
      <c r="N56">
        <f>F56*(1000-(1000*0.61365*exp(17.502*R56/(240.97+R56))/(AU56+AV56)+AR56)/2)/(1000*0.61365*exp(17.502*R56/(240.97+R56))/(AU56+AV56)-AR56)</f>
        <v>0</v>
      </c>
      <c r="O56">
        <f>1/(($B$5+1)/(L56/1.6)+1/(M56/1.37)) + $B$5/(($B$5+1)/(L56/1.6) + $B$5/(M56/1.37))</f>
        <v>0</v>
      </c>
      <c r="P56">
        <f>(AK56*AM56)</f>
        <v>0</v>
      </c>
      <c r="Q56">
        <f>(AW56+(P56+2*0.95*5.67E-8*(((AW56+$B$8)+273)^4-(AW56+273)^4)-44100*F56)/(1.84*29.3*M56+8*0.95*5.67E-8*(AW56+273)^3))</f>
        <v>0</v>
      </c>
      <c r="R56">
        <f>($B$9*AX56+$B$10*AY56+$B$11*Q56)</f>
        <v>0</v>
      </c>
      <c r="S56">
        <f>0.61365*exp(17.502*R56/(240.97+R56))</f>
        <v>0</v>
      </c>
      <c r="T56">
        <f>(U56/V56*100)</f>
        <v>0</v>
      </c>
      <c r="U56">
        <f>AR56*(AU56+AV56)/1000</f>
        <v>0</v>
      </c>
      <c r="V56">
        <f>0.61365*exp(17.502*AW56/(240.97+AW56))</f>
        <v>0</v>
      </c>
      <c r="W56">
        <f>(S56-AR56*(AU56+AV56)/1000)</f>
        <v>0</v>
      </c>
      <c r="X56">
        <f>(-F56*44100)</f>
        <v>0</v>
      </c>
      <c r="Y56">
        <f>2*29.3*M56*0.92*(AW56-R56)</f>
        <v>0</v>
      </c>
      <c r="Z56">
        <f>2*0.95*5.67E-8*(((AW56+$B$8)+273)^4-(R56+273)^4)</f>
        <v>0</v>
      </c>
      <c r="AA56">
        <f>P56+Z56+X56+Y56</f>
        <v>0</v>
      </c>
      <c r="AB56">
        <v>0.0197930598632758</v>
      </c>
      <c r="AC56">
        <v>-0.443872899196416</v>
      </c>
      <c r="AD56">
        <v>4.79912642491655</v>
      </c>
      <c r="AE56">
        <v>1</v>
      </c>
      <c r="AF56">
        <v>0</v>
      </c>
      <c r="AG56">
        <f>IF(AE56*$B$39&gt;=AI56,1.0,(AI56/(AI56-AE56*$B$39)))</f>
        <v>0</v>
      </c>
      <c r="AH56">
        <f>(AG56-1)*100</f>
        <v>0</v>
      </c>
      <c r="AI56">
        <f>MAX(0,($B$33+$B$34*AZ56)/(1+$B$35*AZ56)*AU56/(AW56+273)*$B$36)</f>
        <v>0</v>
      </c>
      <c r="AJ56">
        <f>$B$28*BA56+$B$29*BB56+$B$30*BC56</f>
        <v>0</v>
      </c>
      <c r="AK56">
        <f>AJ56*AL56</f>
        <v>0</v>
      </c>
      <c r="AL56">
        <f>($B$28*$B$14+$B$29*$B$14+$B$30*(BD56*$B$15+BE56*$B$17))/($B$28+$B$29+$B$30)</f>
        <v>0</v>
      </c>
      <c r="AM56">
        <f>($B$28*$B$21+$B$29*$B$21+$B$30*(BD56*$B$22+BE56*$B$24))/($B$28+$B$29+$B$30)</f>
        <v>0</v>
      </c>
      <c r="AN56">
        <v>4.5</v>
      </c>
      <c r="AO56">
        <v>1494896066.1</v>
      </c>
      <c r="AP56">
        <v>1182.77619047619</v>
      </c>
      <c r="AQ56">
        <v>1199.9980952381</v>
      </c>
      <c r="AR56">
        <v>27.7869142857143</v>
      </c>
      <c r="AS56">
        <v>25.8158857142857</v>
      </c>
      <c r="AT56">
        <v>500.014666666667</v>
      </c>
      <c r="AU56">
        <v>100.534380952381</v>
      </c>
      <c r="AV56">
        <v>0.100000280952381</v>
      </c>
      <c r="AW56">
        <v>27.6835285714286</v>
      </c>
      <c r="AX56">
        <v>29.0049380952381</v>
      </c>
      <c r="AY56">
        <v>999.9</v>
      </c>
      <c r="AZ56">
        <v>10008.7538095238</v>
      </c>
      <c r="BA56">
        <v>726.101476190476</v>
      </c>
      <c r="BB56">
        <v>84.5701904761905</v>
      </c>
      <c r="BC56">
        <v>1499.99666666667</v>
      </c>
      <c r="BD56">
        <v>0.899999333333333</v>
      </c>
      <c r="BE56">
        <v>0.100000561904762</v>
      </c>
      <c r="BF56">
        <v>30</v>
      </c>
      <c r="BG56">
        <v>31920.0380952381</v>
      </c>
      <c r="BH56">
        <v>1494896034.6</v>
      </c>
      <c r="BI56" t="s">
        <v>231</v>
      </c>
      <c r="BJ56">
        <v>26</v>
      </c>
      <c r="BK56">
        <v>-4.909</v>
      </c>
      <c r="BL56">
        <v>0.381</v>
      </c>
      <c r="BM56">
        <v>1200</v>
      </c>
      <c r="BN56">
        <v>26</v>
      </c>
      <c r="BO56">
        <v>0.12</v>
      </c>
      <c r="BP56">
        <v>0.05</v>
      </c>
      <c r="BQ56">
        <v>-17.2100536585366</v>
      </c>
      <c r="BR56">
        <v>-0.0956466898954736</v>
      </c>
      <c r="BS56">
        <v>0.0861332039812671</v>
      </c>
      <c r="BT56">
        <v>1</v>
      </c>
      <c r="BU56">
        <v>1.97922414634146</v>
      </c>
      <c r="BV56">
        <v>-0.0866519163763072</v>
      </c>
      <c r="BW56">
        <v>0.00904639019116351</v>
      </c>
      <c r="BX56">
        <v>1</v>
      </c>
      <c r="BY56">
        <v>2</v>
      </c>
      <c r="BZ56">
        <v>2</v>
      </c>
      <c r="CA56" t="s">
        <v>203</v>
      </c>
      <c r="CB56">
        <v>100</v>
      </c>
      <c r="CC56">
        <v>100</v>
      </c>
      <c r="CD56">
        <v>-4.909</v>
      </c>
      <c r="CE56">
        <v>0.381</v>
      </c>
      <c r="CF56">
        <v>3</v>
      </c>
      <c r="CG56">
        <v>505.49</v>
      </c>
      <c r="CH56">
        <v>611.738</v>
      </c>
      <c r="CI56">
        <v>26.3986</v>
      </c>
      <c r="CJ56">
        <v>29.1126</v>
      </c>
      <c r="CK56">
        <v>30.0001</v>
      </c>
      <c r="CL56">
        <v>28.9877</v>
      </c>
      <c r="CM56">
        <v>28.9396</v>
      </c>
      <c r="CN56">
        <v>49.6707</v>
      </c>
      <c r="CO56">
        <v>25.5934</v>
      </c>
      <c r="CP56">
        <v>19.2828</v>
      </c>
      <c r="CQ56">
        <v>26.4074</v>
      </c>
      <c r="CR56">
        <v>1200</v>
      </c>
      <c r="CS56">
        <v>25.7589</v>
      </c>
      <c r="CT56">
        <v>100.399</v>
      </c>
      <c r="CU56">
        <v>99.5644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2017-05-14T08:03:53Z</dcterms:created>
  <dcterms:modified xsi:type="dcterms:W3CDTF">2017-05-14T08:03:53Z</dcterms:modified>
</cp:coreProperties>
</file>