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Master Thesis\Data\H3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52" i="1" l="1"/>
  <c r="AL52" i="1"/>
  <c r="AK52" i="1" s="1"/>
  <c r="P52" i="1" s="1"/>
  <c r="AJ52" i="1"/>
  <c r="AI52" i="1"/>
  <c r="AG52" i="1" s="1"/>
  <c r="V52" i="1"/>
  <c r="T52" i="1" s="1"/>
  <c r="U52" i="1"/>
  <c r="M52" i="1"/>
  <c r="AM51" i="1"/>
  <c r="AL51" i="1"/>
  <c r="AK51" i="1"/>
  <c r="P51" i="1" s="1"/>
  <c r="AJ51" i="1"/>
  <c r="AI51" i="1"/>
  <c r="AG51" i="1" s="1"/>
  <c r="V51" i="1"/>
  <c r="U51" i="1"/>
  <c r="T51" i="1" s="1"/>
  <c r="M51" i="1"/>
  <c r="AM50" i="1"/>
  <c r="P50" i="1" s="1"/>
  <c r="AL50" i="1"/>
  <c r="AK50" i="1"/>
  <c r="AJ50" i="1"/>
  <c r="AI50" i="1"/>
  <c r="AG50" i="1" s="1"/>
  <c r="V50" i="1"/>
  <c r="U50" i="1"/>
  <c r="T50" i="1" s="1"/>
  <c r="M50" i="1"/>
  <c r="AM49" i="1"/>
  <c r="P49" i="1" s="1"/>
  <c r="AL49" i="1"/>
  <c r="AK49" i="1"/>
  <c r="AJ49" i="1"/>
  <c r="AI49" i="1"/>
  <c r="AG49" i="1" s="1"/>
  <c r="V49" i="1"/>
  <c r="U49" i="1"/>
  <c r="T49" i="1" s="1"/>
  <c r="M49" i="1"/>
  <c r="AM48" i="1"/>
  <c r="AL48" i="1"/>
  <c r="AJ48" i="1"/>
  <c r="AK48" i="1" s="1"/>
  <c r="P48" i="1" s="1"/>
  <c r="AI48" i="1"/>
  <c r="AG48" i="1"/>
  <c r="F48" i="1" s="1"/>
  <c r="V48" i="1"/>
  <c r="U48" i="1"/>
  <c r="T48" i="1"/>
  <c r="M48" i="1"/>
  <c r="G48" i="1"/>
  <c r="K48" i="1" s="1"/>
  <c r="AM47" i="1"/>
  <c r="AL47" i="1"/>
  <c r="AJ47" i="1"/>
  <c r="AK47" i="1" s="1"/>
  <c r="P47" i="1" s="1"/>
  <c r="AI47" i="1"/>
  <c r="AG47" i="1"/>
  <c r="G47" i="1" s="1"/>
  <c r="V47" i="1"/>
  <c r="U47" i="1"/>
  <c r="T47" i="1"/>
  <c r="M47" i="1"/>
  <c r="AM46" i="1"/>
  <c r="AL46" i="1"/>
  <c r="AJ46" i="1"/>
  <c r="AK46" i="1" s="1"/>
  <c r="P46" i="1" s="1"/>
  <c r="AI46" i="1"/>
  <c r="AG46" i="1" s="1"/>
  <c r="V46" i="1"/>
  <c r="U46" i="1"/>
  <c r="T46" i="1" s="1"/>
  <c r="M46" i="1"/>
  <c r="AM45" i="1"/>
  <c r="AL45" i="1"/>
  <c r="AJ45" i="1"/>
  <c r="AK45" i="1" s="1"/>
  <c r="P45" i="1" s="1"/>
  <c r="AI45" i="1"/>
  <c r="AG45" i="1" s="1"/>
  <c r="V45" i="1"/>
  <c r="T45" i="1" s="1"/>
  <c r="U45" i="1"/>
  <c r="M45" i="1"/>
  <c r="AM44" i="1"/>
  <c r="AL44" i="1"/>
  <c r="AK44" i="1"/>
  <c r="AJ44" i="1"/>
  <c r="AI44" i="1"/>
  <c r="AG44" i="1"/>
  <c r="G44" i="1" s="1"/>
  <c r="V44" i="1"/>
  <c r="U44" i="1"/>
  <c r="T44" i="1"/>
  <c r="P44" i="1"/>
  <c r="M44" i="1"/>
  <c r="H44" i="1" l="1"/>
  <c r="K44" i="1"/>
  <c r="G46" i="1"/>
  <c r="F46" i="1"/>
  <c r="AH46" i="1"/>
  <c r="K47" i="1"/>
  <c r="H47" i="1"/>
  <c r="AH45" i="1"/>
  <c r="F45" i="1"/>
  <c r="G45" i="1"/>
  <c r="Q46" i="1"/>
  <c r="R46" i="1" s="1"/>
  <c r="Q45" i="1"/>
  <c r="R45" i="1" s="1"/>
  <c r="Y45" i="1" s="1"/>
  <c r="N48" i="1"/>
  <c r="L48" i="1" s="1"/>
  <c r="O48" i="1" s="1"/>
  <c r="I48" i="1" s="1"/>
  <c r="J48" i="1" s="1"/>
  <c r="X48" i="1"/>
  <c r="G49" i="1"/>
  <c r="F49" i="1"/>
  <c r="AH49" i="1"/>
  <c r="AH50" i="1"/>
  <c r="G50" i="1"/>
  <c r="F50" i="1"/>
  <c r="G51" i="1"/>
  <c r="F51" i="1"/>
  <c r="Q51" i="1" s="1"/>
  <c r="R51" i="1" s="1"/>
  <c r="AH51" i="1"/>
  <c r="G52" i="1"/>
  <c r="F52" i="1"/>
  <c r="Q52" i="1" s="1"/>
  <c r="R52" i="1" s="1"/>
  <c r="AH52" i="1"/>
  <c r="Q44" i="1"/>
  <c r="R44" i="1" s="1"/>
  <c r="Q48" i="1"/>
  <c r="R48" i="1" s="1"/>
  <c r="Y48" i="1" s="1"/>
  <c r="AH47" i="1"/>
  <c r="H48" i="1"/>
  <c r="AH44" i="1"/>
  <c r="F47" i="1"/>
  <c r="Q47" i="1" s="1"/>
  <c r="R47" i="1" s="1"/>
  <c r="F44" i="1"/>
  <c r="AH48" i="1"/>
  <c r="S47" i="1" l="1"/>
  <c r="W47" i="1" s="1"/>
  <c r="Z47" i="1"/>
  <c r="Y47" i="1"/>
  <c r="S51" i="1"/>
  <c r="W51" i="1" s="1"/>
  <c r="Z51" i="1"/>
  <c r="Y51" i="1"/>
  <c r="Z52" i="1"/>
  <c r="Y52" i="1"/>
  <c r="S52" i="1"/>
  <c r="W52" i="1" s="1"/>
  <c r="Z44" i="1"/>
  <c r="Y44" i="1"/>
  <c r="S44" i="1"/>
  <c r="W44" i="1" s="1"/>
  <c r="Y46" i="1"/>
  <c r="S46" i="1"/>
  <c r="W46" i="1" s="1"/>
  <c r="Z46" i="1"/>
  <c r="X50" i="1"/>
  <c r="K45" i="1"/>
  <c r="H45" i="1"/>
  <c r="K50" i="1"/>
  <c r="H50" i="1"/>
  <c r="X45" i="1"/>
  <c r="N45" i="1"/>
  <c r="L45" i="1" s="1"/>
  <c r="O45" i="1" s="1"/>
  <c r="I45" i="1" s="1"/>
  <c r="J45" i="1" s="1"/>
  <c r="X46" i="1"/>
  <c r="N46" i="1"/>
  <c r="L46" i="1" s="1"/>
  <c r="O46" i="1" s="1"/>
  <c r="I46" i="1" s="1"/>
  <c r="J46" i="1" s="1"/>
  <c r="S45" i="1"/>
  <c r="W45" i="1" s="1"/>
  <c r="Z45" i="1"/>
  <c r="H46" i="1"/>
  <c r="K46" i="1"/>
  <c r="X44" i="1"/>
  <c r="N44" i="1"/>
  <c r="L44" i="1" s="1"/>
  <c r="O44" i="1" s="1"/>
  <c r="I44" i="1" s="1"/>
  <c r="J44" i="1" s="1"/>
  <c r="X52" i="1"/>
  <c r="N52" i="1"/>
  <c r="L52" i="1" s="1"/>
  <c r="O52" i="1" s="1"/>
  <c r="I52" i="1" s="1"/>
  <c r="J52" i="1" s="1"/>
  <c r="S48" i="1"/>
  <c r="W48" i="1" s="1"/>
  <c r="Z48" i="1"/>
  <c r="AA48" i="1" s="1"/>
  <c r="H52" i="1"/>
  <c r="K52" i="1"/>
  <c r="X49" i="1"/>
  <c r="Q50" i="1"/>
  <c r="R50" i="1" s="1"/>
  <c r="N51" i="1"/>
  <c r="L51" i="1" s="1"/>
  <c r="O51" i="1" s="1"/>
  <c r="I51" i="1" s="1"/>
  <c r="J51" i="1" s="1"/>
  <c r="X51" i="1"/>
  <c r="H51" i="1"/>
  <c r="K51" i="1"/>
  <c r="X47" i="1"/>
  <c r="N47" i="1"/>
  <c r="L47" i="1" s="1"/>
  <c r="O47" i="1" s="1"/>
  <c r="I47" i="1" s="1"/>
  <c r="J47" i="1" s="1"/>
  <c r="H49" i="1"/>
  <c r="K49" i="1"/>
  <c r="Q49" i="1"/>
  <c r="R49" i="1" s="1"/>
  <c r="Z49" i="1" l="1"/>
  <c r="AA49" i="1" s="1"/>
  <c r="S49" i="1"/>
  <c r="W49" i="1" s="1"/>
  <c r="Y49" i="1"/>
  <c r="AA46" i="1"/>
  <c r="AA52" i="1"/>
  <c r="S50" i="1"/>
  <c r="W50" i="1" s="1"/>
  <c r="Z50" i="1"/>
  <c r="Y50" i="1"/>
  <c r="AA51" i="1"/>
  <c r="AA45" i="1"/>
  <c r="N49" i="1"/>
  <c r="L49" i="1" s="1"/>
  <c r="O49" i="1" s="1"/>
  <c r="I49" i="1" s="1"/>
  <c r="J49" i="1" s="1"/>
  <c r="AA44" i="1"/>
  <c r="AA47" i="1"/>
  <c r="N50" i="1"/>
  <c r="L50" i="1" s="1"/>
  <c r="O50" i="1" s="1"/>
  <c r="I50" i="1" s="1"/>
  <c r="J50" i="1" s="1"/>
  <c r="AA50" i="1" l="1"/>
</calcChain>
</file>

<file path=xl/sharedStrings.xml><?xml version="1.0" encoding="utf-8"?>
<sst xmlns="http://schemas.openxmlformats.org/spreadsheetml/2006/main" count="350" uniqueCount="188">
  <si>
    <t>2/2</t>
  </si>
  <si>
    <t>SysConst:AvgTime</t>
  </si>
  <si>
    <t>4</t>
  </si>
  <si>
    <t>SysConst:Oxygen</t>
  </si>
  <si>
    <t>21</t>
  </si>
  <si>
    <t>SysConst:Chamber</t>
  </si>
  <si>
    <t>6800-12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</si>
  <si>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</si>
  <si>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</si>
  <si>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</si>
  <si>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</si>
  <si>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</si>
  <si>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</si>
  <si>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</si>
  <si>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</si>
  <si>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</si>
  <si>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</si>
  <si>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</si>
  <si>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</si>
  <si>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</si>
  <si>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</si>
  <si>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</si>
  <si>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</si>
  <si>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</si>
  <si>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</si>
  <si>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</si>
  <si>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</si>
  <si>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</si>
  <si>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</si>
  <si>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</si>
  <si>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</si>
  <si>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</si>
  <si>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</si>
  <si>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</si>
  <si>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</si>
  <si>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</si>
  <si>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</si>
  <si>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</si>
  <si>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</si>
  <si>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</si>
  <si>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</si>
  <si>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</si>
  <si>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</si>
  <si>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</si>
  <si>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3.70146 73.2738 380.268 634.081 898.411 1119.51 1304.4 1498.54</t>
  </si>
  <si>
    <t>LeakConst:Fs_true</t>
  </si>
  <si>
    <t>0.0705247 100.693 405.611 601.568 801.294 1002.97 1200.22 1401.32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</si>
  <si>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</si>
  <si>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</si>
  <si>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</si>
  <si>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</si>
  <si>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</si>
  <si>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</si>
  <si>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</si>
  <si>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</si>
  <si>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</si>
  <si>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</si>
  <si>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</si>
  <si>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</si>
  <si>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</si>
  <si>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</si>
  <si>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</si>
  <si>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</si>
  <si>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</si>
  <si>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</si>
  <si>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</si>
  <si>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</si>
  <si>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</si>
  <si>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</si>
  <si>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</si>
  <si>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</si>
  <si>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</si>
  <si>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</si>
  <si>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</si>
  <si>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</si>
  <si>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</si>
  <si>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</si>
  <si>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</si>
  <si>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</si>
  <si>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</si>
  <si>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</si>
  <si>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</si>
  <si>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</si>
  <si>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</si>
  <si>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</si>
  <si>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</si>
  <si>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</si>
  <si>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</si>
  <si>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</si>
  <si>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</si>
  <si>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</si>
  <si>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</si>
  <si>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</si>
  <si>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</si>
  <si>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</si>
  <si>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</si>
  <si>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</si>
  <si>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</si>
  <si>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</si>
  <si>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</si>
  <si>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</si>
  <si>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</si>
  <si>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</si>
  <si>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</si>
  <si>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</si>
  <si>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</si>
  <si>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</si>
  <si>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</si>
  <si>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</si>
  <si>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</si>
  <si>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</si>
  <si>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</si>
  <si>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</si>
  <si>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</si>
  <si>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</si>
  <si>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</si>
  <si>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</si>
  <si>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</si>
  <si>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</si>
  <si>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</si>
  <si>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</si>
  <si>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</si>
  <si>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</si>
  <si>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</si>
  <si>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</si>
  <si>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</si>
  <si>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</si>
  <si>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</si>
  <si>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</si>
  <si>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</si>
  <si>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</si>
  <si>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</si>
  <si>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</si>
  <si>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</si>
  <si>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</si>
  <si>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</si>
  <si>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</si>
  <si>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</si>
  <si>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</si>
  <si>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</si>
  <si>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</si>
  <si>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</si>
  <si>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</si>
  <si>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</si>
  <si>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</si>
  <si>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</si>
  <si>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</si>
  <si>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</si>
  <si>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</si>
  <si>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</si>
  <si>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</si>
  <si>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</si>
  <si>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</si>
  <si>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</si>
  <si>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</si>
  <si>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</si>
  <si>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</si>
  <si>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</si>
  <si>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</si>
  <si>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</si>
  <si>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</si>
  <si>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</si>
  <si>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</si>
  <si>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</si>
  <si>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</si>
  <si>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</si>
  <si>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</si>
  <si>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</si>
  <si>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</si>
  <si>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20170517 12:07:39</t>
  </si>
  <si>
    <t>12:07:57</t>
  </si>
  <si>
    <t>20170517 12:14:06</t>
  </si>
  <si>
    <t>12:14:24</t>
  </si>
  <si>
    <t>20170517 12:17:09</t>
  </si>
  <si>
    <t>12:17:34</t>
  </si>
  <si>
    <t>20170517 13:06:10</t>
  </si>
  <si>
    <t>13:06:30</t>
  </si>
  <si>
    <t>20170517 13:09:56</t>
  </si>
  <si>
    <t>13:10:18</t>
  </si>
  <si>
    <t>1/2</t>
  </si>
  <si>
    <t>20170517 13:15:42</t>
  </si>
  <si>
    <t>13:16:00</t>
  </si>
  <si>
    <t>20170517 14:09:00</t>
  </si>
  <si>
    <t>14:09:16</t>
  </si>
  <si>
    <t>20170517 14:15:02</t>
  </si>
  <si>
    <t>14:15:23</t>
  </si>
  <si>
    <t>20170517 14:18:17</t>
  </si>
  <si>
    <t>14:18:37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</si>
</sst>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52"/>
  <sheetViews>
    <sheetView tabSelected="1" workbookViewId="0">
      <selection activeCell="D50" sqref="D50"/>
    </sheetView>
  </sheetViews>
  <sheetFormatPr defaultRowHeight="15" x14ac:dyDescent="0.25"/>
  <sheetData>
    <row r="2" spans="1:99" x14ac:dyDescent="0.25">
      <c r="A2" t="s">
        <v>1</v>
      </c>
      <c r="B2" t="s">
        <v>2</v>
      </c>
    </row>
    <row r="3" spans="1:99" x14ac:dyDescent="0.25">
      <c r="A3" t="s">
        <v>3</v>
      </c>
      <c r="B3" t="s">
        <v>4</v>
      </c>
    </row>
    <row r="4" spans="1:99" x14ac:dyDescent="0.25">
      <c r="A4" t="s">
        <v>5</v>
      </c>
      <c r="B4" t="s">
        <v>6</v>
      </c>
    </row>
    <row r="5" spans="1:99" x14ac:dyDescent="0.25">
      <c r="A5" t="s">
        <v>7</v>
      </c>
      <c r="B5">
        <v>4.5</v>
      </c>
    </row>
    <row r="6" spans="1:99" x14ac:dyDescent="0.25">
      <c r="A6" t="s">
        <v>8</v>
      </c>
      <c r="B6">
        <v>0.5</v>
      </c>
    </row>
    <row r="7" spans="1:99" x14ac:dyDescent="0.25">
      <c r="A7" t="s">
        <v>9</v>
      </c>
      <c r="B7" t="s">
        <v>10</v>
      </c>
      <c r="CU7">
        <v>98.602400000000003</v>
      </c>
    </row>
    <row r="8" spans="1:99" x14ac:dyDescent="0.25">
      <c r="A8" t="s">
        <v>11</v>
      </c>
      <c r="B8">
        <v>2</v>
      </c>
      <c r="CU8">
        <v>98.618899999999996</v>
      </c>
    </row>
    <row r="9" spans="1:99" x14ac:dyDescent="0.25">
      <c r="A9" t="s">
        <v>12</v>
      </c>
      <c r="B9">
        <v>0</v>
      </c>
      <c r="CU9">
        <v>98.636300000000006</v>
      </c>
    </row>
    <row r="10" spans="1:99" x14ac:dyDescent="0.25">
      <c r="A10" t="s">
        <v>13</v>
      </c>
      <c r="B10">
        <v>1</v>
      </c>
      <c r="CU10">
        <v>98.647199999999998</v>
      </c>
    </row>
    <row r="11" spans="1:99" x14ac:dyDescent="0.25">
      <c r="A11" t="s">
        <v>14</v>
      </c>
      <c r="B11">
        <v>0</v>
      </c>
      <c r="CU11">
        <v>98.656000000000006</v>
      </c>
    </row>
    <row r="12" spans="1:99" x14ac:dyDescent="0.25">
      <c r="A12" t="s">
        <v>15</v>
      </c>
      <c r="B12">
        <v>0</v>
      </c>
      <c r="CU12">
        <v>98.658799999999999</v>
      </c>
    </row>
    <row r="13" spans="1:99" x14ac:dyDescent="0.25">
      <c r="A13" t="s">
        <v>16</v>
      </c>
      <c r="B13" t="s">
        <v>17</v>
      </c>
      <c r="CU13">
        <v>98.668199999999999</v>
      </c>
    </row>
    <row r="14" spans="1:99" x14ac:dyDescent="0.25">
      <c r="A14" t="s">
        <v>18</v>
      </c>
      <c r="B14" t="s">
        <v>19</v>
      </c>
      <c r="CU14">
        <v>98.671400000000006</v>
      </c>
    </row>
    <row r="15" spans="1:99" x14ac:dyDescent="0.25">
      <c r="A15" t="s">
        <v>20</v>
      </c>
      <c r="B15">
        <v>0.49</v>
      </c>
      <c r="CU15">
        <v>98.691999999999993</v>
      </c>
    </row>
    <row r="16" spans="1:99" x14ac:dyDescent="0.25">
      <c r="A16" t="s">
        <v>21</v>
      </c>
      <c r="B16">
        <v>0.84</v>
      </c>
    </row>
    <row r="17" spans="1:2" x14ac:dyDescent="0.25">
      <c r="A17" t="s">
        <v>22</v>
      </c>
      <c r="B17">
        <v>0.7</v>
      </c>
    </row>
    <row r="18" spans="1:2" x14ac:dyDescent="0.25">
      <c r="A18" t="s">
        <v>23</v>
      </c>
      <c r="B18">
        <v>0.87</v>
      </c>
    </row>
    <row r="19" spans="1:2" x14ac:dyDescent="0.25">
      <c r="A19" t="s">
        <v>24</v>
      </c>
      <c r="B19">
        <v>0.75</v>
      </c>
    </row>
    <row r="20" spans="1:2" x14ac:dyDescent="0.25">
      <c r="A20" t="s">
        <v>25</v>
      </c>
      <c r="B20">
        <v>0.84</v>
      </c>
    </row>
    <row r="21" spans="1:2" x14ac:dyDescent="0.25">
      <c r="A21" t="s">
        <v>26</v>
      </c>
      <c r="B21">
        <v>0.87</v>
      </c>
    </row>
    <row r="22" spans="1:2" x14ac:dyDescent="0.25">
      <c r="A22" t="s">
        <v>27</v>
      </c>
      <c r="B22">
        <v>0.39</v>
      </c>
    </row>
    <row r="23" spans="1:2" x14ac:dyDescent="0.25">
      <c r="A23" t="s">
        <v>28</v>
      </c>
      <c r="B23">
        <v>0.18</v>
      </c>
    </row>
    <row r="24" spans="1:2" x14ac:dyDescent="0.25">
      <c r="A24" t="s">
        <v>29</v>
      </c>
      <c r="B24">
        <v>0.23</v>
      </c>
    </row>
    <row r="25" spans="1:2" x14ac:dyDescent="0.25">
      <c r="A25" t="s">
        <v>30</v>
      </c>
      <c r="B25">
        <v>0.26</v>
      </c>
    </row>
    <row r="26" spans="1:2" x14ac:dyDescent="0.25">
      <c r="A26" t="s">
        <v>31</v>
      </c>
      <c r="B26">
        <v>0.21</v>
      </c>
    </row>
    <row r="27" spans="1:2" x14ac:dyDescent="0.25">
      <c r="A27" t="s">
        <v>32</v>
      </c>
      <c r="B27">
        <v>0.19</v>
      </c>
    </row>
    <row r="28" spans="1:2" x14ac:dyDescent="0.25">
      <c r="A28" t="s">
        <v>33</v>
      </c>
      <c r="B28">
        <v>0.25</v>
      </c>
    </row>
    <row r="29" spans="1:2" x14ac:dyDescent="0.25">
      <c r="A29" t="s">
        <v>34</v>
      </c>
      <c r="B29">
        <v>1</v>
      </c>
    </row>
    <row r="30" spans="1:2" x14ac:dyDescent="0.25">
      <c r="A30" t="s">
        <v>35</v>
      </c>
      <c r="B30">
        <v>1</v>
      </c>
    </row>
    <row r="31" spans="1:2" x14ac:dyDescent="0.25">
      <c r="A31" t="s">
        <v>36</v>
      </c>
      <c r="B31">
        <v>0</v>
      </c>
    </row>
    <row r="32" spans="1:2" x14ac:dyDescent="0.25">
      <c r="A32" t="s">
        <v>37</v>
      </c>
      <c r="B32">
        <v>0</v>
      </c>
    </row>
    <row r="33" spans="1:98" x14ac:dyDescent="0.25">
      <c r="A33" t="s">
        <v>38</v>
      </c>
      <c r="B33">
        <v>0</v>
      </c>
    </row>
    <row r="34" spans="1:98" x14ac:dyDescent="0.25">
      <c r="A34" t="s">
        <v>39</v>
      </c>
      <c r="B34">
        <v>-6276</v>
      </c>
    </row>
    <row r="35" spans="1:98" x14ac:dyDescent="0.25">
      <c r="A35" t="s">
        <v>40</v>
      </c>
      <c r="B35">
        <v>6.6</v>
      </c>
    </row>
    <row r="36" spans="1:98" x14ac:dyDescent="0.25">
      <c r="A36" t="s">
        <v>41</v>
      </c>
      <c r="B36">
        <v>1.7090000000000001E-5</v>
      </c>
    </row>
    <row r="37" spans="1:98" x14ac:dyDescent="0.25">
      <c r="A37" t="s">
        <v>42</v>
      </c>
      <c r="B37">
        <v>3.11</v>
      </c>
    </row>
    <row r="38" spans="1:98" x14ac:dyDescent="0.25">
      <c r="A38" t="s">
        <v>43</v>
      </c>
      <c r="B38" t="s">
        <v>44</v>
      </c>
    </row>
    <row r="39" spans="1:98" x14ac:dyDescent="0.25">
      <c r="A39" t="s">
        <v>45</v>
      </c>
      <c r="B39" t="s">
        <v>46</v>
      </c>
    </row>
    <row r="40" spans="1:98" x14ac:dyDescent="0.25">
      <c r="A40" t="s">
        <v>47</v>
      </c>
      <c r="B40">
        <v>1.5</v>
      </c>
    </row>
    <row r="41" spans="1:98" x14ac:dyDescent="0.25">
      <c r="A41" t="s">
        <v>48</v>
      </c>
      <c r="B41" t="s">
        <v>48</v>
      </c>
      <c r="C41" t="s">
        <v>48</v>
      </c>
      <c r="D41" t="s">
        <v>48</v>
      </c>
      <c r="E41" t="s">
        <v>49</v>
      </c>
      <c r="F41" t="s">
        <v>49</v>
      </c>
      <c r="G41" t="s">
        <v>49</v>
      </c>
      <c r="H41" t="s">
        <v>49</v>
      </c>
      <c r="I41" t="s">
        <v>49</v>
      </c>
      <c r="J41" t="s">
        <v>49</v>
      </c>
      <c r="K41" t="s">
        <v>49</v>
      </c>
      <c r="L41" t="s">
        <v>49</v>
      </c>
      <c r="M41" t="s">
        <v>49</v>
      </c>
      <c r="N41" t="s">
        <v>49</v>
      </c>
      <c r="O41" t="s">
        <v>49</v>
      </c>
      <c r="P41" t="s">
        <v>49</v>
      </c>
      <c r="Q41" t="s">
        <v>49</v>
      </c>
      <c r="R41" t="s">
        <v>49</v>
      </c>
      <c r="S41" t="s">
        <v>49</v>
      </c>
      <c r="T41" t="s">
        <v>49</v>
      </c>
      <c r="U41" t="s">
        <v>49</v>
      </c>
      <c r="V41" t="s">
        <v>49</v>
      </c>
      <c r="W41" t="s">
        <v>49</v>
      </c>
      <c r="X41" t="s">
        <v>49</v>
      </c>
      <c r="Y41" t="s">
        <v>49</v>
      </c>
      <c r="Z41" t="s">
        <v>49</v>
      </c>
      <c r="AA41" t="s">
        <v>49</v>
      </c>
      <c r="AB41" t="s">
        <v>49</v>
      </c>
      <c r="AC41" t="s">
        <v>49</v>
      </c>
      <c r="AD41" t="s">
        <v>49</v>
      </c>
      <c r="AE41" t="s">
        <v>50</v>
      </c>
      <c r="AF41" t="s">
        <v>50</v>
      </c>
      <c r="AG41" t="s">
        <v>50</v>
      </c>
      <c r="AH41" t="s">
        <v>50</v>
      </c>
      <c r="AI41" t="s">
        <v>50</v>
      </c>
      <c r="AJ41" t="s">
        <v>51</v>
      </c>
      <c r="AK41" t="s">
        <v>51</v>
      </c>
      <c r="AL41" t="s">
        <v>51</v>
      </c>
      <c r="AM41" t="s">
        <v>51</v>
      </c>
      <c r="AN41" t="s">
        <v>52</v>
      </c>
      <c r="AO41" t="s">
        <v>52</v>
      </c>
      <c r="AP41" t="s">
        <v>52</v>
      </c>
      <c r="AQ41" t="s">
        <v>52</v>
      </c>
      <c r="AR41" t="s">
        <v>52</v>
      </c>
      <c r="AS41" t="s">
        <v>52</v>
      </c>
      <c r="AT41" t="s">
        <v>52</v>
      </c>
      <c r="AU41" t="s">
        <v>52</v>
      </c>
      <c r="AV41" t="s">
        <v>52</v>
      </c>
      <c r="AW41" t="s">
        <v>52</v>
      </c>
      <c r="AX41" t="s">
        <v>52</v>
      </c>
      <c r="AY41" t="s">
        <v>52</v>
      </c>
      <c r="AZ41" t="s">
        <v>52</v>
      </c>
      <c r="BA41" t="s">
        <v>52</v>
      </c>
      <c r="BB41" t="s">
        <v>53</v>
      </c>
      <c r="BC41" t="s">
        <v>53</v>
      </c>
      <c r="BD41" t="s">
        <v>53</v>
      </c>
      <c r="BE41" t="s">
        <v>53</v>
      </c>
      <c r="BF41" t="s">
        <v>53</v>
      </c>
      <c r="BG41" t="s">
        <v>54</v>
      </c>
      <c r="BH41" t="s">
        <v>54</v>
      </c>
      <c r="BI41" t="s">
        <v>54</v>
      </c>
      <c r="BJ41" t="s">
        <v>54</v>
      </c>
      <c r="BK41" t="s">
        <v>54</v>
      </c>
      <c r="BL41" t="s">
        <v>54</v>
      </c>
      <c r="BM41" t="s">
        <v>54</v>
      </c>
      <c r="BN41" t="s">
        <v>54</v>
      </c>
      <c r="BO41" t="s">
        <v>54</v>
      </c>
      <c r="BP41" t="s">
        <v>55</v>
      </c>
      <c r="BQ41" t="s">
        <v>55</v>
      </c>
      <c r="BR41" t="s">
        <v>55</v>
      </c>
      <c r="BS41" t="s">
        <v>55</v>
      </c>
      <c r="BT41" t="s">
        <v>55</v>
      </c>
      <c r="BU41" t="s">
        <v>55</v>
      </c>
      <c r="BV41" t="s">
        <v>55</v>
      </c>
      <c r="BW41" t="s">
        <v>55</v>
      </c>
      <c r="BX41" t="s">
        <v>55</v>
      </c>
      <c r="BY41" t="s">
        <v>55</v>
      </c>
      <c r="BZ41" t="s">
        <v>55</v>
      </c>
      <c r="CA41" t="s">
        <v>56</v>
      </c>
      <c r="CB41" t="s">
        <v>56</v>
      </c>
      <c r="CC41" t="s">
        <v>56</v>
      </c>
      <c r="CD41" t="s">
        <v>56</v>
      </c>
      <c r="CE41" t="s">
        <v>56</v>
      </c>
      <c r="CF41" t="s">
        <v>56</v>
      </c>
      <c r="CG41" t="s">
        <v>56</v>
      </c>
      <c r="CH41" t="s">
        <v>56</v>
      </c>
      <c r="CI41" t="s">
        <v>56</v>
      </c>
      <c r="CJ41" t="s">
        <v>56</v>
      </c>
      <c r="CK41" t="s">
        <v>56</v>
      </c>
      <c r="CL41" t="s">
        <v>56</v>
      </c>
      <c r="CM41" t="s">
        <v>56</v>
      </c>
      <c r="CN41" t="s">
        <v>56</v>
      </c>
      <c r="CO41" t="s">
        <v>56</v>
      </c>
      <c r="CP41" t="s">
        <v>56</v>
      </c>
      <c r="CQ41" t="s">
        <v>56</v>
      </c>
      <c r="CR41" t="s">
        <v>56</v>
      </c>
      <c r="CS41" t="s">
        <v>56</v>
      </c>
      <c r="CT41" t="s">
        <v>56</v>
      </c>
    </row>
    <row r="42" spans="1:98" x14ac:dyDescent="0.25">
      <c r="A42" t="s">
        <v>57</v>
      </c>
      <c r="B42" t="s">
        <v>58</v>
      </c>
      <c r="C42" t="s">
        <v>59</v>
      </c>
      <c r="D42" t="s">
        <v>60</v>
      </c>
      <c r="E42" t="s">
        <v>61</v>
      </c>
      <c r="F42" t="s">
        <v>62</v>
      </c>
      <c r="G42" t="s">
        <v>63</v>
      </c>
      <c r="H42" t="s">
        <v>64</v>
      </c>
      <c r="I42" t="s">
        <v>65</v>
      </c>
      <c r="J42" t="s">
        <v>66</v>
      </c>
      <c r="K42" t="s">
        <v>67</v>
      </c>
      <c r="L42" t="s">
        <v>68</v>
      </c>
      <c r="M42" t="s">
        <v>69</v>
      </c>
      <c r="N42" t="s">
        <v>70</v>
      </c>
      <c r="O42" t="s">
        <v>71</v>
      </c>
      <c r="P42" t="s">
        <v>72</v>
      </c>
      <c r="Q42" t="s">
        <v>73</v>
      </c>
      <c r="R42" t="s">
        <v>74</v>
      </c>
      <c r="S42" t="s">
        <v>75</v>
      </c>
      <c r="T42" t="s">
        <v>76</v>
      </c>
      <c r="U42" t="s">
        <v>77</v>
      </c>
      <c r="V42" t="s">
        <v>78</v>
      </c>
      <c r="W42" t="s">
        <v>79</v>
      </c>
      <c r="X42" t="s">
        <v>80</v>
      </c>
      <c r="Y42" t="s">
        <v>81</v>
      </c>
      <c r="Z42" t="s">
        <v>82</v>
      </c>
      <c r="AA42" t="s">
        <v>83</v>
      </c>
      <c r="AB42" t="s">
        <v>84</v>
      </c>
      <c r="AC42" t="s">
        <v>85</v>
      </c>
      <c r="AD42" t="s">
        <v>86</v>
      </c>
      <c r="AE42" t="s">
        <v>50</v>
      </c>
      <c r="AF42" t="s">
        <v>87</v>
      </c>
      <c r="AG42" t="s">
        <v>88</v>
      </c>
      <c r="AH42" t="s">
        <v>89</v>
      </c>
      <c r="AI42" t="s">
        <v>90</v>
      </c>
      <c r="AJ42" t="s">
        <v>91</v>
      </c>
      <c r="AK42" t="s">
        <v>92</v>
      </c>
      <c r="AL42" t="s">
        <v>93</v>
      </c>
      <c r="AM42" t="s">
        <v>94</v>
      </c>
      <c r="AN42" t="s">
        <v>61</v>
      </c>
      <c r="AO42" t="s">
        <v>95</v>
      </c>
      <c r="AP42" t="s">
        <v>96</v>
      </c>
      <c r="AQ42" t="s">
        <v>97</v>
      </c>
      <c r="AR42" t="s">
        <v>98</v>
      </c>
      <c r="AS42" t="s">
        <v>99</v>
      </c>
      <c r="AT42" t="s">
        <v>100</v>
      </c>
      <c r="AU42" t="s">
        <v>101</v>
      </c>
      <c r="AV42" t="s">
        <v>102</v>
      </c>
      <c r="AW42" t="s">
        <v>103</v>
      </c>
      <c r="AX42" t="s">
        <v>104</v>
      </c>
      <c r="AY42" t="s">
        <v>105</v>
      </c>
      <c r="AZ42" t="s">
        <v>106</v>
      </c>
      <c r="BA42" t="s">
        <v>107</v>
      </c>
      <c r="BB42" t="s">
        <v>108</v>
      </c>
      <c r="BC42" t="s">
        <v>109</v>
      </c>
      <c r="BD42" t="s">
        <v>110</v>
      </c>
      <c r="BE42" t="s">
        <v>111</v>
      </c>
      <c r="BF42" t="s">
        <v>112</v>
      </c>
      <c r="BG42" t="s">
        <v>58</v>
      </c>
      <c r="BH42" t="s">
        <v>113</v>
      </c>
      <c r="BI42" t="s">
        <v>114</v>
      </c>
      <c r="BJ42" t="s">
        <v>115</v>
      </c>
      <c r="BK42" t="s">
        <v>116</v>
      </c>
      <c r="BL42" t="s">
        <v>117</v>
      </c>
      <c r="BM42" t="s">
        <v>118</v>
      </c>
      <c r="BN42" t="s">
        <v>119</v>
      </c>
      <c r="BO42" t="s">
        <v>120</v>
      </c>
      <c r="BP42" t="s">
        <v>121</v>
      </c>
      <c r="BQ42" t="s">
        <v>122</v>
      </c>
      <c r="BR42" t="s">
        <v>123</v>
      </c>
      <c r="BS42" t="s">
        <v>124</v>
      </c>
      <c r="BT42" t="s">
        <v>125</v>
      </c>
      <c r="BU42" t="s">
        <v>126</v>
      </c>
      <c r="BV42" t="s">
        <v>127</v>
      </c>
      <c r="BW42" t="s">
        <v>128</v>
      </c>
      <c r="BX42" t="s">
        <v>129</v>
      </c>
      <c r="BY42" t="s">
        <v>130</v>
      </c>
      <c r="BZ42" t="s">
        <v>131</v>
      </c>
      <c r="CA42" t="s">
        <v>132</v>
      </c>
      <c r="CB42" t="s">
        <v>133</v>
      </c>
      <c r="CC42" t="s">
        <v>134</v>
      </c>
      <c r="CD42" t="s">
        <v>135</v>
      </c>
      <c r="CE42" t="s">
        <v>136</v>
      </c>
      <c r="CF42" t="s">
        <v>137</v>
      </c>
      <c r="CG42" t="s">
        <v>138</v>
      </c>
      <c r="CH42" t="s">
        <v>139</v>
      </c>
      <c r="CI42" t="s">
        <v>140</v>
      </c>
      <c r="CJ42" t="s">
        <v>141</v>
      </c>
      <c r="CK42" t="s">
        <v>142</v>
      </c>
      <c r="CL42" t="s">
        <v>143</v>
      </c>
      <c r="CM42" t="s">
        <v>144</v>
      </c>
      <c r="CN42" t="s">
        <v>145</v>
      </c>
      <c r="CO42" t="s">
        <v>146</v>
      </c>
      <c r="CP42" t="s">
        <v>147</v>
      </c>
      <c r="CQ42" t="s">
        <v>148</v>
      </c>
      <c r="CR42" t="s">
        <v>149</v>
      </c>
      <c r="CS42" t="s">
        <v>150</v>
      </c>
      <c r="CT42" t="s">
        <v>151</v>
      </c>
    </row>
    <row r="43" spans="1:98" x14ac:dyDescent="0.25">
      <c r="B43" t="s">
        <v>152</v>
      </c>
      <c r="C43" t="s">
        <v>152</v>
      </c>
      <c r="E43" t="s">
        <v>152</v>
      </c>
      <c r="F43" t="s">
        <v>153</v>
      </c>
      <c r="G43" t="s">
        <v>154</v>
      </c>
      <c r="H43" t="s">
        <v>155</v>
      </c>
      <c r="I43" t="s">
        <v>155</v>
      </c>
      <c r="J43" t="s">
        <v>100</v>
      </c>
      <c r="K43" t="s">
        <v>100</v>
      </c>
      <c r="L43" t="s">
        <v>153</v>
      </c>
      <c r="M43" t="s">
        <v>153</v>
      </c>
      <c r="N43" t="s">
        <v>153</v>
      </c>
      <c r="O43" t="s">
        <v>153</v>
      </c>
      <c r="P43" t="s">
        <v>156</v>
      </c>
      <c r="Q43" t="s">
        <v>157</v>
      </c>
      <c r="R43" t="s">
        <v>157</v>
      </c>
      <c r="S43" t="s">
        <v>158</v>
      </c>
      <c r="T43" t="s">
        <v>159</v>
      </c>
      <c r="U43" t="s">
        <v>158</v>
      </c>
      <c r="V43" t="s">
        <v>158</v>
      </c>
      <c r="W43" t="s">
        <v>158</v>
      </c>
      <c r="X43" t="s">
        <v>156</v>
      </c>
      <c r="Y43" t="s">
        <v>156</v>
      </c>
      <c r="Z43" t="s">
        <v>156</v>
      </c>
      <c r="AA43" t="s">
        <v>156</v>
      </c>
      <c r="AE43" t="s">
        <v>160</v>
      </c>
      <c r="AF43" t="s">
        <v>159</v>
      </c>
      <c r="AH43" t="s">
        <v>159</v>
      </c>
      <c r="AI43" t="s">
        <v>160</v>
      </c>
      <c r="AJ43" t="s">
        <v>154</v>
      </c>
      <c r="AK43" t="s">
        <v>154</v>
      </c>
      <c r="AM43" t="s">
        <v>161</v>
      </c>
      <c r="AN43" t="s">
        <v>152</v>
      </c>
      <c r="AO43" t="s">
        <v>155</v>
      </c>
      <c r="AP43" t="s">
        <v>155</v>
      </c>
      <c r="AQ43" t="s">
        <v>162</v>
      </c>
      <c r="AR43" t="s">
        <v>162</v>
      </c>
      <c r="AS43" t="s">
        <v>160</v>
      </c>
      <c r="AT43" t="s">
        <v>158</v>
      </c>
      <c r="AU43" t="s">
        <v>158</v>
      </c>
      <c r="AV43" t="s">
        <v>157</v>
      </c>
      <c r="AW43" t="s">
        <v>157</v>
      </c>
      <c r="AX43" t="s">
        <v>157</v>
      </c>
      <c r="AY43" t="s">
        <v>163</v>
      </c>
      <c r="AZ43" t="s">
        <v>154</v>
      </c>
      <c r="BA43" t="s">
        <v>154</v>
      </c>
      <c r="BB43" t="s">
        <v>154</v>
      </c>
      <c r="BE43" t="s">
        <v>157</v>
      </c>
      <c r="BG43" t="s">
        <v>164</v>
      </c>
      <c r="BJ43" t="s">
        <v>165</v>
      </c>
      <c r="BK43" t="s">
        <v>166</v>
      </c>
      <c r="BL43" t="s">
        <v>165</v>
      </c>
      <c r="BM43" t="s">
        <v>166</v>
      </c>
      <c r="BN43" t="s">
        <v>159</v>
      </c>
      <c r="BO43" t="s">
        <v>159</v>
      </c>
      <c r="BP43" t="s">
        <v>155</v>
      </c>
      <c r="BQ43" t="s">
        <v>167</v>
      </c>
      <c r="BR43" t="s">
        <v>155</v>
      </c>
      <c r="BT43" t="s">
        <v>162</v>
      </c>
      <c r="BU43" t="s">
        <v>168</v>
      </c>
      <c r="BV43" t="s">
        <v>162</v>
      </c>
      <c r="CA43" t="s">
        <v>159</v>
      </c>
      <c r="CB43" t="s">
        <v>159</v>
      </c>
      <c r="CC43" t="s">
        <v>165</v>
      </c>
      <c r="CD43" t="s">
        <v>166</v>
      </c>
      <c r="CF43" t="s">
        <v>160</v>
      </c>
      <c r="CG43" t="s">
        <v>160</v>
      </c>
      <c r="CH43" t="s">
        <v>157</v>
      </c>
      <c r="CI43" t="s">
        <v>157</v>
      </c>
      <c r="CJ43" t="s">
        <v>157</v>
      </c>
      <c r="CK43" t="s">
        <v>157</v>
      </c>
      <c r="CL43" t="s">
        <v>157</v>
      </c>
      <c r="CM43" t="s">
        <v>159</v>
      </c>
      <c r="CN43" t="s">
        <v>159</v>
      </c>
      <c r="CO43" t="s">
        <v>159</v>
      </c>
      <c r="CP43" t="s">
        <v>157</v>
      </c>
      <c r="CQ43" t="s">
        <v>155</v>
      </c>
      <c r="CR43" t="s">
        <v>162</v>
      </c>
      <c r="CS43" t="s">
        <v>159</v>
      </c>
      <c r="CT43" t="s">
        <v>159</v>
      </c>
    </row>
    <row r="44" spans="1:98" x14ac:dyDescent="0.25">
      <c r="A44">
        <v>1</v>
      </c>
      <c r="B44">
        <v>1494997659.5</v>
      </c>
      <c r="C44">
        <v>10250</v>
      </c>
      <c r="D44" t="s">
        <v>169</v>
      </c>
      <c r="E44">
        <v>1494997659</v>
      </c>
      <c r="F44">
        <f t="shared" ref="F44:F52" si="0">AS44*AG44*(AQ44-AR44)/(100*$B$5*(1000-AG44*AQ44))</f>
        <v>1.3823242947355202E-3</v>
      </c>
      <c r="G44">
        <f t="shared" ref="G44:G52" si="1">AS44*AG44*(AP44-AO44*(1000-AG44*AR44)/(1000-AG44*AQ44))/(100*$B$5)</f>
        <v>-3.6073842491336738</v>
      </c>
      <c r="H44">
        <f t="shared" ref="H44:H52" si="2">AO44 - G44*$B$5*100/(AI44*AY44)</f>
        <v>402.68557461994578</v>
      </c>
      <c r="I44">
        <f t="shared" ref="I44:I52" si="3">((O44-F44/2)*(AO44 - G44*$B$5*100/(AI44*AY44))-G44)/(O44+F44/2)</f>
        <v>507.64884574840295</v>
      </c>
      <c r="J44">
        <f t="shared" ref="J44:J52" si="4">I44*(AT44+AU44)/1000</f>
        <v>51.009947967343493</v>
      </c>
      <c r="K44">
        <f t="shared" ref="K44:K52" si="5">(AO44 - G44*$B$5*100/(AI44*AY44))*(AT44+AU44)/1000</f>
        <v>40.462950680564745</v>
      </c>
      <c r="L44">
        <f t="shared" ref="L44:L52" si="6">2/((1/N44-1/M44)+SQRT((1/N44-1/M44)*(1/N44-1/M44) + 4*$B$6/(($B$6+1)*($B$6+1))*(2*1/N44*1/M44-1/M44*1/M44)))</f>
        <v>4.5706139054938005E-2</v>
      </c>
      <c r="M44">
        <f t="shared" ref="M44:M52" si="7">AD44+AC44*$B$5+AB44*$B$5*$B$5</f>
        <v>3.2005658683789773</v>
      </c>
      <c r="N44">
        <f t="shared" ref="N44:N52" si="8">F44*(1000-(1000*0.61365*EXP(17.502*R44/(240.97+R44))/(AT44+AU44)+AQ44)/2)/(1000*0.61365*EXP(17.502*R44/(240.97+R44))/(AT44+AU44)-AQ44)</f>
        <v>4.5346600060025874E-2</v>
      </c>
      <c r="O44">
        <f t="shared" ref="O44:O52" si="9">1/(($B$6+1)/(L44/1.6)+1/(M44/1.37)) + $B$6/(($B$6+1)/(L44/1.6) + $B$6/(M44/1.37))</f>
        <v>2.8373692285983521E-2</v>
      </c>
      <c r="P44">
        <f t="shared" ref="P44:P52" si="10">(AK44*AM44)</f>
        <v>143.11685744719992</v>
      </c>
      <c r="Q44">
        <f t="shared" ref="Q44:Q52" si="11">(AV44+(P44+2*0.95*0.0000000567*(((AV44+$B$9)+273)^4-(AV44+273)^4)-44100*F44)/(1.84*29.3*M44+8*0.95*0.0000000567*(AV44+273)^3))</f>
        <v>40.666206866797978</v>
      </c>
      <c r="R44">
        <f t="shared" ref="R44:R52" si="12">($B$10*AW44+$B$11*AX44+$B$12*Q44)</f>
        <v>40.095290476190499</v>
      </c>
      <c r="S44">
        <f t="shared" ref="S44:S52" si="13">0.61365*EXP(17.502*R44/(240.97+R44))</f>
        <v>7.4514777882812711</v>
      </c>
      <c r="T44">
        <f t="shared" ref="T44:T52" si="14">(U44/V44*100)</f>
        <v>60.932465305051252</v>
      </c>
      <c r="U44">
        <f t="shared" ref="U44:U52" si="15">AQ44*(AT44+AU44)/1000</f>
        <v>4.5716633103908277</v>
      </c>
      <c r="V44">
        <f t="shared" ref="V44:V52" si="16">0.61365*EXP(17.502*AV44/(240.97+AV44))</f>
        <v>7.5028366036124261</v>
      </c>
      <c r="W44">
        <f t="shared" ref="W44:W52" si="17">(S44-AQ44*(AT44+AU44)/1000)</f>
        <v>2.8798144778904433</v>
      </c>
      <c r="X44">
        <f t="shared" ref="X44:X52" si="18">(-F44*44100)</f>
        <v>-60.960501397836438</v>
      </c>
      <c r="Y44">
        <f t="shared" ref="Y44:Y52" si="19">2*29.3*M44*0.92*(AV44-R44)</f>
        <v>22.21033098910263</v>
      </c>
      <c r="Z44">
        <f t="shared" ref="Z44:Z52" si="20">2*0.95*0.0000000567*(((AV44+$B$9)+273)^4-(R44+273)^4)</f>
        <v>1.7034793932484658</v>
      </c>
      <c r="AA44">
        <f t="shared" ref="AA44:AA52" si="21">P44+Z44+X44+Y44</f>
        <v>106.07016643171458</v>
      </c>
      <c r="AB44">
        <v>1.9776546844154499E-2</v>
      </c>
      <c r="AC44">
        <v>-0.44350258345329802</v>
      </c>
      <c r="AD44">
        <v>4.7958524203246897</v>
      </c>
      <c r="AE44">
        <v>1</v>
      </c>
      <c r="AF44">
        <v>0</v>
      </c>
      <c r="AG44">
        <f t="shared" ref="AG44:AG52" si="22">IF(AE44*$B$40&gt;=AI44,1,(AI44/(AI44-AE44*$B$40)))</f>
        <v>1.0000294982445987</v>
      </c>
      <c r="AH44">
        <f t="shared" ref="AH44:AH52" si="23">(AG44-1)*100</f>
        <v>2.9498244598746837E-3</v>
      </c>
      <c r="AI44">
        <f t="shared" ref="AI44:AI52" si="24">MAX(0,($B$34+$B$35*AY44)/(1+$B$36*AY44)*AT44/(AV44+273)*$B$37)</f>
        <v>50851.983491756109</v>
      </c>
      <c r="AJ44">
        <f t="shared" ref="AJ44:AJ52" si="25">$B$29*AZ44+$B$30*BA44+$B$31*BB44</f>
        <v>748.91081866666627</v>
      </c>
      <c r="AK44">
        <f t="shared" ref="AK44:AK52" si="26">AJ44*AL44</f>
        <v>366.96630114666647</v>
      </c>
      <c r="AL44">
        <f t="shared" ref="AL44:AL52" si="27">($B$29*$B$15+$B$30*$B$15+$B$31*(BC44*$B$16+BD44*$B$18))/($B$29+$B$30+$B$31)</f>
        <v>0.49</v>
      </c>
      <c r="AM44">
        <f t="shared" ref="AM44:AM52" si="28">($B$29*$B$22+$B$30*$B$22+$B$31*(BC44*$B$23+BD44*$B$25))/($B$29+$B$30+$B$31)</f>
        <v>0.39</v>
      </c>
      <c r="AN44">
        <v>1494997654</v>
      </c>
      <c r="AO44">
        <v>402.685571428571</v>
      </c>
      <c r="AP44">
        <v>399.94</v>
      </c>
      <c r="AQ44">
        <v>45.497</v>
      </c>
      <c r="AR44">
        <v>44.309547619047599</v>
      </c>
      <c r="AS44">
        <v>500.00014285714298</v>
      </c>
      <c r="AT44">
        <v>100.38276190476201</v>
      </c>
      <c r="AU44">
        <v>9.9980042857142806E-2</v>
      </c>
      <c r="AV44">
        <v>40.224009523809499</v>
      </c>
      <c r="AW44">
        <v>40.095290476190499</v>
      </c>
      <c r="AX44">
        <v>999.9</v>
      </c>
      <c r="AY44">
        <v>10002.7452380952</v>
      </c>
      <c r="AZ44">
        <v>0.25424723809523803</v>
      </c>
      <c r="BA44">
        <v>748.65657142857106</v>
      </c>
      <c r="BB44">
        <v>0</v>
      </c>
      <c r="BC44">
        <v>0</v>
      </c>
      <c r="BD44">
        <v>0</v>
      </c>
      <c r="BE44">
        <v>39</v>
      </c>
      <c r="BF44">
        <v>6.8174590476190504</v>
      </c>
      <c r="BG44">
        <v>1494997677</v>
      </c>
      <c r="BH44" t="s">
        <v>170</v>
      </c>
      <c r="BI44">
        <v>23</v>
      </c>
      <c r="BJ44">
        <v>-3.585</v>
      </c>
      <c r="BK44">
        <v>0.32800000000000001</v>
      </c>
      <c r="BL44">
        <v>400</v>
      </c>
      <c r="BM44">
        <v>44</v>
      </c>
      <c r="BN44">
        <v>0.26</v>
      </c>
      <c r="BO44">
        <v>0.15</v>
      </c>
      <c r="BP44">
        <v>2.1156136585365899</v>
      </c>
      <c r="BQ44">
        <v>-8.2081672473874004E-2</v>
      </c>
      <c r="BR44">
        <v>2.53000176184357E-2</v>
      </c>
      <c r="BS44">
        <v>1</v>
      </c>
      <c r="BT44">
        <v>1.0108799512195099</v>
      </c>
      <c r="BU44">
        <v>-6.8215797909413303E-2</v>
      </c>
      <c r="BV44">
        <v>6.82492203100722E-3</v>
      </c>
      <c r="BW44">
        <v>1</v>
      </c>
      <c r="BX44">
        <v>2</v>
      </c>
      <c r="BY44">
        <v>2</v>
      </c>
      <c r="BZ44" t="s">
        <v>0</v>
      </c>
      <c r="CA44">
        <v>100</v>
      </c>
      <c r="CB44">
        <v>100</v>
      </c>
      <c r="CC44">
        <v>-3.585</v>
      </c>
      <c r="CD44">
        <v>0.32800000000000001</v>
      </c>
      <c r="CE44">
        <v>3</v>
      </c>
      <c r="CF44">
        <v>500.80900000000003</v>
      </c>
      <c r="CG44">
        <v>556.87099999999998</v>
      </c>
      <c r="CH44">
        <v>41.0184</v>
      </c>
      <c r="CI44">
        <v>41.307000000000002</v>
      </c>
      <c r="CJ44">
        <v>29.996400000000001</v>
      </c>
      <c r="CK44">
        <v>41.116</v>
      </c>
      <c r="CL44">
        <v>41.002699999999997</v>
      </c>
      <c r="CM44">
        <v>21.266200000000001</v>
      </c>
      <c r="CN44">
        <v>-30</v>
      </c>
      <c r="CO44">
        <v>-30</v>
      </c>
      <c r="CP44">
        <v>-999.9</v>
      </c>
      <c r="CQ44">
        <v>400</v>
      </c>
      <c r="CR44">
        <v>22.2346</v>
      </c>
      <c r="CS44">
        <v>97.589299999999994</v>
      </c>
      <c r="CT44">
        <v>97.3874</v>
      </c>
    </row>
    <row r="45" spans="1:98" x14ac:dyDescent="0.25">
      <c r="A45">
        <v>2</v>
      </c>
      <c r="B45">
        <v>1494998046.5</v>
      </c>
      <c r="C45">
        <v>10637</v>
      </c>
      <c r="D45" t="s">
        <v>171</v>
      </c>
      <c r="E45">
        <v>1494998046</v>
      </c>
      <c r="F45">
        <f t="shared" si="0"/>
        <v>3.5248417424153708E-3</v>
      </c>
      <c r="G45">
        <f t="shared" si="1"/>
        <v>-3.4616989839346086</v>
      </c>
      <c r="H45">
        <f t="shared" si="2"/>
        <v>401.80038400929033</v>
      </c>
      <c r="I45">
        <f t="shared" si="3"/>
        <v>424.87335226284108</v>
      </c>
      <c r="J45">
        <f t="shared" si="4"/>
        <v>42.691709007974367</v>
      </c>
      <c r="K45">
        <f t="shared" si="5"/>
        <v>40.373313558166416</v>
      </c>
      <c r="L45">
        <f t="shared" si="6"/>
        <v>0.14195936561085984</v>
      </c>
      <c r="M45">
        <f t="shared" si="7"/>
        <v>3.1884927556076645</v>
      </c>
      <c r="N45">
        <f t="shared" si="8"/>
        <v>0.13853929118166672</v>
      </c>
      <c r="O45">
        <f t="shared" si="9"/>
        <v>8.6887474356093966E-2</v>
      </c>
      <c r="P45">
        <f t="shared" si="10"/>
        <v>314.2063368990008</v>
      </c>
      <c r="Q45">
        <f t="shared" si="11"/>
        <v>40.436080871264657</v>
      </c>
      <c r="R45">
        <f t="shared" si="12"/>
        <v>39.341528571428597</v>
      </c>
      <c r="S45">
        <f t="shared" si="13"/>
        <v>7.1568004187568741</v>
      </c>
      <c r="T45">
        <f t="shared" si="14"/>
        <v>65.557767466554722</v>
      </c>
      <c r="U45">
        <f t="shared" si="15"/>
        <v>4.751765751843477</v>
      </c>
      <c r="V45">
        <f t="shared" si="16"/>
        <v>7.2482116696052259</v>
      </c>
      <c r="W45">
        <f t="shared" si="17"/>
        <v>2.4050346669133971</v>
      </c>
      <c r="X45">
        <f t="shared" si="18"/>
        <v>-155.44552084051784</v>
      </c>
      <c r="Y45">
        <f t="shared" si="19"/>
        <v>40.680894616855589</v>
      </c>
      <c r="Z45">
        <f t="shared" si="20"/>
        <v>3.1109929008651229</v>
      </c>
      <c r="AA45">
        <f t="shared" si="21"/>
        <v>202.5527035762037</v>
      </c>
      <c r="AB45">
        <v>1.9673985934533199E-2</v>
      </c>
      <c r="AC45">
        <v>-0.44120258493804498</v>
      </c>
      <c r="AD45">
        <v>4.7755061726545698</v>
      </c>
      <c r="AE45">
        <v>0</v>
      </c>
      <c r="AF45">
        <v>0</v>
      </c>
      <c r="AG45">
        <f t="shared" si="22"/>
        <v>1</v>
      </c>
      <c r="AH45">
        <f t="shared" si="23"/>
        <v>0</v>
      </c>
      <c r="AI45">
        <f t="shared" si="24"/>
        <v>50950.619087583516</v>
      </c>
      <c r="AJ45">
        <f t="shared" si="25"/>
        <v>1644.1985185714327</v>
      </c>
      <c r="AK45">
        <f t="shared" si="26"/>
        <v>805.65727410000204</v>
      </c>
      <c r="AL45">
        <f t="shared" si="27"/>
        <v>0.49</v>
      </c>
      <c r="AM45">
        <f t="shared" si="28"/>
        <v>0.39</v>
      </c>
      <c r="AN45">
        <v>1494998041</v>
      </c>
      <c r="AO45">
        <v>401.80038095238098</v>
      </c>
      <c r="AP45">
        <v>399.95947619047598</v>
      </c>
      <c r="AQ45">
        <v>47.290180952380901</v>
      </c>
      <c r="AR45">
        <v>44.267795238095196</v>
      </c>
      <c r="AS45">
        <v>499.99180952380902</v>
      </c>
      <c r="AT45">
        <v>100.381047619048</v>
      </c>
      <c r="AU45">
        <v>9.9975209523809505E-2</v>
      </c>
      <c r="AV45">
        <v>39.578185714285702</v>
      </c>
      <c r="AW45">
        <v>39.341528571428597</v>
      </c>
      <c r="AX45">
        <v>999.9</v>
      </c>
      <c r="AY45">
        <v>10001.607142857099</v>
      </c>
      <c r="AZ45">
        <v>0.28423285714285701</v>
      </c>
      <c r="BA45">
        <v>1643.9142857142899</v>
      </c>
      <c r="BB45">
        <v>0</v>
      </c>
      <c r="BC45">
        <v>0</v>
      </c>
      <c r="BD45">
        <v>0</v>
      </c>
      <c r="BE45">
        <v>38</v>
      </c>
      <c r="BF45">
        <v>14.710328571428599</v>
      </c>
      <c r="BG45">
        <v>1494998064.5</v>
      </c>
      <c r="BH45" t="s">
        <v>172</v>
      </c>
      <c r="BI45">
        <v>24</v>
      </c>
      <c r="BJ45">
        <v>-3.3969999999999998</v>
      </c>
      <c r="BK45">
        <v>0.42199999999999999</v>
      </c>
      <c r="BL45">
        <v>400</v>
      </c>
      <c r="BM45">
        <v>44</v>
      </c>
      <c r="BN45">
        <v>0.37</v>
      </c>
      <c r="BO45">
        <v>0.04</v>
      </c>
      <c r="BP45">
        <v>1.6601463414634099</v>
      </c>
      <c r="BQ45">
        <v>-3.7686480836240599E-2</v>
      </c>
      <c r="BR45">
        <v>3.2632468998783602E-2</v>
      </c>
      <c r="BS45">
        <v>1</v>
      </c>
      <c r="BT45">
        <v>2.9357407317073201</v>
      </c>
      <c r="BU45">
        <v>-9.0440905923346401E-2</v>
      </c>
      <c r="BV45">
        <v>9.1042189068381105E-3</v>
      </c>
      <c r="BW45">
        <v>1</v>
      </c>
      <c r="BX45">
        <v>2</v>
      </c>
      <c r="BY45">
        <v>2</v>
      </c>
      <c r="BZ45" t="s">
        <v>0</v>
      </c>
      <c r="CA45">
        <v>100</v>
      </c>
      <c r="CB45">
        <v>100</v>
      </c>
      <c r="CC45">
        <v>-3.3969999999999998</v>
      </c>
      <c r="CD45">
        <v>0.42199999999999999</v>
      </c>
      <c r="CE45">
        <v>3</v>
      </c>
      <c r="CF45">
        <v>503.65899999999999</v>
      </c>
      <c r="CG45">
        <v>562.53800000000001</v>
      </c>
      <c r="CH45">
        <v>40.247</v>
      </c>
      <c r="CI45">
        <v>38.993600000000001</v>
      </c>
      <c r="CJ45">
        <v>29.998200000000001</v>
      </c>
      <c r="CK45">
        <v>38.877699999999997</v>
      </c>
      <c r="CL45">
        <v>38.806899999999999</v>
      </c>
      <c r="CM45">
        <v>21.3673</v>
      </c>
      <c r="CN45">
        <v>-30</v>
      </c>
      <c r="CO45">
        <v>-30</v>
      </c>
      <c r="CP45">
        <v>-999.9</v>
      </c>
      <c r="CQ45">
        <v>400</v>
      </c>
      <c r="CR45">
        <v>22.2346</v>
      </c>
      <c r="CS45">
        <v>98.172200000000004</v>
      </c>
      <c r="CT45">
        <v>97.891499999999994</v>
      </c>
    </row>
    <row r="46" spans="1:98" x14ac:dyDescent="0.25">
      <c r="A46">
        <v>3</v>
      </c>
      <c r="B46">
        <v>1494998229.5999999</v>
      </c>
      <c r="C46">
        <v>10820.0999999046</v>
      </c>
      <c r="D46" t="s">
        <v>173</v>
      </c>
      <c r="E46">
        <v>1494998229.0999999</v>
      </c>
      <c r="F46">
        <f t="shared" si="0"/>
        <v>3.1431744985292022E-3</v>
      </c>
      <c r="G46">
        <f t="shared" si="1"/>
        <v>-4.0684265442952228</v>
      </c>
      <c r="H46">
        <f t="shared" si="2"/>
        <v>402.49019407587883</v>
      </c>
      <c r="I46">
        <f t="shared" si="3"/>
        <v>439.64709096900157</v>
      </c>
      <c r="J46">
        <f t="shared" si="4"/>
        <v>44.171354038693522</v>
      </c>
      <c r="K46">
        <f t="shared" si="5"/>
        <v>40.438199694312615</v>
      </c>
      <c r="L46">
        <f t="shared" si="6"/>
        <v>0.12031320560726608</v>
      </c>
      <c r="M46">
        <f t="shared" si="7"/>
        <v>3.1946256182559241</v>
      </c>
      <c r="N46">
        <f t="shared" si="8"/>
        <v>0.11785147630997449</v>
      </c>
      <c r="O46">
        <f t="shared" si="9"/>
        <v>7.3874154046928542E-2</v>
      </c>
      <c r="P46">
        <f t="shared" si="10"/>
        <v>311.45056934810037</v>
      </c>
      <c r="Q46">
        <f t="shared" si="11"/>
        <v>40.792877640661466</v>
      </c>
      <c r="R46">
        <f t="shared" si="12"/>
        <v>39.549652380952402</v>
      </c>
      <c r="S46">
        <f t="shared" si="13"/>
        <v>7.2371369871315885</v>
      </c>
      <c r="T46">
        <f t="shared" si="14"/>
        <v>64.1004191635555</v>
      </c>
      <c r="U46">
        <f t="shared" si="15"/>
        <v>4.7169485255558676</v>
      </c>
      <c r="V46">
        <f t="shared" si="16"/>
        <v>7.3586859292141789</v>
      </c>
      <c r="W46">
        <f t="shared" si="17"/>
        <v>2.5201884615757209</v>
      </c>
      <c r="X46">
        <f t="shared" si="18"/>
        <v>-138.61399538513783</v>
      </c>
      <c r="Y46">
        <f t="shared" si="19"/>
        <v>53.582795394080733</v>
      </c>
      <c r="Z46">
        <f t="shared" si="20"/>
        <v>4.0994166571077226</v>
      </c>
      <c r="AA46">
        <f t="shared" si="21"/>
        <v>230.518786014151</v>
      </c>
      <c r="AB46">
        <v>1.9726063125468499E-2</v>
      </c>
      <c r="AC46">
        <v>-0.442370451547965</v>
      </c>
      <c r="AD46">
        <v>4.7858398719310298</v>
      </c>
      <c r="AE46">
        <v>0</v>
      </c>
      <c r="AF46">
        <v>0</v>
      </c>
      <c r="AG46">
        <f t="shared" si="22"/>
        <v>1</v>
      </c>
      <c r="AH46">
        <f t="shared" si="23"/>
        <v>0</v>
      </c>
      <c r="AI46">
        <f t="shared" si="24"/>
        <v>50875.777492672358</v>
      </c>
      <c r="AJ46">
        <f t="shared" si="25"/>
        <v>1629.7779662380972</v>
      </c>
      <c r="AK46">
        <f t="shared" si="26"/>
        <v>798.59120345666759</v>
      </c>
      <c r="AL46">
        <f t="shared" si="27"/>
        <v>0.49</v>
      </c>
      <c r="AM46">
        <f t="shared" si="28"/>
        <v>0.39</v>
      </c>
      <c r="AN46">
        <v>1494998224.0999999</v>
      </c>
      <c r="AO46">
        <v>402.49019047618998</v>
      </c>
      <c r="AP46">
        <v>399.96714285714302</v>
      </c>
      <c r="AQ46">
        <v>46.948814285714299</v>
      </c>
      <c r="AR46">
        <v>44.252714285714298</v>
      </c>
      <c r="AS46">
        <v>499.989904761905</v>
      </c>
      <c r="AT46">
        <v>100.37004761904799</v>
      </c>
      <c r="AU46">
        <v>9.9976966666666695E-2</v>
      </c>
      <c r="AV46">
        <v>39.860766666666699</v>
      </c>
      <c r="AW46">
        <v>39.549652380952402</v>
      </c>
      <c r="AX46">
        <v>999.9</v>
      </c>
      <c r="AY46">
        <v>9996.8452380952403</v>
      </c>
      <c r="AZ46">
        <v>0.32272814285714302</v>
      </c>
      <c r="BA46">
        <v>1629.45523809524</v>
      </c>
      <c r="BB46">
        <v>0</v>
      </c>
      <c r="BC46">
        <v>0</v>
      </c>
      <c r="BD46">
        <v>0</v>
      </c>
      <c r="BE46">
        <v>40</v>
      </c>
      <c r="BF46">
        <v>13</v>
      </c>
      <c r="BG46">
        <v>1494998254.0999999</v>
      </c>
      <c r="BH46" t="s">
        <v>174</v>
      </c>
      <c r="BI46">
        <v>25</v>
      </c>
      <c r="BJ46">
        <v>-3.32</v>
      </c>
      <c r="BK46">
        <v>0.443</v>
      </c>
      <c r="BL46">
        <v>400</v>
      </c>
      <c r="BM46">
        <v>44</v>
      </c>
      <c r="BN46">
        <v>0.27</v>
      </c>
      <c r="BO46">
        <v>0.03</v>
      </c>
      <c r="BP46">
        <v>2.4518941463414601</v>
      </c>
      <c r="BQ46">
        <v>-6.0507595818778098E-2</v>
      </c>
      <c r="BR46">
        <v>1.9852579358816201E-2</v>
      </c>
      <c r="BS46">
        <v>1</v>
      </c>
      <c r="BT46">
        <v>2.67231</v>
      </c>
      <c r="BU46">
        <v>3.79789547038289E-2</v>
      </c>
      <c r="BV46">
        <v>4.5250802445384701E-3</v>
      </c>
      <c r="BW46">
        <v>1</v>
      </c>
      <c r="BX46">
        <v>2</v>
      </c>
      <c r="BY46">
        <v>2</v>
      </c>
      <c r="BZ46" t="s">
        <v>0</v>
      </c>
      <c r="CA46">
        <v>100</v>
      </c>
      <c r="CB46">
        <v>100</v>
      </c>
      <c r="CC46">
        <v>-3.32</v>
      </c>
      <c r="CD46">
        <v>0.443</v>
      </c>
      <c r="CE46">
        <v>3</v>
      </c>
      <c r="CF46">
        <v>502.86</v>
      </c>
      <c r="CG46">
        <v>562.06299999999999</v>
      </c>
      <c r="CH46">
        <v>40.151299999999999</v>
      </c>
      <c r="CI46">
        <v>38.539200000000001</v>
      </c>
      <c r="CJ46">
        <v>29.999700000000001</v>
      </c>
      <c r="CK46">
        <v>38.307000000000002</v>
      </c>
      <c r="CL46">
        <v>38.2331</v>
      </c>
      <c r="CM46">
        <v>21.413699999999999</v>
      </c>
      <c r="CN46">
        <v>-30</v>
      </c>
      <c r="CO46">
        <v>-30</v>
      </c>
      <c r="CP46">
        <v>-999.9</v>
      </c>
      <c r="CQ46">
        <v>400</v>
      </c>
      <c r="CR46">
        <v>22.2346</v>
      </c>
      <c r="CS46">
        <v>98.281499999999994</v>
      </c>
      <c r="CT46">
        <v>97.974500000000006</v>
      </c>
    </row>
    <row r="47" spans="1:98" x14ac:dyDescent="0.25">
      <c r="A47">
        <v>4</v>
      </c>
      <c r="B47">
        <v>1495001170.5999999</v>
      </c>
      <c r="C47">
        <v>13761.0999999046</v>
      </c>
      <c r="D47" t="s">
        <v>175</v>
      </c>
      <c r="E47">
        <v>1495001170.0999999</v>
      </c>
      <c r="F47">
        <f t="shared" si="0"/>
        <v>1.8891955661254416E-3</v>
      </c>
      <c r="G47">
        <f t="shared" si="1"/>
        <v>-4.7801916798770119</v>
      </c>
      <c r="H47">
        <f t="shared" si="2"/>
        <v>403.57986137197952</v>
      </c>
      <c r="I47">
        <f t="shared" si="3"/>
        <v>486.8581724217247</v>
      </c>
      <c r="J47">
        <f t="shared" si="4"/>
        <v>48.874894374587512</v>
      </c>
      <c r="K47">
        <f t="shared" si="5"/>
        <v>40.514721152056808</v>
      </c>
      <c r="L47">
        <f t="shared" si="6"/>
        <v>7.6542305360592505E-2</v>
      </c>
      <c r="M47">
        <f t="shared" si="7"/>
        <v>3.1942593260298597</v>
      </c>
      <c r="N47">
        <f t="shared" si="8"/>
        <v>7.5537770222662726E-2</v>
      </c>
      <c r="O47">
        <f t="shared" si="9"/>
        <v>4.7300261467211932E-2</v>
      </c>
      <c r="P47">
        <f t="shared" si="10"/>
        <v>289.46908438629976</v>
      </c>
      <c r="Q47">
        <f t="shared" si="11"/>
        <v>40.723498929017445</v>
      </c>
      <c r="R47">
        <f t="shared" si="12"/>
        <v>39.440880952381001</v>
      </c>
      <c r="S47">
        <f t="shared" si="13"/>
        <v>7.195053824411108</v>
      </c>
      <c r="T47">
        <f t="shared" si="14"/>
        <v>66.584499147742832</v>
      </c>
      <c r="U47">
        <f t="shared" si="15"/>
        <v>4.8347790361846226</v>
      </c>
      <c r="V47">
        <f t="shared" si="16"/>
        <v>7.2611179750062256</v>
      </c>
      <c r="W47">
        <f t="shared" si="17"/>
        <v>2.3602747882264854</v>
      </c>
      <c r="X47">
        <f t="shared" si="18"/>
        <v>-83.31352446613198</v>
      </c>
      <c r="Y47">
        <f t="shared" si="19"/>
        <v>29.363259032670605</v>
      </c>
      <c r="Z47">
        <f t="shared" si="20"/>
        <v>2.2428712872399976</v>
      </c>
      <c r="AA47">
        <f t="shared" si="21"/>
        <v>237.76169024007839</v>
      </c>
      <c r="AB47">
        <v>1.9722951516994099E-2</v>
      </c>
      <c r="AC47">
        <v>-0.44230067160064002</v>
      </c>
      <c r="AD47">
        <v>4.7852225800136097</v>
      </c>
      <c r="AE47">
        <v>3</v>
      </c>
      <c r="AF47">
        <v>1</v>
      </c>
      <c r="AG47">
        <f t="shared" si="22"/>
        <v>1.0000884559660481</v>
      </c>
      <c r="AH47">
        <f t="shared" si="23"/>
        <v>8.8455966048117673E-3</v>
      </c>
      <c r="AI47">
        <f t="shared" si="24"/>
        <v>50877.26982026254</v>
      </c>
      <c r="AJ47">
        <f t="shared" si="25"/>
        <v>1514.7518806190462</v>
      </c>
      <c r="AK47">
        <f t="shared" si="26"/>
        <v>742.2284215033327</v>
      </c>
      <c r="AL47">
        <f t="shared" si="27"/>
        <v>0.49</v>
      </c>
      <c r="AM47">
        <f t="shared" si="28"/>
        <v>0.39</v>
      </c>
      <c r="AN47">
        <v>1495001165.0999999</v>
      </c>
      <c r="AO47">
        <v>403.57985714285701</v>
      </c>
      <c r="AP47">
        <v>399.96428571428601</v>
      </c>
      <c r="AQ47">
        <v>48.160752380952403</v>
      </c>
      <c r="AR47">
        <v>46.5425238095238</v>
      </c>
      <c r="AS47">
        <v>500.00323809523798</v>
      </c>
      <c r="AT47">
        <v>100.288380952381</v>
      </c>
      <c r="AU47">
        <v>9.9980880952380904E-2</v>
      </c>
      <c r="AV47">
        <v>39.6113904761905</v>
      </c>
      <c r="AW47">
        <v>39.440880952381001</v>
      </c>
      <c r="AX47">
        <v>999.9</v>
      </c>
      <c r="AY47">
        <v>9997.3238095238103</v>
      </c>
      <c r="AZ47">
        <v>0.30330919047619098</v>
      </c>
      <c r="BA47">
        <v>1514.4485714285699</v>
      </c>
      <c r="BB47">
        <v>0</v>
      </c>
      <c r="BC47">
        <v>0</v>
      </c>
      <c r="BD47">
        <v>0</v>
      </c>
      <c r="BE47">
        <v>40</v>
      </c>
      <c r="BF47">
        <v>14.5</v>
      </c>
      <c r="BG47">
        <v>1495001190.0999999</v>
      </c>
      <c r="BH47" t="s">
        <v>176</v>
      </c>
      <c r="BI47">
        <v>27</v>
      </c>
      <c r="BJ47">
        <v>-3.5640000000000001</v>
      </c>
      <c r="BK47">
        <v>0.26500000000000001</v>
      </c>
      <c r="BL47">
        <v>400</v>
      </c>
      <c r="BM47">
        <v>47</v>
      </c>
      <c r="BN47">
        <v>0.43</v>
      </c>
      <c r="BO47">
        <v>7.0000000000000007E-2</v>
      </c>
      <c r="BP47">
        <v>3.0394256097560999</v>
      </c>
      <c r="BQ47">
        <v>-3.7659721254365702E-2</v>
      </c>
      <c r="BR47">
        <v>2.3581679334558701E-2</v>
      </c>
      <c r="BS47">
        <v>1</v>
      </c>
      <c r="BT47">
        <v>1.4982321951219499</v>
      </c>
      <c r="BU47">
        <v>6.8391637630662902E-2</v>
      </c>
      <c r="BV47">
        <v>6.8552431463860999E-3</v>
      </c>
      <c r="BW47">
        <v>1</v>
      </c>
      <c r="BX47">
        <v>2</v>
      </c>
      <c r="BY47">
        <v>2</v>
      </c>
      <c r="BZ47" t="s">
        <v>0</v>
      </c>
      <c r="CA47">
        <v>100</v>
      </c>
      <c r="CB47">
        <v>100</v>
      </c>
      <c r="CC47">
        <v>-3.5640000000000001</v>
      </c>
      <c r="CD47">
        <v>0.26500000000000001</v>
      </c>
      <c r="CE47">
        <v>3</v>
      </c>
      <c r="CF47">
        <v>498.85399999999998</v>
      </c>
      <c r="CG47">
        <v>549.67100000000005</v>
      </c>
      <c r="CH47">
        <v>40.073099999999997</v>
      </c>
      <c r="CI47">
        <v>42.453299999999999</v>
      </c>
      <c r="CJ47">
        <v>29.996400000000001</v>
      </c>
      <c r="CK47">
        <v>42.080599999999997</v>
      </c>
      <c r="CL47">
        <v>41.9343</v>
      </c>
      <c r="CM47">
        <v>21.2697</v>
      </c>
      <c r="CN47">
        <v>-30</v>
      </c>
      <c r="CO47">
        <v>-30</v>
      </c>
      <c r="CP47">
        <v>-999.9</v>
      </c>
      <c r="CQ47">
        <v>400</v>
      </c>
      <c r="CR47">
        <v>22.2346</v>
      </c>
      <c r="CS47">
        <v>97.133099999999999</v>
      </c>
      <c r="CT47">
        <v>97.067599999999999</v>
      </c>
    </row>
    <row r="48" spans="1:98" x14ac:dyDescent="0.25">
      <c r="A48">
        <v>5</v>
      </c>
      <c r="B48">
        <v>1495001396.5999999</v>
      </c>
      <c r="C48">
        <v>13987.0999999046</v>
      </c>
      <c r="D48" t="s">
        <v>177</v>
      </c>
      <c r="E48">
        <v>1495001396.0999999</v>
      </c>
      <c r="F48">
        <f t="shared" si="0"/>
        <v>3.7425157448277525E-3</v>
      </c>
      <c r="G48">
        <f t="shared" si="1"/>
        <v>-4.2640229536880314</v>
      </c>
      <c r="H48">
        <f t="shared" si="2"/>
        <v>402.4545275951304</v>
      </c>
      <c r="I48">
        <f t="shared" si="3"/>
        <v>431.34725315700399</v>
      </c>
      <c r="J48">
        <f t="shared" si="4"/>
        <v>43.293909272604331</v>
      </c>
      <c r="K48">
        <f t="shared" si="5"/>
        <v>40.393974174005919</v>
      </c>
      <c r="L48">
        <f t="shared" si="6"/>
        <v>0.15313436438285413</v>
      </c>
      <c r="M48">
        <f t="shared" si="7"/>
        <v>3.1953270252705495</v>
      </c>
      <c r="N48">
        <f t="shared" si="8"/>
        <v>0.14917101288369439</v>
      </c>
      <c r="O48">
        <f t="shared" si="9"/>
        <v>9.3579430629789434E-2</v>
      </c>
      <c r="P48">
        <f t="shared" si="10"/>
        <v>300.22705874069982</v>
      </c>
      <c r="Q48">
        <f t="shared" si="11"/>
        <v>40.8052694800908</v>
      </c>
      <c r="R48">
        <f t="shared" si="12"/>
        <v>39.901666666666699</v>
      </c>
      <c r="S48">
        <f t="shared" si="13"/>
        <v>7.3747959675293053</v>
      </c>
      <c r="T48">
        <f t="shared" si="14"/>
        <v>67.330014939288219</v>
      </c>
      <c r="U48">
        <f t="shared" si="15"/>
        <v>5.0120464932828135</v>
      </c>
      <c r="V48">
        <f t="shared" si="16"/>
        <v>7.4440002691254392</v>
      </c>
      <c r="W48">
        <f t="shared" si="17"/>
        <v>2.3627494742464918</v>
      </c>
      <c r="X48">
        <f t="shared" si="18"/>
        <v>-165.04494434690389</v>
      </c>
      <c r="Y48">
        <f t="shared" si="19"/>
        <v>30.115460324599013</v>
      </c>
      <c r="Z48">
        <f t="shared" si="20"/>
        <v>2.3097925474257717</v>
      </c>
      <c r="AA48">
        <f t="shared" si="21"/>
        <v>167.60736726582073</v>
      </c>
      <c r="AB48">
        <v>1.9732021933445601E-2</v>
      </c>
      <c r="AC48">
        <v>-0.44250408189066298</v>
      </c>
      <c r="AD48">
        <v>4.7870219496262596</v>
      </c>
      <c r="AE48">
        <v>1</v>
      </c>
      <c r="AF48">
        <v>0</v>
      </c>
      <c r="AG48">
        <f t="shared" si="22"/>
        <v>1.0000295591782105</v>
      </c>
      <c r="AH48">
        <f t="shared" si="23"/>
        <v>2.9559178210458725E-3</v>
      </c>
      <c r="AI48">
        <f t="shared" si="24"/>
        <v>50747.159751395127</v>
      </c>
      <c r="AJ48">
        <f t="shared" si="25"/>
        <v>1571.0468798571419</v>
      </c>
      <c r="AK48">
        <f t="shared" si="26"/>
        <v>769.81297112999948</v>
      </c>
      <c r="AL48">
        <f t="shared" si="27"/>
        <v>0.49</v>
      </c>
      <c r="AM48">
        <f t="shared" si="28"/>
        <v>0.39</v>
      </c>
      <c r="AN48">
        <v>1495001391.0999999</v>
      </c>
      <c r="AO48">
        <v>402.45452380952401</v>
      </c>
      <c r="AP48">
        <v>399.97261904761899</v>
      </c>
      <c r="AQ48">
        <v>49.936180952381001</v>
      </c>
      <c r="AR48">
        <v>46.736252380952401</v>
      </c>
      <c r="AS48">
        <v>500.00590476190501</v>
      </c>
      <c r="AT48">
        <v>100.269047619048</v>
      </c>
      <c r="AU48">
        <v>9.9991376190476197E-2</v>
      </c>
      <c r="AV48">
        <v>40.076485714285702</v>
      </c>
      <c r="AW48">
        <v>39.901666666666699</v>
      </c>
      <c r="AX48">
        <v>999.9</v>
      </c>
      <c r="AY48">
        <v>9988.1452380952396</v>
      </c>
      <c r="AZ48">
        <v>0.34449890476190498</v>
      </c>
      <c r="BA48">
        <v>1570.7023809523801</v>
      </c>
      <c r="BB48">
        <v>0</v>
      </c>
      <c r="BC48">
        <v>0</v>
      </c>
      <c r="BD48">
        <v>0</v>
      </c>
      <c r="BE48">
        <v>41</v>
      </c>
      <c r="BF48">
        <v>15</v>
      </c>
      <c r="BG48">
        <v>1495001418.0999999</v>
      </c>
      <c r="BH48" t="s">
        <v>178</v>
      </c>
      <c r="BI48">
        <v>28</v>
      </c>
      <c r="BJ48">
        <v>-3.3439999999999999</v>
      </c>
      <c r="BK48">
        <v>0.33300000000000002</v>
      </c>
      <c r="BL48">
        <v>400</v>
      </c>
      <c r="BM48">
        <v>47</v>
      </c>
      <c r="BN48">
        <v>0.73</v>
      </c>
      <c r="BO48">
        <v>0.03</v>
      </c>
      <c r="BP48">
        <v>2.2833121951219502</v>
      </c>
      <c r="BQ48">
        <v>-0.11386285714282</v>
      </c>
      <c r="BR48">
        <v>4.4552640200553502E-2</v>
      </c>
      <c r="BS48">
        <v>0</v>
      </c>
      <c r="BT48">
        <v>3.13822902439024</v>
      </c>
      <c r="BU48">
        <v>-7.3943623693379201E-2</v>
      </c>
      <c r="BV48">
        <v>7.5529334649680497E-3</v>
      </c>
      <c r="BW48">
        <v>1</v>
      </c>
      <c r="BX48">
        <v>1</v>
      </c>
      <c r="BY48">
        <v>2</v>
      </c>
      <c r="BZ48" t="s">
        <v>179</v>
      </c>
      <c r="CA48">
        <v>100</v>
      </c>
      <c r="CB48">
        <v>100</v>
      </c>
      <c r="CC48">
        <v>-3.3439999999999999</v>
      </c>
      <c r="CD48">
        <v>0.33300000000000002</v>
      </c>
      <c r="CE48">
        <v>3</v>
      </c>
      <c r="CF48">
        <v>501.714</v>
      </c>
      <c r="CG48">
        <v>554.98</v>
      </c>
      <c r="CH48">
        <v>40.619700000000002</v>
      </c>
      <c r="CI48">
        <v>41.207799999999999</v>
      </c>
      <c r="CJ48">
        <v>29.997900000000001</v>
      </c>
      <c r="CK48">
        <v>41.002400000000002</v>
      </c>
      <c r="CL48">
        <v>40.907200000000003</v>
      </c>
      <c r="CM48">
        <v>21.2957</v>
      </c>
      <c r="CN48">
        <v>-30</v>
      </c>
      <c r="CO48">
        <v>-30</v>
      </c>
      <c r="CP48">
        <v>-999.9</v>
      </c>
      <c r="CQ48">
        <v>400</v>
      </c>
      <c r="CR48">
        <v>22.2346</v>
      </c>
      <c r="CS48">
        <v>97.544700000000006</v>
      </c>
      <c r="CT48">
        <v>97.417900000000003</v>
      </c>
    </row>
    <row r="49" spans="1:98" x14ac:dyDescent="0.25">
      <c r="A49">
        <v>6</v>
      </c>
      <c r="B49">
        <v>1495001742.5999999</v>
      </c>
      <c r="C49">
        <v>14333.0999999046</v>
      </c>
      <c r="D49" t="s">
        <v>180</v>
      </c>
      <c r="E49">
        <v>1495001742.0999999</v>
      </c>
      <c r="F49">
        <f t="shared" si="0"/>
        <v>1.6846943864501863E-3</v>
      </c>
      <c r="G49">
        <f t="shared" si="1"/>
        <v>-2.9171701404368484</v>
      </c>
      <c r="H49">
        <f t="shared" si="2"/>
        <v>401.99843116248496</v>
      </c>
      <c r="I49">
        <f t="shared" si="3"/>
        <v>461.40682850156213</v>
      </c>
      <c r="J49">
        <f t="shared" si="4"/>
        <v>46.305006608205552</v>
      </c>
      <c r="K49">
        <f t="shared" si="5"/>
        <v>40.343009382671298</v>
      </c>
      <c r="L49">
        <f t="shared" si="6"/>
        <v>5.9500500473540781E-2</v>
      </c>
      <c r="M49">
        <f t="shared" si="7"/>
        <v>3.1951650213070391</v>
      </c>
      <c r="N49">
        <f t="shared" si="8"/>
        <v>5.8891731506177339E-2</v>
      </c>
      <c r="O49">
        <f t="shared" si="9"/>
        <v>3.686150849759768E-2</v>
      </c>
      <c r="P49">
        <f t="shared" si="10"/>
        <v>178.93806856380002</v>
      </c>
      <c r="Q49">
        <f t="shared" si="11"/>
        <v>40.945400406286346</v>
      </c>
      <c r="R49">
        <f t="shared" si="12"/>
        <v>40.243257142857097</v>
      </c>
      <c r="S49">
        <f t="shared" si="13"/>
        <v>7.5105426965004343</v>
      </c>
      <c r="T49">
        <f t="shared" si="14"/>
        <v>63.652947158249397</v>
      </c>
      <c r="U49">
        <f t="shared" si="15"/>
        <v>4.8160016201718943</v>
      </c>
      <c r="V49">
        <f t="shared" si="16"/>
        <v>7.5660308519552073</v>
      </c>
      <c r="W49">
        <f t="shared" si="17"/>
        <v>2.69454107632854</v>
      </c>
      <c r="X49">
        <f t="shared" si="18"/>
        <v>-74.295022442453217</v>
      </c>
      <c r="Y49">
        <f t="shared" si="19"/>
        <v>23.787152878556611</v>
      </c>
      <c r="Z49">
        <f t="shared" si="20"/>
        <v>1.8301755265604616</v>
      </c>
      <c r="AA49">
        <f t="shared" si="21"/>
        <v>130.26037452646386</v>
      </c>
      <c r="AB49">
        <v>1.9730645576388001E-2</v>
      </c>
      <c r="AC49">
        <v>-0.44247321614268398</v>
      </c>
      <c r="AD49">
        <v>4.78674892102726</v>
      </c>
      <c r="AE49">
        <v>1</v>
      </c>
      <c r="AF49">
        <v>0</v>
      </c>
      <c r="AG49">
        <f t="shared" si="22"/>
        <v>1.0000295824484631</v>
      </c>
      <c r="AH49">
        <f t="shared" si="23"/>
        <v>2.9582448463072453E-3</v>
      </c>
      <c r="AI49">
        <f t="shared" si="24"/>
        <v>50707.242016837976</v>
      </c>
      <c r="AJ49">
        <f t="shared" si="25"/>
        <v>936.35828657142872</v>
      </c>
      <c r="AK49">
        <f t="shared" si="26"/>
        <v>458.81556042000005</v>
      </c>
      <c r="AL49">
        <f t="shared" si="27"/>
        <v>0.49</v>
      </c>
      <c r="AM49">
        <f t="shared" si="28"/>
        <v>0.39</v>
      </c>
      <c r="AN49">
        <v>1495001737.0999999</v>
      </c>
      <c r="AO49">
        <v>401.99842857142897</v>
      </c>
      <c r="AP49">
        <v>399.98257142857102</v>
      </c>
      <c r="AQ49">
        <v>47.989109523809503</v>
      </c>
      <c r="AR49">
        <v>46.545690476190501</v>
      </c>
      <c r="AS49">
        <v>499.99957142857198</v>
      </c>
      <c r="AT49">
        <v>100.256142857143</v>
      </c>
      <c r="AU49">
        <v>9.9993523809523796E-2</v>
      </c>
      <c r="AV49">
        <v>40.381347619047602</v>
      </c>
      <c r="AW49">
        <v>40.243257142857097</v>
      </c>
      <c r="AX49">
        <v>999.9</v>
      </c>
      <c r="AY49">
        <v>9991.4261904761897</v>
      </c>
      <c r="AZ49">
        <v>0.31876276190476199</v>
      </c>
      <c r="BA49">
        <v>936.03952380952398</v>
      </c>
      <c r="BB49">
        <v>0</v>
      </c>
      <c r="BC49">
        <v>0</v>
      </c>
      <c r="BD49">
        <v>0</v>
      </c>
      <c r="BE49">
        <v>41</v>
      </c>
      <c r="BF49">
        <v>7.4642838095238098</v>
      </c>
      <c r="BG49">
        <v>1495001760.5999999</v>
      </c>
      <c r="BH49" t="s">
        <v>181</v>
      </c>
      <c r="BI49">
        <v>29</v>
      </c>
      <c r="BJ49">
        <v>-3.3570000000000002</v>
      </c>
      <c r="BK49">
        <v>0.376</v>
      </c>
      <c r="BL49">
        <v>400</v>
      </c>
      <c r="BM49">
        <v>46</v>
      </c>
      <c r="BN49">
        <v>0.28999999999999998</v>
      </c>
      <c r="BO49">
        <v>0.16</v>
      </c>
      <c r="BP49">
        <v>2.0383356097560998</v>
      </c>
      <c r="BQ49">
        <v>-6.29598606271594E-2</v>
      </c>
      <c r="BR49">
        <v>3.8436216029637697E-2</v>
      </c>
      <c r="BS49">
        <v>1</v>
      </c>
      <c r="BT49">
        <v>1.4185717073170701</v>
      </c>
      <c r="BU49">
        <v>-0.218073867595799</v>
      </c>
      <c r="BV49">
        <v>2.1527591473410199E-2</v>
      </c>
      <c r="BW49">
        <v>0</v>
      </c>
      <c r="BX49">
        <v>1</v>
      </c>
      <c r="BY49">
        <v>2</v>
      </c>
      <c r="BZ49" t="s">
        <v>179</v>
      </c>
      <c r="CA49">
        <v>100</v>
      </c>
      <c r="CB49">
        <v>100</v>
      </c>
      <c r="CC49">
        <v>-3.3570000000000002</v>
      </c>
      <c r="CD49">
        <v>0.376</v>
      </c>
      <c r="CE49">
        <v>3</v>
      </c>
      <c r="CF49">
        <v>500.81900000000002</v>
      </c>
      <c r="CG49">
        <v>554.32600000000002</v>
      </c>
      <c r="CH49">
        <v>41.067399999999999</v>
      </c>
      <c r="CI49">
        <v>40.332299999999996</v>
      </c>
      <c r="CJ49">
        <v>29.9984</v>
      </c>
      <c r="CK49">
        <v>40.0244</v>
      </c>
      <c r="CL49">
        <v>39.914200000000001</v>
      </c>
      <c r="CM49">
        <v>21.355799999999999</v>
      </c>
      <c r="CN49">
        <v>-30</v>
      </c>
      <c r="CO49">
        <v>-30</v>
      </c>
      <c r="CP49">
        <v>-999.9</v>
      </c>
      <c r="CQ49">
        <v>400</v>
      </c>
      <c r="CR49">
        <v>22.2346</v>
      </c>
      <c r="CS49">
        <v>97.800899999999999</v>
      </c>
      <c r="CT49">
        <v>97.601299999999995</v>
      </c>
    </row>
    <row r="50" spans="1:98" x14ac:dyDescent="0.25">
      <c r="A50">
        <v>7</v>
      </c>
      <c r="B50">
        <v>1495004940.0999999</v>
      </c>
      <c r="C50">
        <v>17530.5999999046</v>
      </c>
      <c r="D50" t="s">
        <v>182</v>
      </c>
      <c r="E50">
        <v>1495004939.5999999</v>
      </c>
      <c r="F50">
        <f t="shared" si="0"/>
        <v>1.9870625424994745E-3</v>
      </c>
      <c r="G50">
        <f t="shared" si="1"/>
        <v>-4.2815188281865124</v>
      </c>
      <c r="H50">
        <f t="shared" si="2"/>
        <v>403.10909900084624</v>
      </c>
      <c r="I50">
        <f t="shared" si="3"/>
        <v>469.60716262046162</v>
      </c>
      <c r="J50">
        <f t="shared" si="4"/>
        <v>47.08535537665351</v>
      </c>
      <c r="K50">
        <f t="shared" si="5"/>
        <v>40.417899667679457</v>
      </c>
      <c r="L50">
        <f t="shared" si="6"/>
        <v>8.3172596949255925E-2</v>
      </c>
      <c r="M50">
        <f t="shared" si="7"/>
        <v>3.1895800238878866</v>
      </c>
      <c r="N50">
        <f t="shared" si="8"/>
        <v>8.1986234611115247E-2</v>
      </c>
      <c r="O50">
        <f t="shared" si="9"/>
        <v>5.134657680965006E-2</v>
      </c>
      <c r="P50">
        <f t="shared" si="10"/>
        <v>123.6812556979999</v>
      </c>
      <c r="Q50">
        <f t="shared" si="11"/>
        <v>39.391720923432032</v>
      </c>
      <c r="R50">
        <f t="shared" si="12"/>
        <v>38.975057142857104</v>
      </c>
      <c r="S50">
        <f t="shared" si="13"/>
        <v>7.0172195108365285</v>
      </c>
      <c r="T50">
        <f t="shared" si="14"/>
        <v>66.598953652205793</v>
      </c>
      <c r="U50">
        <f t="shared" si="15"/>
        <v>4.7294826937753927</v>
      </c>
      <c r="V50">
        <f t="shared" si="16"/>
        <v>7.101436936192389</v>
      </c>
      <c r="W50">
        <f t="shared" si="17"/>
        <v>2.2877368170611359</v>
      </c>
      <c r="X50">
        <f t="shared" si="18"/>
        <v>-87.629458124226829</v>
      </c>
      <c r="Y50">
        <f t="shared" si="19"/>
        <v>38.150627298118636</v>
      </c>
      <c r="Z50">
        <f t="shared" si="20"/>
        <v>2.9060444595611448</v>
      </c>
      <c r="AA50">
        <f t="shared" si="21"/>
        <v>77.108469331452852</v>
      </c>
      <c r="AB50">
        <v>1.9683215255726801E-2</v>
      </c>
      <c r="AC50">
        <v>-0.44140955877554899</v>
      </c>
      <c r="AD50">
        <v>4.7773379294493896</v>
      </c>
      <c r="AE50">
        <v>2</v>
      </c>
      <c r="AF50">
        <v>0</v>
      </c>
      <c r="AG50">
        <f t="shared" si="22"/>
        <v>1.000058773647005</v>
      </c>
      <c r="AH50">
        <f t="shared" si="23"/>
        <v>5.8773647005017082E-3</v>
      </c>
      <c r="AI50">
        <f t="shared" si="24"/>
        <v>51046.284752168642</v>
      </c>
      <c r="AJ50">
        <f t="shared" si="25"/>
        <v>647.20698952380906</v>
      </c>
      <c r="AK50">
        <f t="shared" si="26"/>
        <v>317.13142486666641</v>
      </c>
      <c r="AL50">
        <f t="shared" si="27"/>
        <v>0.49</v>
      </c>
      <c r="AM50">
        <f t="shared" si="28"/>
        <v>0.39</v>
      </c>
      <c r="AN50">
        <v>1495004934.5999999</v>
      </c>
      <c r="AO50">
        <v>403.10909523809499</v>
      </c>
      <c r="AP50">
        <v>399.976857142857</v>
      </c>
      <c r="AQ50">
        <v>47.169633333333302</v>
      </c>
      <c r="AR50">
        <v>45.465738095238102</v>
      </c>
      <c r="AS50">
        <v>499.99995238095198</v>
      </c>
      <c r="AT50">
        <v>100.165428571429</v>
      </c>
      <c r="AU50">
        <v>9.9982871428571402E-2</v>
      </c>
      <c r="AV50">
        <v>39.196919047618998</v>
      </c>
      <c r="AW50">
        <v>38.975057142857104</v>
      </c>
      <c r="AX50">
        <v>999.9</v>
      </c>
      <c r="AY50">
        <v>10030.919047619</v>
      </c>
      <c r="AZ50">
        <v>0.22517999999999999</v>
      </c>
      <c r="BA50">
        <v>646.98180952380903</v>
      </c>
      <c r="BB50">
        <v>0</v>
      </c>
      <c r="BC50">
        <v>0</v>
      </c>
      <c r="BD50">
        <v>0</v>
      </c>
      <c r="BE50">
        <v>39</v>
      </c>
      <c r="BF50">
        <v>5.0456347619047603</v>
      </c>
      <c r="BG50">
        <v>1495004956.5999999</v>
      </c>
      <c r="BH50" t="s">
        <v>183</v>
      </c>
      <c r="BI50">
        <v>31</v>
      </c>
      <c r="BJ50">
        <v>-3.5630000000000002</v>
      </c>
      <c r="BK50">
        <v>0.26600000000000001</v>
      </c>
      <c r="BL50">
        <v>400</v>
      </c>
      <c r="BM50">
        <v>45</v>
      </c>
      <c r="BN50">
        <v>0.25</v>
      </c>
      <c r="BO50">
        <v>0.09</v>
      </c>
      <c r="BP50">
        <v>2.7308765853658499</v>
      </c>
      <c r="BQ50">
        <v>-2.1694076655064301E-2</v>
      </c>
      <c r="BR50">
        <v>2.8105548329055301E-2</v>
      </c>
      <c r="BS50">
        <v>1</v>
      </c>
      <c r="BT50">
        <v>1.5803663414634099</v>
      </c>
      <c r="BU50">
        <v>-6.8656933797905703E-2</v>
      </c>
      <c r="BV50">
        <v>6.9961988829815198E-3</v>
      </c>
      <c r="BW50">
        <v>1</v>
      </c>
      <c r="BX50">
        <v>2</v>
      </c>
      <c r="BY50">
        <v>2</v>
      </c>
      <c r="BZ50" t="s">
        <v>0</v>
      </c>
      <c r="CA50">
        <v>100</v>
      </c>
      <c r="CB50">
        <v>100</v>
      </c>
      <c r="CC50">
        <v>-3.5630000000000002</v>
      </c>
      <c r="CD50">
        <v>0.26600000000000001</v>
      </c>
      <c r="CE50">
        <v>3</v>
      </c>
      <c r="CF50">
        <v>499.50099999999998</v>
      </c>
      <c r="CG50">
        <v>547.29899999999998</v>
      </c>
      <c r="CH50">
        <v>40.026699999999998</v>
      </c>
      <c r="CI50">
        <v>42.344499999999996</v>
      </c>
      <c r="CJ50">
        <v>29.9956</v>
      </c>
      <c r="CK50">
        <v>42.048299999999998</v>
      </c>
      <c r="CL50">
        <v>41.902700000000003</v>
      </c>
      <c r="CM50">
        <v>21.316400000000002</v>
      </c>
      <c r="CN50">
        <v>-30</v>
      </c>
      <c r="CO50">
        <v>-30</v>
      </c>
      <c r="CP50">
        <v>-999.9</v>
      </c>
      <c r="CQ50">
        <v>400</v>
      </c>
      <c r="CR50">
        <v>22.2346</v>
      </c>
      <c r="CS50">
        <v>97.150700000000001</v>
      </c>
      <c r="CT50">
        <v>97.123900000000006</v>
      </c>
    </row>
    <row r="51" spans="1:98" x14ac:dyDescent="0.25">
      <c r="A51">
        <v>8</v>
      </c>
      <c r="B51">
        <v>1495005302.5</v>
      </c>
      <c r="C51">
        <v>17893</v>
      </c>
      <c r="D51" t="s">
        <v>184</v>
      </c>
      <c r="E51">
        <v>1495005302</v>
      </c>
      <c r="F51">
        <f t="shared" si="0"/>
        <v>3.0351538354274872E-3</v>
      </c>
      <c r="G51">
        <f t="shared" si="1"/>
        <v>-3.7493305276005731</v>
      </c>
      <c r="H51">
        <f t="shared" si="2"/>
        <v>402.24924140728405</v>
      </c>
      <c r="I51">
        <f t="shared" si="3"/>
        <v>432.06497498654971</v>
      </c>
      <c r="J51">
        <f t="shared" si="4"/>
        <v>43.31511811283135</v>
      </c>
      <c r="K51">
        <f t="shared" si="5"/>
        <v>40.326049115403805</v>
      </c>
      <c r="L51">
        <f t="shared" si="6"/>
        <v>0.13595189299342123</v>
      </c>
      <c r="M51">
        <f t="shared" si="7"/>
        <v>3.1909943444081565</v>
      </c>
      <c r="N51">
        <f t="shared" si="8"/>
        <v>0.13281410855729398</v>
      </c>
      <c r="O51">
        <f t="shared" si="9"/>
        <v>8.3284703496536258E-2</v>
      </c>
      <c r="P51">
        <f t="shared" si="10"/>
        <v>124.6836841068001</v>
      </c>
      <c r="Q51">
        <f t="shared" si="11"/>
        <v>38.92821564733557</v>
      </c>
      <c r="R51">
        <f t="shared" si="12"/>
        <v>38.732757142857103</v>
      </c>
      <c r="S51">
        <f t="shared" si="13"/>
        <v>6.9262347335684034</v>
      </c>
      <c r="T51">
        <f t="shared" si="14"/>
        <v>67.949564906621163</v>
      </c>
      <c r="U51">
        <f t="shared" si="15"/>
        <v>4.7688568797402526</v>
      </c>
      <c r="V51">
        <f t="shared" si="16"/>
        <v>7.0182301921929806</v>
      </c>
      <c r="W51">
        <f t="shared" si="17"/>
        <v>2.1573778538281507</v>
      </c>
      <c r="X51">
        <f t="shared" si="18"/>
        <v>-133.85028414235219</v>
      </c>
      <c r="Y51">
        <f t="shared" si="19"/>
        <v>42.14396131733379</v>
      </c>
      <c r="Z51">
        <f t="shared" si="20"/>
        <v>3.201693498795946</v>
      </c>
      <c r="AA51">
        <f t="shared" si="21"/>
        <v>36.179054780577644</v>
      </c>
      <c r="AB51">
        <v>1.9695222845788399E-2</v>
      </c>
      <c r="AC51">
        <v>-0.441678837191813</v>
      </c>
      <c r="AD51">
        <v>4.7797208491441001</v>
      </c>
      <c r="AE51">
        <v>1</v>
      </c>
      <c r="AF51">
        <v>0</v>
      </c>
      <c r="AG51">
        <f t="shared" si="22"/>
        <v>1.0000294516163146</v>
      </c>
      <c r="AH51">
        <f t="shared" si="23"/>
        <v>2.9451616314624118E-3</v>
      </c>
      <c r="AI51">
        <f t="shared" si="24"/>
        <v>50932.490814774916</v>
      </c>
      <c r="AJ51">
        <f t="shared" si="25"/>
        <v>652.45255942857193</v>
      </c>
      <c r="AK51">
        <f t="shared" si="26"/>
        <v>319.70175412000026</v>
      </c>
      <c r="AL51">
        <f t="shared" si="27"/>
        <v>0.49</v>
      </c>
      <c r="AM51">
        <f t="shared" si="28"/>
        <v>0.39</v>
      </c>
      <c r="AN51">
        <v>1495005297</v>
      </c>
      <c r="AO51">
        <v>402.24923809523801</v>
      </c>
      <c r="AP51">
        <v>399.97366666666699</v>
      </c>
      <c r="AQ51">
        <v>47.568980952380997</v>
      </c>
      <c r="AR51">
        <v>44.967280952381003</v>
      </c>
      <c r="AS51">
        <v>499.98399999999998</v>
      </c>
      <c r="AT51">
        <v>100.15142857142899</v>
      </c>
      <c r="AU51">
        <v>9.9970223809523806E-2</v>
      </c>
      <c r="AV51">
        <v>38.977733333333298</v>
      </c>
      <c r="AW51">
        <v>38.732757142857103</v>
      </c>
      <c r="AX51">
        <v>999.9</v>
      </c>
      <c r="AY51">
        <v>10001.7261904762</v>
      </c>
      <c r="AZ51">
        <v>0.22936895238095201</v>
      </c>
      <c r="BA51">
        <v>652.22319047619101</v>
      </c>
      <c r="BB51">
        <v>0</v>
      </c>
      <c r="BC51">
        <v>0</v>
      </c>
      <c r="BD51">
        <v>0</v>
      </c>
      <c r="BE51">
        <v>38</v>
      </c>
      <c r="BF51">
        <v>5</v>
      </c>
      <c r="BG51">
        <v>1495005323.5</v>
      </c>
      <c r="BH51" t="s">
        <v>185</v>
      </c>
      <c r="BI51">
        <v>32</v>
      </c>
      <c r="BJ51">
        <v>-3.302</v>
      </c>
      <c r="BK51">
        <v>0.38200000000000001</v>
      </c>
      <c r="BL51">
        <v>400</v>
      </c>
      <c r="BM51">
        <v>45</v>
      </c>
      <c r="BN51">
        <v>0.23</v>
      </c>
      <c r="BO51">
        <v>0.05</v>
      </c>
      <c r="BP51">
        <v>2.0150100000000002</v>
      </c>
      <c r="BQ51">
        <v>-1.1875191637539801E-2</v>
      </c>
      <c r="BR51">
        <v>3.4794906902325E-2</v>
      </c>
      <c r="BS51">
        <v>1</v>
      </c>
      <c r="BT51">
        <v>2.4992924390243898</v>
      </c>
      <c r="BU51">
        <v>-0.16037707317083999</v>
      </c>
      <c r="BV51">
        <v>1.5862904845857301E-2</v>
      </c>
      <c r="BW51">
        <v>0</v>
      </c>
      <c r="BX51">
        <v>1</v>
      </c>
      <c r="BY51">
        <v>2</v>
      </c>
      <c r="BZ51" t="s">
        <v>179</v>
      </c>
      <c r="CA51">
        <v>100</v>
      </c>
      <c r="CB51">
        <v>100</v>
      </c>
      <c r="CC51">
        <v>-3.302</v>
      </c>
      <c r="CD51">
        <v>0.38200000000000001</v>
      </c>
      <c r="CE51">
        <v>3</v>
      </c>
      <c r="CF51">
        <v>501.94200000000001</v>
      </c>
      <c r="CG51">
        <v>556.61900000000003</v>
      </c>
      <c r="CH51">
        <v>39.753399999999999</v>
      </c>
      <c r="CI51">
        <v>39.769100000000002</v>
      </c>
      <c r="CJ51">
        <v>29.9986</v>
      </c>
      <c r="CK51">
        <v>39.727699999999999</v>
      </c>
      <c r="CL51">
        <v>39.671199999999999</v>
      </c>
      <c r="CM51">
        <v>21.3063</v>
      </c>
      <c r="CN51">
        <v>-30</v>
      </c>
      <c r="CO51">
        <v>-30</v>
      </c>
      <c r="CP51">
        <v>-999.9</v>
      </c>
      <c r="CQ51">
        <v>400</v>
      </c>
      <c r="CR51">
        <v>22.2346</v>
      </c>
      <c r="CS51">
        <v>97.832099999999997</v>
      </c>
      <c r="CT51">
        <v>97.715999999999994</v>
      </c>
    </row>
    <row r="52" spans="1:98" x14ac:dyDescent="0.25">
      <c r="A52">
        <v>9</v>
      </c>
      <c r="B52">
        <v>1495005497.5</v>
      </c>
      <c r="C52">
        <v>18088</v>
      </c>
      <c r="D52" t="s">
        <v>186</v>
      </c>
      <c r="E52">
        <v>1495005497</v>
      </c>
      <c r="F52">
        <f t="shared" si="0"/>
        <v>3.0178546260296291E-3</v>
      </c>
      <c r="G52">
        <f t="shared" si="1"/>
        <v>-3.9199708429690268</v>
      </c>
      <c r="H52">
        <f t="shared" si="2"/>
        <v>402.39328919504084</v>
      </c>
      <c r="I52">
        <f t="shared" si="3"/>
        <v>433.96132462877227</v>
      </c>
      <c r="J52">
        <f t="shared" si="4"/>
        <v>43.506948859798172</v>
      </c>
      <c r="K52">
        <f t="shared" si="5"/>
        <v>40.342084100491483</v>
      </c>
      <c r="L52">
        <f t="shared" si="6"/>
        <v>0.13747960704924289</v>
      </c>
      <c r="M52">
        <f t="shared" si="7"/>
        <v>3.1841423367960489</v>
      </c>
      <c r="N52">
        <f t="shared" si="8"/>
        <v>0.13426507402951524</v>
      </c>
      <c r="O52">
        <f t="shared" si="9"/>
        <v>8.4198224130355381E-2</v>
      </c>
      <c r="P52">
        <f t="shared" si="10"/>
        <v>123.80997968430005</v>
      </c>
      <c r="Q52">
        <f t="shared" si="11"/>
        <v>38.776883130188914</v>
      </c>
      <c r="R52">
        <f t="shared" si="12"/>
        <v>38.547033333333303</v>
      </c>
      <c r="S52">
        <f t="shared" si="13"/>
        <v>6.8571890243852147</v>
      </c>
      <c r="T52">
        <f t="shared" si="14"/>
        <v>68.002656135882305</v>
      </c>
      <c r="U52">
        <f t="shared" si="15"/>
        <v>4.7340323228479866</v>
      </c>
      <c r="V52">
        <f t="shared" si="16"/>
        <v>6.9615403159966052</v>
      </c>
      <c r="W52">
        <f t="shared" si="17"/>
        <v>2.1231567015372281</v>
      </c>
      <c r="X52">
        <f t="shared" si="18"/>
        <v>-133.08738900790664</v>
      </c>
      <c r="Y52">
        <f t="shared" si="19"/>
        <v>48.078036542450711</v>
      </c>
      <c r="Z52">
        <f t="shared" si="20"/>
        <v>3.6544489604418016</v>
      </c>
      <c r="AA52">
        <f t="shared" si="21"/>
        <v>42.455076179285918</v>
      </c>
      <c r="AB52">
        <v>1.9637071071428001E-2</v>
      </c>
      <c r="AC52">
        <v>-0.44037474389562398</v>
      </c>
      <c r="AD52">
        <v>4.7681779951299399</v>
      </c>
      <c r="AE52">
        <v>0</v>
      </c>
      <c r="AF52">
        <v>0</v>
      </c>
      <c r="AG52">
        <f t="shared" si="22"/>
        <v>1</v>
      </c>
      <c r="AH52">
        <f t="shared" si="23"/>
        <v>0</v>
      </c>
      <c r="AI52">
        <f t="shared" si="24"/>
        <v>50817.112982176259</v>
      </c>
      <c r="AJ52">
        <f t="shared" si="25"/>
        <v>647.88058442857164</v>
      </c>
      <c r="AK52">
        <f t="shared" si="26"/>
        <v>317.4614863700001</v>
      </c>
      <c r="AL52">
        <f t="shared" si="27"/>
        <v>0.49</v>
      </c>
      <c r="AM52">
        <f t="shared" si="28"/>
        <v>0.39</v>
      </c>
      <c r="AN52">
        <v>1495005492</v>
      </c>
      <c r="AO52">
        <v>402.39328571428598</v>
      </c>
      <c r="AP52">
        <v>399.95823809523802</v>
      </c>
      <c r="AQ52">
        <v>47.219742857142897</v>
      </c>
      <c r="AR52">
        <v>44.631923809523798</v>
      </c>
      <c r="AS52">
        <v>499.99961904761898</v>
      </c>
      <c r="AT52">
        <v>100.15538095238099</v>
      </c>
      <c r="AU52">
        <v>9.9979123809523798E-2</v>
      </c>
      <c r="AV52">
        <v>38.827104761904799</v>
      </c>
      <c r="AW52">
        <v>38.547033333333303</v>
      </c>
      <c r="AX52">
        <v>999.9</v>
      </c>
      <c r="AY52">
        <v>9972.6809523809497</v>
      </c>
      <c r="AZ52">
        <v>0.23006061904761901</v>
      </c>
      <c r="BA52">
        <v>647.65052380952397</v>
      </c>
      <c r="BB52">
        <v>0</v>
      </c>
      <c r="BC52">
        <v>0</v>
      </c>
      <c r="BD52">
        <v>0</v>
      </c>
      <c r="BE52">
        <v>38</v>
      </c>
      <c r="BF52">
        <v>4.8154752380952397</v>
      </c>
      <c r="BG52">
        <v>1495005517.5</v>
      </c>
      <c r="BH52" t="s">
        <v>187</v>
      </c>
      <c r="BI52">
        <v>33</v>
      </c>
      <c r="BJ52">
        <v>-3.28</v>
      </c>
      <c r="BK52">
        <v>0.40600000000000003</v>
      </c>
      <c r="BL52">
        <v>400</v>
      </c>
      <c r="BM52">
        <v>45</v>
      </c>
      <c r="BN52">
        <v>0.25</v>
      </c>
      <c r="BO52">
        <v>0.06</v>
      </c>
      <c r="BP52">
        <v>2.3806397560975601</v>
      </c>
      <c r="BQ52">
        <v>0.35871574912877302</v>
      </c>
      <c r="BR52">
        <v>5.1558523342012101E-2</v>
      </c>
      <c r="BS52">
        <v>0</v>
      </c>
      <c r="BT52">
        <v>2.5680112195121998</v>
      </c>
      <c r="BU52">
        <v>-5.48586062717593E-2</v>
      </c>
      <c r="BV52">
        <v>5.6038110704046398E-3</v>
      </c>
      <c r="BW52">
        <v>1</v>
      </c>
      <c r="BX52">
        <v>1</v>
      </c>
      <c r="BY52">
        <v>2</v>
      </c>
      <c r="BZ52" t="s">
        <v>179</v>
      </c>
      <c r="CA52">
        <v>100</v>
      </c>
      <c r="CB52">
        <v>100</v>
      </c>
      <c r="CC52">
        <v>-3.28</v>
      </c>
      <c r="CD52">
        <v>0.40600000000000003</v>
      </c>
      <c r="CE52">
        <v>3</v>
      </c>
      <c r="CF52">
        <v>503.33100000000002</v>
      </c>
      <c r="CG52">
        <v>557.13199999999995</v>
      </c>
      <c r="CH52">
        <v>39.5229</v>
      </c>
      <c r="CI52">
        <v>39.128599999999999</v>
      </c>
      <c r="CJ52">
        <v>29.998699999999999</v>
      </c>
      <c r="CK52">
        <v>39.003399999999999</v>
      </c>
      <c r="CL52">
        <v>38.937600000000003</v>
      </c>
      <c r="CM52">
        <v>21.351199999999999</v>
      </c>
      <c r="CN52">
        <v>-30</v>
      </c>
      <c r="CO52">
        <v>-30</v>
      </c>
      <c r="CP52">
        <v>-999.9</v>
      </c>
      <c r="CQ52">
        <v>400</v>
      </c>
      <c r="CR52">
        <v>22.2346</v>
      </c>
      <c r="CS52">
        <v>97.982699999999994</v>
      </c>
      <c r="CT52">
        <v>97.827799999999996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Geoportal</dc:creator>
  <cp:lastModifiedBy>Geoportal</cp:lastModifiedBy>
  <dcterms:created xsi:type="dcterms:W3CDTF">2017-05-15T13:14:22Z</dcterms:created>
  <dcterms:modified xsi:type="dcterms:W3CDTF">2017-05-15T13:16:20Z</dcterms:modified>
</cp:coreProperties>
</file>