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<sst xmlns="http://schemas.openxmlformats.org/spreadsheetml/2006/main" count="564" uniqueCount="240">
  <si>
    <t>File opened</t>
  </si>
  <si>
    <t>2017-05-17 08:22:11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</si>
  <si>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</si>
  <si>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</si>
  <si>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</si>
  <si>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</si>
  <si>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</si>
  <si>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</si>
  <si>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</si>
  <si>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</si>
  <si>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</si>
  <si>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</si>
  <si>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</si>
  <si>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{"tbzero": "-0.0930328", "ssa_ref": "33806.8", "h2oazero": "1.0886", "h2obspanconc1": "12.17", "co2aspan1": "0.991272", "h2obspan2": "0", "tazero": "-0.144211", "h2oaspan2": "0", "flowbzero": "0.32942", "co2bspan2a": "0.183686", "h2oaspanconc1": "12.17", "h2oaspan2a": "0.0679026", "co2aspan2b": "0.180203", "h2obspanconc2": "0", "co2bspanconc1": "1003", "h2oaspan1": "1.00284", "co2aspanconc1": "1003", "h2obspan2a": "0.0684108", "chamberpressurezero": "2.60135", "co2bspan1": "0.991029", "ssb_ref": "34693.7", "co2azero": "0.972299", "h2obspan2b": "0.0683661", "flowazero": "0.28679", "oxygen": "21", "co2bspan2": "0", "co2bspan2b": "0.182038", "co2aspanconc2": "0", "co2aspan2": "0", "co2aspan2a": "0.181789", "co2bspanconc2": "0", "h2oaspanconc2": "0", "h2obzero": "1.07491", "h2oaspan2b": "0.0680957", "flowmeterzero": "0.977628", "co2bzero": "0.944842", "h2obspan1": "0.999347"}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</si>
  <si>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</si>
  <si>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</si>
  <si>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</si>
  <si>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</si>
  <si>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</si>
  <si>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</si>
  <si>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</si>
  <si>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</si>
  <si>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</si>
  <si>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</si>
  <si>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</si>
  <si>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</si>
  <si>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</si>
  <si>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</si>
  <si>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</si>
  <si>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</si>
  <si>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08:22:11</t>
  </si>
  <si>
    <t>Stability Definition: H2O_d.Meas2:Slp&lt;0.1	CO2_d.Meas2:Slp&lt;0.1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</si>
  <si>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</si>
  <si>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</si>
  <si>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</si>
  <si>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</si>
  <si>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</si>
  <si>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</si>
  <si>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</si>
  <si>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</si>
  <si>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</si>
  <si>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</si>
  <si>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</si>
  <si>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</si>
  <si>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</si>
  <si>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</si>
  <si>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</si>
  <si>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</si>
  <si>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</si>
  <si>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</si>
  <si>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</si>
  <si>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</si>
  <si>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</si>
  <si>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</si>
  <si>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</si>
  <si>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</si>
  <si>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</si>
  <si>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</si>
  <si>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</si>
  <si>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</si>
  <si>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</si>
  <si>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</si>
  <si>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</si>
  <si>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</si>
  <si>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</si>
  <si>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</si>
  <si>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</si>
  <si>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</si>
  <si>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</si>
  <si>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</si>
  <si>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</si>
  <si>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</si>
  <si>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</si>
  <si>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</si>
  <si>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4.52205 74.6905 380.62 634.702 901.623 1116.87 1307.32 1508.27</t>
  </si>
  <si>
    <t>LeakConst:Fs_true</t>
  </si>
  <si>
    <t>0.101145 101.27 404.728 601.208 801.036 1003.34 1200.74 1401.31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</si>
  <si>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</si>
  <si>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</si>
  <si>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</si>
  <si>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</si>
  <si>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</si>
  <si>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</si>
  <si>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</si>
  <si>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</si>
  <si>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</si>
  <si>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</si>
  <si>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</si>
  <si>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</si>
  <si>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</si>
  <si>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</si>
  <si>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</si>
  <si>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</si>
  <si>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</si>
  <si>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</si>
  <si>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</si>
  <si>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</si>
  <si>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</si>
  <si>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</si>
  <si>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</si>
  <si>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</si>
  <si>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</si>
  <si>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</si>
  <si>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</si>
  <si>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</si>
  <si>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</si>
  <si>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</si>
  <si>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</si>
  <si>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</si>
  <si>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</si>
  <si>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</si>
  <si>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</si>
  <si>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</si>
  <si>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</si>
  <si>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</si>
  <si>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</si>
  <si>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</si>
  <si>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</si>
  <si>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</si>
  <si>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</si>
  <si>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</si>
  <si>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</si>
  <si>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</si>
  <si>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</si>
  <si>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</si>
  <si>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</si>
  <si>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</si>
  <si>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</si>
  <si>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</si>
  <si>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</si>
  <si>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</si>
  <si>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</si>
  <si>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</si>
  <si>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</si>
  <si>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</si>
  <si>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</si>
  <si>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</si>
  <si>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</si>
  <si>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</si>
  <si>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</si>
  <si>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</si>
  <si>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</si>
  <si>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</si>
  <si>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</si>
  <si>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</si>
  <si>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</si>
  <si>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</si>
  <si>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</si>
  <si>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</si>
  <si>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</si>
  <si>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</si>
  <si>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</si>
  <si>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</si>
  <si>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</si>
  <si>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</si>
  <si>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</si>
  <si>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</si>
  <si>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</si>
  <si>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</si>
  <si>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</si>
  <si>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</si>
  <si>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</si>
  <si>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</si>
  <si>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</si>
  <si>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</si>
  <si>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</si>
  <si>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</si>
  <si>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</si>
  <si>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</si>
  <si>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</si>
  <si>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</si>
  <si>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</si>
  <si>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</si>
  <si>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</si>
  <si>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</si>
  <si>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</si>
  <si>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</si>
  <si>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</si>
  <si>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</si>
  <si>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</si>
  <si>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</si>
  <si>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</si>
  <si>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</si>
  <si>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</si>
  <si>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</si>
  <si>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</si>
  <si>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</si>
  <si>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</si>
  <si>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</si>
  <si>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</si>
  <si>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</si>
  <si>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</si>
  <si>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</si>
  <si>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</si>
  <si>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</si>
  <si>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</si>
  <si>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</si>
  <si>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</si>
  <si>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</si>
  <si>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20170519 08:24:35</t>
  </si>
  <si>
    <t>08:24:08</t>
  </si>
  <si>
    <t>2/2</t>
  </si>
  <si>
    <t>20170519 08:25:58</t>
  </si>
  <si>
    <t>08:25:32</t>
  </si>
  <si>
    <t>20170519 08:27:58</t>
  </si>
  <si>
    <t>08:26:49</t>
  </si>
  <si>
    <t>1/2</t>
  </si>
  <si>
    <t>20170519 08:29:29</t>
  </si>
  <si>
    <t>08:28:52</t>
  </si>
  <si>
    <t>20170519 08:31:29</t>
  </si>
  <si>
    <t>08:30:20</t>
  </si>
  <si>
    <t>20170519 08:33:30</t>
  </si>
  <si>
    <t>08:32:27</t>
  </si>
  <si>
    <t>0/2</t>
  </si>
  <si>
    <t>20170519 08:35:18</t>
  </si>
  <si>
    <t>08:34:23</t>
  </si>
  <si>
    <t>20170519 08:37:18</t>
  </si>
  <si>
    <t>08:36:14</t>
  </si>
  <si>
    <t>20170519 08:39:19</t>
  </si>
  <si>
    <t>08:38:10</t>
  </si>
  <si>
    <t>20170519 08:46:03</t>
  </si>
  <si>
    <t>08:44:59</t>
  </si>
  <si>
    <t>20170519 08:47:29</t>
  </si>
  <si>
    <t>08:47:00</t>
  </si>
  <si>
    <t>20170519 08:49:29</t>
  </si>
  <si>
    <t>08:48:28</t>
  </si>
  <si>
    <t>20170519 08:51:14</t>
  </si>
  <si>
    <t>08:50:36</t>
  </si>
  <si>
    <t>20170519 08:52:46</t>
  </si>
  <si>
    <t>08:52:12</t>
  </si>
  <si>
    <t>20170519 08:54:46</t>
  </si>
  <si>
    <t>08:53:43</t>
  </si>
  <si>
    <t>20170519 08:56:47</t>
  </si>
  <si>
    <t>08:55:41</t>
  </si>
  <si>
    <t>20170519 08:58:47</t>
  </si>
  <si>
    <t>08:57:48</t>
  </si>
  <si>
    <t>20170519 09:00:24</t>
  </si>
  <si>
    <t>08:59:50</t>
  </si>
  <si>
    <t>20170519 09:02:24</t>
  </si>
  <si>
    <t>09:01:27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</si>
</sst>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6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4.5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1495157075</v>
      </c>
      <c r="C44">
        <v>0</v>
      </c>
      <c r="D44" t="s">
        <v>199</v>
      </c>
      <c r="E44">
        <v>1495157074.5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0.0197667311193886</v>
      </c>
      <c r="AC44">
        <v>-0.443282459114785</v>
      </c>
      <c r="AD44">
        <v>4.79390602797708</v>
      </c>
      <c r="AE44">
        <v>82</v>
      </c>
      <c r="AF44">
        <v>16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1495157069.5</v>
      </c>
      <c r="AO44">
        <v>399.362333333333</v>
      </c>
      <c r="AP44">
        <v>399.965333333333</v>
      </c>
      <c r="AQ44">
        <v>21.8459619047619</v>
      </c>
      <c r="AR44">
        <v>21.4386333333333</v>
      </c>
      <c r="AS44">
        <v>499.98419047619</v>
      </c>
      <c r="AT44">
        <v>100.588857142857</v>
      </c>
      <c r="AU44">
        <v>0.099983280952381</v>
      </c>
      <c r="AV44">
        <v>30.5917476190476</v>
      </c>
      <c r="AW44">
        <v>32.6687761904762</v>
      </c>
      <c r="AX44">
        <v>999.9</v>
      </c>
      <c r="AY44">
        <v>10003.8642857143</v>
      </c>
      <c r="AZ44">
        <v>791.84880952381</v>
      </c>
      <c r="BA44">
        <v>498.387333333333</v>
      </c>
      <c r="BB44">
        <v>1599.99952380952</v>
      </c>
      <c r="BC44">
        <v>0.899999190476191</v>
      </c>
      <c r="BD44">
        <v>0.100000828571429</v>
      </c>
      <c r="BE44">
        <v>33</v>
      </c>
      <c r="BF44">
        <v>34048.0285714286</v>
      </c>
      <c r="BG44">
        <v>1495157048</v>
      </c>
      <c r="BH44" t="s">
        <v>200</v>
      </c>
      <c r="BI44">
        <v>21</v>
      </c>
      <c r="BJ44">
        <v>-3.503</v>
      </c>
      <c r="BK44">
        <v>0.303</v>
      </c>
      <c r="BL44">
        <v>400</v>
      </c>
      <c r="BM44">
        <v>21</v>
      </c>
      <c r="BN44">
        <v>0.75</v>
      </c>
      <c r="BO44">
        <v>0.26</v>
      </c>
      <c r="BP44">
        <v>-0.608810829268293</v>
      </c>
      <c r="BQ44">
        <v>-0.0767387456445757</v>
      </c>
      <c r="BR44">
        <v>0.0497739570021691</v>
      </c>
      <c r="BS44">
        <v>1</v>
      </c>
      <c r="BT44">
        <v>0.397609585365854</v>
      </c>
      <c r="BU44">
        <v>0.0998438048780462</v>
      </c>
      <c r="BV44">
        <v>0.0112236588312273</v>
      </c>
      <c r="BW44">
        <v>1</v>
      </c>
      <c r="BX44">
        <v>2</v>
      </c>
      <c r="BY44">
        <v>2</v>
      </c>
      <c r="BZ44" t="s">
        <v>201</v>
      </c>
      <c r="CA44">
        <v>100</v>
      </c>
      <c r="CB44">
        <v>100</v>
      </c>
      <c r="CC44">
        <v>-3.503</v>
      </c>
      <c r="CD44">
        <v>0.303</v>
      </c>
      <c r="CE44">
        <v>3</v>
      </c>
      <c r="CF44">
        <v>398.141</v>
      </c>
      <c r="CG44">
        <v>591.295</v>
      </c>
      <c r="CH44">
        <v>30.0001</v>
      </c>
      <c r="CI44">
        <v>31.058</v>
      </c>
      <c r="CJ44">
        <v>30.0004</v>
      </c>
      <c r="CK44">
        <v>30.924</v>
      </c>
      <c r="CL44">
        <v>30.8587</v>
      </c>
      <c r="CM44">
        <v>20.7783</v>
      </c>
      <c r="CN44">
        <v>39.7878</v>
      </c>
      <c r="CO44">
        <v>0</v>
      </c>
      <c r="CP44">
        <v>30</v>
      </c>
      <c r="CQ44">
        <v>400</v>
      </c>
      <c r="CR44">
        <v>21.3876</v>
      </c>
      <c r="CS44">
        <v>100.018</v>
      </c>
      <c r="CT44">
        <v>99.1488</v>
      </c>
    </row>
    <row r="45" spans="1:98">
      <c r="A45">
        <v>2</v>
      </c>
      <c r="B45">
        <v>1495157158</v>
      </c>
      <c r="C45">
        <v>83</v>
      </c>
      <c r="D45" t="s">
        <v>202</v>
      </c>
      <c r="E45">
        <v>1495157157.5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0.0197529884793067</v>
      </c>
      <c r="AC45">
        <v>-0.442974271015629</v>
      </c>
      <c r="AD45">
        <v>4.79118064468776</v>
      </c>
      <c r="AE45">
        <v>80</v>
      </c>
      <c r="AF45">
        <v>16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1495157152.5</v>
      </c>
      <c r="AO45">
        <v>399.297761904762</v>
      </c>
      <c r="AP45">
        <v>399.995190476191</v>
      </c>
      <c r="AQ45">
        <v>21.8619142857143</v>
      </c>
      <c r="AR45">
        <v>21.4574666666667</v>
      </c>
      <c r="AS45">
        <v>499.996952380952</v>
      </c>
      <c r="AT45">
        <v>100.595857142857</v>
      </c>
      <c r="AU45">
        <v>0.100003742857143</v>
      </c>
      <c r="AV45">
        <v>30.5809</v>
      </c>
      <c r="AW45">
        <v>32.3896619047619</v>
      </c>
      <c r="AX45">
        <v>999.9</v>
      </c>
      <c r="AY45">
        <v>9996.66666666667</v>
      </c>
      <c r="AZ45">
        <v>688.928523809524</v>
      </c>
      <c r="BA45">
        <v>468.948761904762</v>
      </c>
      <c r="BB45">
        <v>1400.00047619048</v>
      </c>
      <c r="BC45">
        <v>0.90000180952381</v>
      </c>
      <c r="BD45">
        <v>0.0999983333333334</v>
      </c>
      <c r="BE45">
        <v>33</v>
      </c>
      <c r="BF45">
        <v>29792.0904761905</v>
      </c>
      <c r="BG45">
        <v>1495157132</v>
      </c>
      <c r="BH45" t="s">
        <v>203</v>
      </c>
      <c r="BI45">
        <v>22</v>
      </c>
      <c r="BJ45">
        <v>-3.485</v>
      </c>
      <c r="BK45">
        <v>0.307</v>
      </c>
      <c r="BL45">
        <v>400</v>
      </c>
      <c r="BM45">
        <v>21</v>
      </c>
      <c r="BN45">
        <v>0.65</v>
      </c>
      <c r="BO45">
        <v>0.32</v>
      </c>
      <c r="BP45">
        <v>-0.698819756097561</v>
      </c>
      <c r="BQ45">
        <v>-0.0731260557491164</v>
      </c>
      <c r="BR45">
        <v>0.0500373548504347</v>
      </c>
      <c r="BS45">
        <v>1</v>
      </c>
      <c r="BT45">
        <v>0.407949512195122</v>
      </c>
      <c r="BU45">
        <v>-0.0447406202090607</v>
      </c>
      <c r="BV45">
        <v>0.00747764493746707</v>
      </c>
      <c r="BW45">
        <v>1</v>
      </c>
      <c r="BX45">
        <v>2</v>
      </c>
      <c r="BY45">
        <v>2</v>
      </c>
      <c r="BZ45" t="s">
        <v>201</v>
      </c>
      <c r="CA45">
        <v>100</v>
      </c>
      <c r="CB45">
        <v>100</v>
      </c>
      <c r="CC45">
        <v>-3.485</v>
      </c>
      <c r="CD45">
        <v>0.307</v>
      </c>
      <c r="CE45">
        <v>3</v>
      </c>
      <c r="CF45">
        <v>400.817</v>
      </c>
      <c r="CG45">
        <v>590.662</v>
      </c>
      <c r="CH45">
        <v>30.0008</v>
      </c>
      <c r="CI45">
        <v>31.1259</v>
      </c>
      <c r="CJ45">
        <v>30.0003</v>
      </c>
      <c r="CK45">
        <v>30.9891</v>
      </c>
      <c r="CL45">
        <v>30.9222</v>
      </c>
      <c r="CM45">
        <v>20.786</v>
      </c>
      <c r="CN45">
        <v>40.0609</v>
      </c>
      <c r="CO45">
        <v>0</v>
      </c>
      <c r="CP45">
        <v>30</v>
      </c>
      <c r="CQ45">
        <v>400</v>
      </c>
      <c r="CR45">
        <v>21.4031</v>
      </c>
      <c r="CS45">
        <v>100.004</v>
      </c>
      <c r="CT45">
        <v>99.1406</v>
      </c>
    </row>
    <row r="46" spans="1:98">
      <c r="A46">
        <v>3</v>
      </c>
      <c r="B46">
        <v>1495157278.5</v>
      </c>
      <c r="C46">
        <v>203.5</v>
      </c>
      <c r="D46" t="s">
        <v>204</v>
      </c>
      <c r="E46">
        <v>1495157278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0.0197916223347497</v>
      </c>
      <c r="AC46">
        <v>-0.443840661636437</v>
      </c>
      <c r="AD46">
        <v>4.7988414296461</v>
      </c>
      <c r="AE46">
        <v>77</v>
      </c>
      <c r="AF46">
        <v>15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1495157273</v>
      </c>
      <c r="AO46">
        <v>398.887190476191</v>
      </c>
      <c r="AP46">
        <v>399.987095238095</v>
      </c>
      <c r="AQ46">
        <v>21.8620333333333</v>
      </c>
      <c r="AR46">
        <v>21.4030857142857</v>
      </c>
      <c r="AS46">
        <v>500.004666666667</v>
      </c>
      <c r="AT46">
        <v>100.603095238095</v>
      </c>
      <c r="AU46">
        <v>0.100001533333333</v>
      </c>
      <c r="AV46">
        <v>30.5479333333333</v>
      </c>
      <c r="AW46">
        <v>32.1006523809524</v>
      </c>
      <c r="AX46">
        <v>999.9</v>
      </c>
      <c r="AY46">
        <v>9987.85714285714</v>
      </c>
      <c r="AZ46">
        <v>589.220190476191</v>
      </c>
      <c r="BA46">
        <v>513.222333333333</v>
      </c>
      <c r="BB46">
        <v>1200.00428571429</v>
      </c>
      <c r="BC46">
        <v>0.900001190476191</v>
      </c>
      <c r="BD46">
        <v>0.0999990142857143</v>
      </c>
      <c r="BE46">
        <v>32.7122904761905</v>
      </c>
      <c r="BF46">
        <v>25536.1571428571</v>
      </c>
      <c r="BG46">
        <v>1495157209.5</v>
      </c>
      <c r="BH46" t="s">
        <v>205</v>
      </c>
      <c r="BI46">
        <v>23</v>
      </c>
      <c r="BJ46">
        <v>-3.457</v>
      </c>
      <c r="BK46">
        <v>0.306</v>
      </c>
      <c r="BL46">
        <v>400</v>
      </c>
      <c r="BM46">
        <v>21</v>
      </c>
      <c r="BN46">
        <v>0.48</v>
      </c>
      <c r="BO46">
        <v>0.19</v>
      </c>
      <c r="BP46">
        <v>-1.0817136097561</v>
      </c>
      <c r="BQ46">
        <v>-0.274025331010452</v>
      </c>
      <c r="BR46">
        <v>0.0449873788966867</v>
      </c>
      <c r="BS46">
        <v>0</v>
      </c>
      <c r="BT46">
        <v>0.455459780487805</v>
      </c>
      <c r="BU46">
        <v>0.0394673310104531</v>
      </c>
      <c r="BV46">
        <v>0.00399127086865027</v>
      </c>
      <c r="BW46">
        <v>1</v>
      </c>
      <c r="BX46">
        <v>1</v>
      </c>
      <c r="BY46">
        <v>2</v>
      </c>
      <c r="BZ46" t="s">
        <v>206</v>
      </c>
      <c r="CA46">
        <v>100</v>
      </c>
      <c r="CB46">
        <v>100</v>
      </c>
      <c r="CC46">
        <v>-3.457</v>
      </c>
      <c r="CD46">
        <v>0.306</v>
      </c>
      <c r="CE46">
        <v>3</v>
      </c>
      <c r="CF46">
        <v>404.352</v>
      </c>
      <c r="CG46">
        <v>590.14</v>
      </c>
      <c r="CH46">
        <v>30.0005</v>
      </c>
      <c r="CI46">
        <v>31.2188</v>
      </c>
      <c r="CJ46">
        <v>30.0003</v>
      </c>
      <c r="CK46">
        <v>31.0828</v>
      </c>
      <c r="CL46">
        <v>31.0161</v>
      </c>
      <c r="CM46">
        <v>20.7868</v>
      </c>
      <c r="CN46">
        <v>40.6124</v>
      </c>
      <c r="CO46">
        <v>0</v>
      </c>
      <c r="CP46">
        <v>30</v>
      </c>
      <c r="CQ46">
        <v>400</v>
      </c>
      <c r="CR46">
        <v>21.3847</v>
      </c>
      <c r="CS46">
        <v>99.9812</v>
      </c>
      <c r="CT46">
        <v>99.1233</v>
      </c>
    </row>
    <row r="47" spans="1:98">
      <c r="A47">
        <v>4</v>
      </c>
      <c r="B47">
        <v>1495157369</v>
      </c>
      <c r="C47">
        <v>294</v>
      </c>
      <c r="D47" t="s">
        <v>207</v>
      </c>
      <c r="E47">
        <v>1495157368.5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0.0197716588875997</v>
      </c>
      <c r="AC47">
        <v>-0.443392967685846</v>
      </c>
      <c r="AD47">
        <v>4.79488319440557</v>
      </c>
      <c r="AE47">
        <v>76</v>
      </c>
      <c r="AF47">
        <v>15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1495157363.5</v>
      </c>
      <c r="AO47">
        <v>398.277</v>
      </c>
      <c r="AP47">
        <v>399.966571428571</v>
      </c>
      <c r="AQ47">
        <v>21.8039285714286</v>
      </c>
      <c r="AR47">
        <v>21.2186</v>
      </c>
      <c r="AS47">
        <v>500.011857142857</v>
      </c>
      <c r="AT47">
        <v>100.602476190476</v>
      </c>
      <c r="AU47">
        <v>0.100001566666667</v>
      </c>
      <c r="AV47">
        <v>30.5037476190476</v>
      </c>
      <c r="AW47">
        <v>31.7722428571429</v>
      </c>
      <c r="AX47">
        <v>999.9</v>
      </c>
      <c r="AY47">
        <v>9998.42571428572</v>
      </c>
      <c r="AZ47">
        <v>492.216809523809</v>
      </c>
      <c r="BA47">
        <v>393.41919047619</v>
      </c>
      <c r="BB47">
        <v>999.999857142857</v>
      </c>
      <c r="BC47">
        <v>0.900001190476191</v>
      </c>
      <c r="BD47">
        <v>0.099998719047619</v>
      </c>
      <c r="BE47">
        <v>32</v>
      </c>
      <c r="BF47">
        <v>21280.0476190476</v>
      </c>
      <c r="BG47">
        <v>1495157332</v>
      </c>
      <c r="BH47" t="s">
        <v>208</v>
      </c>
      <c r="BI47">
        <v>24</v>
      </c>
      <c r="BJ47">
        <v>-3.444</v>
      </c>
      <c r="BK47">
        <v>0.303</v>
      </c>
      <c r="BL47">
        <v>400</v>
      </c>
      <c r="BM47">
        <v>21</v>
      </c>
      <c r="BN47">
        <v>0.49</v>
      </c>
      <c r="BO47">
        <v>0.19</v>
      </c>
      <c r="BP47">
        <v>-1.68061853658537</v>
      </c>
      <c r="BQ47">
        <v>-0.0564133797909571</v>
      </c>
      <c r="BR47">
        <v>0.0319274039766419</v>
      </c>
      <c r="BS47">
        <v>1</v>
      </c>
      <c r="BT47">
        <v>0.597688512195122</v>
      </c>
      <c r="BU47">
        <v>-0.0801732125435553</v>
      </c>
      <c r="BV47">
        <v>0.0221625669730566</v>
      </c>
      <c r="BW47">
        <v>1</v>
      </c>
      <c r="BX47">
        <v>2</v>
      </c>
      <c r="BY47">
        <v>2</v>
      </c>
      <c r="BZ47" t="s">
        <v>201</v>
      </c>
      <c r="CA47">
        <v>100</v>
      </c>
      <c r="CB47">
        <v>100</v>
      </c>
      <c r="CC47">
        <v>-3.444</v>
      </c>
      <c r="CD47">
        <v>0.303</v>
      </c>
      <c r="CE47">
        <v>3</v>
      </c>
      <c r="CF47">
        <v>405.001</v>
      </c>
      <c r="CG47">
        <v>589.432</v>
      </c>
      <c r="CH47">
        <v>30.0011</v>
      </c>
      <c r="CI47">
        <v>31.2631</v>
      </c>
      <c r="CJ47">
        <v>30.0004</v>
      </c>
      <c r="CK47">
        <v>31.1289</v>
      </c>
      <c r="CL47">
        <v>31.0626</v>
      </c>
      <c r="CM47">
        <v>20.7872</v>
      </c>
      <c r="CN47">
        <v>41.4592</v>
      </c>
      <c r="CO47">
        <v>0</v>
      </c>
      <c r="CP47">
        <v>30</v>
      </c>
      <c r="CQ47">
        <v>400</v>
      </c>
      <c r="CR47">
        <v>21.2238</v>
      </c>
      <c r="CS47">
        <v>99.9745</v>
      </c>
      <c r="CT47">
        <v>99.12</v>
      </c>
    </row>
    <row r="48" spans="1:98">
      <c r="A48">
        <v>5</v>
      </c>
      <c r="B48">
        <v>1495157489.5</v>
      </c>
      <c r="C48">
        <v>414.5</v>
      </c>
      <c r="D48" t="s">
        <v>209</v>
      </c>
      <c r="E48">
        <v>1495157489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0.019771848536246</v>
      </c>
      <c r="AC48">
        <v>-0.443397220686395</v>
      </c>
      <c r="AD48">
        <v>4.79492080041773</v>
      </c>
      <c r="AE48">
        <v>75</v>
      </c>
      <c r="AF48">
        <v>15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1495157484</v>
      </c>
      <c r="AO48">
        <v>397.031</v>
      </c>
      <c r="AP48">
        <v>400.013285714286</v>
      </c>
      <c r="AQ48">
        <v>21.9043761904762</v>
      </c>
      <c r="AR48">
        <v>21.1652095238095</v>
      </c>
      <c r="AS48">
        <v>500.00119047619</v>
      </c>
      <c r="AT48">
        <v>100.608857142857</v>
      </c>
      <c r="AU48">
        <v>0.100006347619048</v>
      </c>
      <c r="AV48">
        <v>30.5680238095238</v>
      </c>
      <c r="AW48">
        <v>31.5652904761905</v>
      </c>
      <c r="AX48">
        <v>999.9</v>
      </c>
      <c r="AY48">
        <v>9995.15047619047</v>
      </c>
      <c r="AZ48">
        <v>396.385571428571</v>
      </c>
      <c r="BA48">
        <v>450.210380952381</v>
      </c>
      <c r="BB48">
        <v>799.999904761905</v>
      </c>
      <c r="BC48">
        <v>0.900000428571428</v>
      </c>
      <c r="BD48">
        <v>0.099999780952381</v>
      </c>
      <c r="BE48">
        <v>32.184519047619</v>
      </c>
      <c r="BF48">
        <v>17024.0380952381</v>
      </c>
      <c r="BG48">
        <v>1495157420</v>
      </c>
      <c r="BH48" t="s">
        <v>210</v>
      </c>
      <c r="BI48">
        <v>25</v>
      </c>
      <c r="BJ48">
        <v>-3.426</v>
      </c>
      <c r="BK48">
        <v>0.3</v>
      </c>
      <c r="BL48">
        <v>400</v>
      </c>
      <c r="BM48">
        <v>21</v>
      </c>
      <c r="BN48">
        <v>0.35</v>
      </c>
      <c r="BO48">
        <v>0.17</v>
      </c>
      <c r="BP48">
        <v>-2.88091463414634</v>
      </c>
      <c r="BQ48">
        <v>-1.07655700348432</v>
      </c>
      <c r="BR48">
        <v>0.110407083616365</v>
      </c>
      <c r="BS48">
        <v>0</v>
      </c>
      <c r="BT48">
        <v>0.731200829268293</v>
      </c>
      <c r="BU48">
        <v>0.088201672473868</v>
      </c>
      <c r="BV48">
        <v>0.00923201671782324</v>
      </c>
      <c r="BW48">
        <v>1</v>
      </c>
      <c r="BX48">
        <v>1</v>
      </c>
      <c r="BY48">
        <v>2</v>
      </c>
      <c r="BZ48" t="s">
        <v>206</v>
      </c>
      <c r="CA48">
        <v>100</v>
      </c>
      <c r="CB48">
        <v>100</v>
      </c>
      <c r="CC48">
        <v>-3.426</v>
      </c>
      <c r="CD48">
        <v>0.3</v>
      </c>
      <c r="CE48">
        <v>3</v>
      </c>
      <c r="CF48">
        <v>406.984</v>
      </c>
      <c r="CG48">
        <v>588.558</v>
      </c>
      <c r="CH48">
        <v>30.0012</v>
      </c>
      <c r="CI48">
        <v>31.357</v>
      </c>
      <c r="CJ48">
        <v>30.0005</v>
      </c>
      <c r="CK48">
        <v>31.221</v>
      </c>
      <c r="CL48">
        <v>31.157</v>
      </c>
      <c r="CM48">
        <v>20.7851</v>
      </c>
      <c r="CN48">
        <v>42.0109</v>
      </c>
      <c r="CO48">
        <v>0</v>
      </c>
      <c r="CP48">
        <v>30</v>
      </c>
      <c r="CQ48">
        <v>400</v>
      </c>
      <c r="CR48">
        <v>21.0644</v>
      </c>
      <c r="CS48">
        <v>99.9512</v>
      </c>
      <c r="CT48">
        <v>99.0987</v>
      </c>
    </row>
    <row r="49" spans="1:98">
      <c r="A49">
        <v>6</v>
      </c>
      <c r="B49">
        <v>1495157610.1</v>
      </c>
      <c r="C49">
        <v>535.099999904633</v>
      </c>
      <c r="D49" t="s">
        <v>211</v>
      </c>
      <c r="E49">
        <v>1495157609.6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0.0197371464384754</v>
      </c>
      <c r="AC49">
        <v>-0.442619002419385</v>
      </c>
      <c r="AD49">
        <v>4.78803846821003</v>
      </c>
      <c r="AE49">
        <v>74</v>
      </c>
      <c r="AF49">
        <v>15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1495157604.77143</v>
      </c>
      <c r="AO49">
        <v>395.08219047619</v>
      </c>
      <c r="AP49">
        <v>400.005809523809</v>
      </c>
      <c r="AQ49">
        <v>21.8749523809524</v>
      </c>
      <c r="AR49">
        <v>20.7003476190476</v>
      </c>
      <c r="AS49">
        <v>500.046571428571</v>
      </c>
      <c r="AT49">
        <v>100.617142857143</v>
      </c>
      <c r="AU49">
        <v>0.100049733333333</v>
      </c>
      <c r="AV49">
        <v>30.5290857142857</v>
      </c>
      <c r="AW49">
        <v>31.2664095238095</v>
      </c>
      <c r="AX49">
        <v>999.9</v>
      </c>
      <c r="AY49">
        <v>10006.55</v>
      </c>
      <c r="AZ49">
        <v>300.338761904762</v>
      </c>
      <c r="BA49">
        <v>499.650047619048</v>
      </c>
      <c r="BB49">
        <v>600.001523809524</v>
      </c>
      <c r="BC49">
        <v>0.90000319047619</v>
      </c>
      <c r="BD49">
        <v>0.0999968285714286</v>
      </c>
      <c r="BE49">
        <v>32</v>
      </c>
      <c r="BF49">
        <v>12768.080952381</v>
      </c>
      <c r="BG49">
        <v>1495157547.5</v>
      </c>
      <c r="BH49" t="s">
        <v>212</v>
      </c>
      <c r="BI49">
        <v>26</v>
      </c>
      <c r="BJ49">
        <v>-3.404</v>
      </c>
      <c r="BK49">
        <v>0.297</v>
      </c>
      <c r="BL49">
        <v>400</v>
      </c>
      <c r="BM49">
        <v>21</v>
      </c>
      <c r="BN49">
        <v>0.32</v>
      </c>
      <c r="BO49">
        <v>0.17</v>
      </c>
      <c r="BP49">
        <v>-4.88471317073171</v>
      </c>
      <c r="BQ49">
        <v>-0.498757734892254</v>
      </c>
      <c r="BR49">
        <v>0.0642979049629876</v>
      </c>
      <c r="BS49">
        <v>0</v>
      </c>
      <c r="BT49">
        <v>1.16556951219512</v>
      </c>
      <c r="BU49">
        <v>0.169217045420716</v>
      </c>
      <c r="BV49">
        <v>0.0323690577898256</v>
      </c>
      <c r="BW49">
        <v>0</v>
      </c>
      <c r="BX49">
        <v>0</v>
      </c>
      <c r="BY49">
        <v>2</v>
      </c>
      <c r="BZ49" t="s">
        <v>213</v>
      </c>
      <c r="CA49">
        <v>100</v>
      </c>
      <c r="CB49">
        <v>100</v>
      </c>
      <c r="CC49">
        <v>-3.404</v>
      </c>
      <c r="CD49">
        <v>0.297</v>
      </c>
      <c r="CE49">
        <v>3</v>
      </c>
      <c r="CF49">
        <v>408.502</v>
      </c>
      <c r="CG49">
        <v>587.184</v>
      </c>
      <c r="CH49">
        <v>30.0003</v>
      </c>
      <c r="CI49">
        <v>31.4765</v>
      </c>
      <c r="CJ49">
        <v>30.0005</v>
      </c>
      <c r="CK49">
        <v>31.3316</v>
      </c>
      <c r="CL49">
        <v>31.2661</v>
      </c>
      <c r="CM49">
        <v>20.7797</v>
      </c>
      <c r="CN49">
        <v>43.9593</v>
      </c>
      <c r="CO49">
        <v>0</v>
      </c>
      <c r="CP49">
        <v>30</v>
      </c>
      <c r="CQ49">
        <v>400</v>
      </c>
      <c r="CR49">
        <v>20.7206</v>
      </c>
      <c r="CS49">
        <v>99.9266</v>
      </c>
      <c r="CT49">
        <v>99.0732</v>
      </c>
    </row>
    <row r="50" spans="1:98">
      <c r="A50">
        <v>7</v>
      </c>
      <c r="B50">
        <v>1495157718.1</v>
      </c>
      <c r="C50">
        <v>643.099999904633</v>
      </c>
      <c r="D50" t="s">
        <v>214</v>
      </c>
      <c r="E50">
        <v>1495157717.6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0.0197749999563765</v>
      </c>
      <c r="AC50">
        <v>-0.443467893437329</v>
      </c>
      <c r="AD50">
        <v>4.7955456951066</v>
      </c>
      <c r="AE50">
        <v>73</v>
      </c>
      <c r="AF50">
        <v>15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1495157712.6</v>
      </c>
      <c r="AO50">
        <v>394.573666666667</v>
      </c>
      <c r="AP50">
        <v>399.97880952381</v>
      </c>
      <c r="AQ50">
        <v>21.7669238095238</v>
      </c>
      <c r="AR50">
        <v>20.5627904761905</v>
      </c>
      <c r="AS50">
        <v>500.012761904762</v>
      </c>
      <c r="AT50">
        <v>100.619904761905</v>
      </c>
      <c r="AU50">
        <v>0.100019866666667</v>
      </c>
      <c r="AV50">
        <v>30.5491714285714</v>
      </c>
      <c r="AW50">
        <v>31.0389714285714</v>
      </c>
      <c r="AX50">
        <v>999.9</v>
      </c>
      <c r="AY50">
        <v>9999.81904761905</v>
      </c>
      <c r="AZ50">
        <v>203.122571428571</v>
      </c>
      <c r="BA50">
        <v>381.982333333333</v>
      </c>
      <c r="BB50">
        <v>399.998619047619</v>
      </c>
      <c r="BC50">
        <v>0.899992428571429</v>
      </c>
      <c r="BD50">
        <v>0.100007504761905</v>
      </c>
      <c r="BE50">
        <v>32</v>
      </c>
      <c r="BF50">
        <v>8511.97333333333</v>
      </c>
      <c r="BG50">
        <v>1495157663.1</v>
      </c>
      <c r="BH50" t="s">
        <v>215</v>
      </c>
      <c r="BI50">
        <v>27</v>
      </c>
      <c r="BJ50">
        <v>-3.431</v>
      </c>
      <c r="BK50">
        <v>0.289</v>
      </c>
      <c r="BL50">
        <v>400</v>
      </c>
      <c r="BM50">
        <v>21</v>
      </c>
      <c r="BN50">
        <v>0.45</v>
      </c>
      <c r="BO50">
        <v>0.08</v>
      </c>
      <c r="BP50">
        <v>-5.41167512195122</v>
      </c>
      <c r="BQ50">
        <v>-0.0719776306620352</v>
      </c>
      <c r="BR50">
        <v>0.0352539391413942</v>
      </c>
      <c r="BS50">
        <v>1</v>
      </c>
      <c r="BT50">
        <v>1.21140170731707</v>
      </c>
      <c r="BU50">
        <v>-0.0808271080139323</v>
      </c>
      <c r="BV50">
        <v>0.00804378199557804</v>
      </c>
      <c r="BW50">
        <v>1</v>
      </c>
      <c r="BX50">
        <v>2</v>
      </c>
      <c r="BY50">
        <v>2</v>
      </c>
      <c r="BZ50" t="s">
        <v>201</v>
      </c>
      <c r="CA50">
        <v>100</v>
      </c>
      <c r="CB50">
        <v>100</v>
      </c>
      <c r="CC50">
        <v>-3.431</v>
      </c>
      <c r="CD50">
        <v>0.289</v>
      </c>
      <c r="CE50">
        <v>3</v>
      </c>
      <c r="CF50">
        <v>409.286</v>
      </c>
      <c r="CG50">
        <v>585.68</v>
      </c>
      <c r="CH50">
        <v>30.0015</v>
      </c>
      <c r="CI50">
        <v>31.5773</v>
      </c>
      <c r="CJ50">
        <v>30.0005</v>
      </c>
      <c r="CK50">
        <v>31.4283</v>
      </c>
      <c r="CL50">
        <v>31.3624</v>
      </c>
      <c r="CM50">
        <v>20.7752</v>
      </c>
      <c r="CN50">
        <v>44.523</v>
      </c>
      <c r="CO50">
        <v>0</v>
      </c>
      <c r="CP50">
        <v>30</v>
      </c>
      <c r="CQ50">
        <v>400</v>
      </c>
      <c r="CR50">
        <v>20.6023</v>
      </c>
      <c r="CS50">
        <v>99.902</v>
      </c>
      <c r="CT50">
        <v>99.0541</v>
      </c>
    </row>
    <row r="51" spans="1:98">
      <c r="A51">
        <v>8</v>
      </c>
      <c r="B51">
        <v>1495157838.6</v>
      </c>
      <c r="C51">
        <v>763.599999904633</v>
      </c>
      <c r="D51" t="s">
        <v>216</v>
      </c>
      <c r="E51">
        <v>1495157838.1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0.0197119226389902</v>
      </c>
      <c r="AC51">
        <v>-0.442053341471376</v>
      </c>
      <c r="AD51">
        <v>4.78303448278363</v>
      </c>
      <c r="AE51">
        <v>72</v>
      </c>
      <c r="AF51">
        <v>14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1495157833.1</v>
      </c>
      <c r="AO51">
        <v>396.054523809524</v>
      </c>
      <c r="AP51">
        <v>400.014904761905</v>
      </c>
      <c r="AQ51">
        <v>21.7000571428571</v>
      </c>
      <c r="AR51">
        <v>20.777880952381</v>
      </c>
      <c r="AS51">
        <v>500.020619047619</v>
      </c>
      <c r="AT51">
        <v>100.625857142857</v>
      </c>
      <c r="AU51">
        <v>0.100034595238095</v>
      </c>
      <c r="AV51">
        <v>30.6013523809524</v>
      </c>
      <c r="AW51">
        <v>30.8741714285714</v>
      </c>
      <c r="AX51">
        <v>999.9</v>
      </c>
      <c r="AY51">
        <v>9996.60619047619</v>
      </c>
      <c r="AZ51">
        <v>103.439761904762</v>
      </c>
      <c r="BA51">
        <v>477.033476190476</v>
      </c>
      <c r="BB51">
        <v>200.000904761905</v>
      </c>
      <c r="BC51">
        <v>0.899998904761905</v>
      </c>
      <c r="BD51">
        <v>0.100001128571429</v>
      </c>
      <c r="BE51">
        <v>32</v>
      </c>
      <c r="BF51">
        <v>4256.02714285714</v>
      </c>
      <c r="BG51">
        <v>1495157774.6</v>
      </c>
      <c r="BH51" t="s">
        <v>217</v>
      </c>
      <c r="BI51">
        <v>28</v>
      </c>
      <c r="BJ51">
        <v>-3.421</v>
      </c>
      <c r="BK51">
        <v>0.288</v>
      </c>
      <c r="BL51">
        <v>400</v>
      </c>
      <c r="BM51">
        <v>21</v>
      </c>
      <c r="BN51">
        <v>0.46</v>
      </c>
      <c r="BO51">
        <v>0.07</v>
      </c>
      <c r="BP51">
        <v>-3.98224073170732</v>
      </c>
      <c r="BQ51">
        <v>0.257092264808368</v>
      </c>
      <c r="BR51">
        <v>0.0350933289741654</v>
      </c>
      <c r="BS51">
        <v>0</v>
      </c>
      <c r="BT51">
        <v>0.928312243902439</v>
      </c>
      <c r="BU51">
        <v>-0.112103644599299</v>
      </c>
      <c r="BV51">
        <v>0.0206910721878296</v>
      </c>
      <c r="BW51">
        <v>0</v>
      </c>
      <c r="BX51">
        <v>0</v>
      </c>
      <c r="BY51">
        <v>2</v>
      </c>
      <c r="BZ51" t="s">
        <v>213</v>
      </c>
      <c r="CA51">
        <v>100</v>
      </c>
      <c r="CB51">
        <v>100</v>
      </c>
      <c r="CC51">
        <v>-3.421</v>
      </c>
      <c r="CD51">
        <v>0.288</v>
      </c>
      <c r="CE51">
        <v>3</v>
      </c>
      <c r="CF51">
        <v>410.135</v>
      </c>
      <c r="CG51">
        <v>585.013</v>
      </c>
      <c r="CH51">
        <v>30.0014</v>
      </c>
      <c r="CI51">
        <v>31.7015</v>
      </c>
      <c r="CJ51">
        <v>30.0005</v>
      </c>
      <c r="CK51">
        <v>31.5473</v>
      </c>
      <c r="CL51">
        <v>31.4818</v>
      </c>
      <c r="CM51">
        <v>20.7788</v>
      </c>
      <c r="CN51">
        <v>44.3879</v>
      </c>
      <c r="CO51">
        <v>0</v>
      </c>
      <c r="CP51">
        <v>30</v>
      </c>
      <c r="CQ51">
        <v>400</v>
      </c>
      <c r="CR51">
        <v>20.8427</v>
      </c>
      <c r="CS51">
        <v>99.8771</v>
      </c>
      <c r="CT51">
        <v>99.031</v>
      </c>
    </row>
    <row r="52" spans="1:98">
      <c r="A52">
        <v>9</v>
      </c>
      <c r="B52">
        <v>1495157959.1</v>
      </c>
      <c r="C52">
        <v>884.099999904633</v>
      </c>
      <c r="D52" t="s">
        <v>218</v>
      </c>
      <c r="E52">
        <v>1495157958.6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0.0198050486989075</v>
      </c>
      <c r="AC52">
        <v>-0.444141757031768</v>
      </c>
      <c r="AD52">
        <v>4.80150310116071</v>
      </c>
      <c r="AE52">
        <v>72</v>
      </c>
      <c r="AF52">
        <v>14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1495157953.6</v>
      </c>
      <c r="AO52">
        <v>401.472904761905</v>
      </c>
      <c r="AP52">
        <v>399.972285714286</v>
      </c>
      <c r="AQ52">
        <v>21.840580952381</v>
      </c>
      <c r="AR52">
        <v>21.2137952380952</v>
      </c>
      <c r="AS52">
        <v>500.015523809524</v>
      </c>
      <c r="AT52">
        <v>100.621428571429</v>
      </c>
      <c r="AU52">
        <v>0.100004252380952</v>
      </c>
      <c r="AV52">
        <v>30.5862904761905</v>
      </c>
      <c r="AW52">
        <v>30.6669666666667</v>
      </c>
      <c r="AX52">
        <v>999.9</v>
      </c>
      <c r="AY52">
        <v>9996.24285714286</v>
      </c>
      <c r="AZ52">
        <v>0.170891</v>
      </c>
      <c r="BA52">
        <v>520.751285714286</v>
      </c>
      <c r="BB52">
        <v>0</v>
      </c>
      <c r="BC52">
        <v>0</v>
      </c>
      <c r="BD52">
        <v>0</v>
      </c>
      <c r="BE52">
        <v>32</v>
      </c>
      <c r="BF52">
        <v>4.46825333333333</v>
      </c>
      <c r="BG52">
        <v>1495157890.6</v>
      </c>
      <c r="BH52" t="s">
        <v>219</v>
      </c>
      <c r="BI52">
        <v>29</v>
      </c>
      <c r="BJ52">
        <v>-3.389</v>
      </c>
      <c r="BK52">
        <v>0.294</v>
      </c>
      <c r="BL52">
        <v>400</v>
      </c>
      <c r="BM52">
        <v>21</v>
      </c>
      <c r="BN52">
        <v>0.59</v>
      </c>
      <c r="BO52">
        <v>0.1</v>
      </c>
      <c r="BP52">
        <v>1.45809707317073</v>
      </c>
      <c r="BQ52">
        <v>0.439056376306617</v>
      </c>
      <c r="BR52">
        <v>0.0525593613412911</v>
      </c>
      <c r="BS52">
        <v>0</v>
      </c>
      <c r="BT52">
        <v>0.641279634146341</v>
      </c>
      <c r="BU52">
        <v>-0.149110724738688</v>
      </c>
      <c r="BV52">
        <v>0.0238537588097548</v>
      </c>
      <c r="BW52">
        <v>0</v>
      </c>
      <c r="BX52">
        <v>0</v>
      </c>
      <c r="BY52">
        <v>2</v>
      </c>
      <c r="BZ52" t="s">
        <v>213</v>
      </c>
      <c r="CA52">
        <v>100</v>
      </c>
      <c r="CB52">
        <v>100</v>
      </c>
      <c r="CC52">
        <v>-3.389</v>
      </c>
      <c r="CD52">
        <v>0.294</v>
      </c>
      <c r="CE52">
        <v>3</v>
      </c>
      <c r="CF52">
        <v>410.598</v>
      </c>
      <c r="CG52">
        <v>584.554</v>
      </c>
      <c r="CH52">
        <v>30.0002</v>
      </c>
      <c r="CI52">
        <v>31.8651</v>
      </c>
      <c r="CJ52">
        <v>30.0005</v>
      </c>
      <c r="CK52">
        <v>31.6977</v>
      </c>
      <c r="CL52">
        <v>31.6284</v>
      </c>
      <c r="CM52">
        <v>20.7855</v>
      </c>
      <c r="CN52">
        <v>43.2078</v>
      </c>
      <c r="CO52">
        <v>0</v>
      </c>
      <c r="CP52">
        <v>30</v>
      </c>
      <c r="CQ52">
        <v>400</v>
      </c>
      <c r="CR52">
        <v>21.2874</v>
      </c>
      <c r="CS52">
        <v>99.8438</v>
      </c>
      <c r="CT52">
        <v>98.9989</v>
      </c>
    </row>
    <row r="53" spans="1:98">
      <c r="A53">
        <v>10</v>
      </c>
      <c r="B53">
        <v>1495158363.6</v>
      </c>
      <c r="C53">
        <v>1288.59999990463</v>
      </c>
      <c r="D53" t="s">
        <v>220</v>
      </c>
      <c r="E53">
        <v>1495158363.1</v>
      </c>
      <c r="F53">
        <f>AS53*AG53*(AQ53-AR53)/(100*$B$5*(1000-AG53*AQ53))</f>
        <v>0</v>
      </c>
      <c r="G53">
        <f>AS53*AG53*(AP53-AO53*(1000-AG53*AR53)/(1000-AG53*AQ53))/(100*$B$5)</f>
        <v>0</v>
      </c>
      <c r="H53">
        <f>AO53 - G53*$B$5*100.0/(AI53*AY53)</f>
        <v>0</v>
      </c>
      <c r="I53">
        <f>((O53-F53/2)*(AO53 - G53*$B$5*100.0/(AI53*AY53))-G53)/(O53+F53/2)</f>
        <v>0</v>
      </c>
      <c r="J53">
        <f>I53*(AT53+AU53)/1000.0</f>
        <v>0</v>
      </c>
      <c r="K53">
        <f>(AO53 - G53*$B$5*100.0/(AI53*AY53))*(AT53+AU53)/1000.0</f>
        <v>0</v>
      </c>
      <c r="L53">
        <f>2.0/((1/N53-1/M53)+SQRT((1/N53-1/M53)*(1/N53-1/M53) + 4*$B$6/(($B$6+1)*($B$6+1))*(2*1/N53*1/M53-1/M53*1/M53)))</f>
        <v>0</v>
      </c>
      <c r="M53">
        <f>AD53+AC53*$B$5+AB53*$B$5*$B$5</f>
        <v>0</v>
      </c>
      <c r="N53">
        <f>F53*(1000-(1000*0.61365*exp(17.502*R53/(240.97+R53))/(AT53+AU53)+AQ53)/2)/(1000*0.61365*exp(17.502*R53/(240.97+R53))/(AT53+AU53)-AQ53)</f>
        <v>0</v>
      </c>
      <c r="O53">
        <f>1/(($B$6+1)/(L53/1.6)+1/(M53/1.37)) + $B$6/(($B$6+1)/(L53/1.6) + $B$6/(M53/1.37))</f>
        <v>0</v>
      </c>
      <c r="P53">
        <f>(AK53*AM53)</f>
        <v>0</v>
      </c>
      <c r="Q53">
        <f>(AV53+(P53+2*0.95*5.67E-8*(((AV53+$B$9)+273)^4-(AV53+273)^4)-44100*F53)/(1.84*29.3*M53+8*0.95*5.67E-8*(AV53+273)^3))</f>
        <v>0</v>
      </c>
      <c r="R53">
        <f>($B$10*AW53+$B$11*AX53+$B$12*Q53)</f>
        <v>0</v>
      </c>
      <c r="S53">
        <f>0.61365*exp(17.502*R53/(240.97+R53))</f>
        <v>0</v>
      </c>
      <c r="T53">
        <f>(U53/V53*100)</f>
        <v>0</v>
      </c>
      <c r="U53">
        <f>AQ53*(AT53+AU53)/1000</f>
        <v>0</v>
      </c>
      <c r="V53">
        <f>0.61365*exp(17.502*AV53/(240.97+AV53))</f>
        <v>0</v>
      </c>
      <c r="W53">
        <f>(S53-AQ53*(AT53+AU53)/1000)</f>
        <v>0</v>
      </c>
      <c r="X53">
        <f>(-F53*44100)</f>
        <v>0</v>
      </c>
      <c r="Y53">
        <f>2*29.3*M53*0.92*(AV53-R53)</f>
        <v>0</v>
      </c>
      <c r="Z53">
        <f>2*0.95*5.67E-8*(((AV53+$B$9)+273)^4-(R53+273)^4)</f>
        <v>0</v>
      </c>
      <c r="AA53">
        <f>P53+Z53+X53+Y53</f>
        <v>0</v>
      </c>
      <c r="AB53">
        <v>0.0197688471967461</v>
      </c>
      <c r="AC53">
        <v>-0.443329913596209</v>
      </c>
      <c r="AD53">
        <v>4.79432564751632</v>
      </c>
      <c r="AE53">
        <v>0</v>
      </c>
      <c r="AF53">
        <v>0</v>
      </c>
      <c r="AG53">
        <f>IF(AE53*$B$40&gt;=AI53,1.0,(AI53/(AI53-AE53*$B$40)))</f>
        <v>0</v>
      </c>
      <c r="AH53">
        <f>(AG53-1)*100</f>
        <v>0</v>
      </c>
      <c r="AI53">
        <f>MAX(0,($B$34+$B$35*AY53)/(1+$B$36*AY53)*AT53/(AV53+273)*$B$37)</f>
        <v>0</v>
      </c>
      <c r="AJ53">
        <f>$B$29*AZ53+$B$30*BA53+$B$31*BB53</f>
        <v>0</v>
      </c>
      <c r="AK53">
        <f>AJ53*AL53</f>
        <v>0</v>
      </c>
      <c r="AL53">
        <f>($B$29*$B$15+$B$30*$B$15+$B$31*(BC53*$B$16+BD53*$B$18))/($B$29+$B$30+$B$31)</f>
        <v>0</v>
      </c>
      <c r="AM53">
        <f>($B$29*$B$22+$B$30*$B$22+$B$31*(BC53*$B$23+BD53*$B$25))/($B$29+$B$30+$B$31)</f>
        <v>0</v>
      </c>
      <c r="AN53">
        <v>1495158358.1</v>
      </c>
      <c r="AO53">
        <v>488.685476190476</v>
      </c>
      <c r="AP53">
        <v>499.992047619048</v>
      </c>
      <c r="AQ53">
        <v>21.6910571428571</v>
      </c>
      <c r="AR53">
        <v>18.7898047619048</v>
      </c>
      <c r="AS53">
        <v>500.001904761905</v>
      </c>
      <c r="AT53">
        <v>100.636095238095</v>
      </c>
      <c r="AU53">
        <v>0.100000323809524</v>
      </c>
      <c r="AV53">
        <v>30.5617666666667</v>
      </c>
      <c r="AW53">
        <v>31.6610238095238</v>
      </c>
      <c r="AX53">
        <v>999.9</v>
      </c>
      <c r="AY53">
        <v>10002.8452380952</v>
      </c>
      <c r="AZ53">
        <v>751.947857142857</v>
      </c>
      <c r="BA53">
        <v>338.524380952381</v>
      </c>
      <c r="BB53">
        <v>1499.98428571429</v>
      </c>
      <c r="BC53">
        <v>0.899999523809524</v>
      </c>
      <c r="BD53">
        <v>0.100000433333333</v>
      </c>
      <c r="BE53">
        <v>32</v>
      </c>
      <c r="BF53">
        <v>31919.7714285714</v>
      </c>
      <c r="BG53">
        <v>1495158299.6</v>
      </c>
      <c r="BH53" t="s">
        <v>221</v>
      </c>
      <c r="BI53">
        <v>30</v>
      </c>
      <c r="BJ53">
        <v>-3.641</v>
      </c>
      <c r="BK53">
        <v>0.246</v>
      </c>
      <c r="BL53">
        <v>500</v>
      </c>
      <c r="BM53">
        <v>19</v>
      </c>
      <c r="BN53">
        <v>0.18</v>
      </c>
      <c r="BO53">
        <v>0.03</v>
      </c>
      <c r="BP53">
        <v>-11.2515097560976</v>
      </c>
      <c r="BQ53">
        <v>-0.679879442508703</v>
      </c>
      <c r="BR53">
        <v>0.0760469264781277</v>
      </c>
      <c r="BS53">
        <v>0</v>
      </c>
      <c r="BT53">
        <v>2.90957585365854</v>
      </c>
      <c r="BU53">
        <v>-0.102381533101046</v>
      </c>
      <c r="BV53">
        <v>0.0101653454767416</v>
      </c>
      <c r="BW53">
        <v>0</v>
      </c>
      <c r="BX53">
        <v>0</v>
      </c>
      <c r="BY53">
        <v>2</v>
      </c>
      <c r="BZ53" t="s">
        <v>213</v>
      </c>
      <c r="CA53">
        <v>100</v>
      </c>
      <c r="CB53">
        <v>100</v>
      </c>
      <c r="CC53">
        <v>-3.641</v>
      </c>
      <c r="CD53">
        <v>0.246</v>
      </c>
      <c r="CE53">
        <v>3</v>
      </c>
      <c r="CF53">
        <v>506.085</v>
      </c>
      <c r="CG53">
        <v>580.19</v>
      </c>
      <c r="CH53">
        <v>30.0007</v>
      </c>
      <c r="CI53">
        <v>31.9733</v>
      </c>
      <c r="CJ53">
        <v>30.0002</v>
      </c>
      <c r="CK53">
        <v>31.8516</v>
      </c>
      <c r="CL53">
        <v>31.7931</v>
      </c>
      <c r="CM53">
        <v>24.7989</v>
      </c>
      <c r="CN53">
        <v>49.7347</v>
      </c>
      <c r="CO53">
        <v>0</v>
      </c>
      <c r="CP53">
        <v>30</v>
      </c>
      <c r="CQ53">
        <v>500</v>
      </c>
      <c r="CR53">
        <v>18.7667</v>
      </c>
      <c r="CS53">
        <v>99.828</v>
      </c>
      <c r="CT53">
        <v>98.9953</v>
      </c>
    </row>
    <row r="54" spans="1:98">
      <c r="A54">
        <v>11</v>
      </c>
      <c r="B54">
        <v>1495158449.1</v>
      </c>
      <c r="C54">
        <v>1374.09999990463</v>
      </c>
      <c r="D54" t="s">
        <v>222</v>
      </c>
      <c r="E54">
        <v>1495158448.6</v>
      </c>
      <c r="F54">
        <f>AS54*AG54*(AQ54-AR54)/(100*$B$5*(1000-AG54*AQ54))</f>
        <v>0</v>
      </c>
      <c r="G54">
        <f>AS54*AG54*(AP54-AO54*(1000-AG54*AR54)/(1000-AG54*AQ54))/(100*$B$5)</f>
        <v>0</v>
      </c>
      <c r="H54">
        <f>AO54 - G54*$B$5*100.0/(AI54*AY54)</f>
        <v>0</v>
      </c>
      <c r="I54">
        <f>((O54-F54/2)*(AO54 - G54*$B$5*100.0/(AI54*AY54))-G54)/(O54+F54/2)</f>
        <v>0</v>
      </c>
      <c r="J54">
        <f>I54*(AT54+AU54)/1000.0</f>
        <v>0</v>
      </c>
      <c r="K54">
        <f>(AO54 - G54*$B$5*100.0/(AI54*AY54))*(AT54+AU54)/1000.0</f>
        <v>0</v>
      </c>
      <c r="L54">
        <f>2.0/((1/N54-1/M54)+SQRT((1/N54-1/M54)*(1/N54-1/M54) + 4*$B$6/(($B$6+1)*($B$6+1))*(2*1/N54*1/M54-1/M54*1/M54)))</f>
        <v>0</v>
      </c>
      <c r="M54">
        <f>AD54+AC54*$B$5+AB54*$B$5*$B$5</f>
        <v>0</v>
      </c>
      <c r="N54">
        <f>F54*(1000-(1000*0.61365*exp(17.502*R54/(240.97+R54))/(AT54+AU54)+AQ54)/2)/(1000*0.61365*exp(17.502*R54/(240.97+R54))/(AT54+AU54)-AQ54)</f>
        <v>0</v>
      </c>
      <c r="O54">
        <f>1/(($B$6+1)/(L54/1.6)+1/(M54/1.37)) + $B$6/(($B$6+1)/(L54/1.6) + $B$6/(M54/1.37))</f>
        <v>0</v>
      </c>
      <c r="P54">
        <f>(AK54*AM54)</f>
        <v>0</v>
      </c>
      <c r="Q54">
        <f>(AV54+(P54+2*0.95*5.67E-8*(((AV54+$B$9)+273)^4-(AV54+273)^4)-44100*F54)/(1.84*29.3*M54+8*0.95*5.67E-8*(AV54+273)^3))</f>
        <v>0</v>
      </c>
      <c r="R54">
        <f>($B$10*AW54+$B$11*AX54+$B$12*Q54)</f>
        <v>0</v>
      </c>
      <c r="S54">
        <f>0.61365*exp(17.502*R54/(240.97+R54))</f>
        <v>0</v>
      </c>
      <c r="T54">
        <f>(U54/V54*100)</f>
        <v>0</v>
      </c>
      <c r="U54">
        <f>AQ54*(AT54+AU54)/1000</f>
        <v>0</v>
      </c>
      <c r="V54">
        <f>0.61365*exp(17.502*AV54/(240.97+AV54))</f>
        <v>0</v>
      </c>
      <c r="W54">
        <f>(S54-AQ54*(AT54+AU54)/1000)</f>
        <v>0</v>
      </c>
      <c r="X54">
        <f>(-F54*44100)</f>
        <v>0</v>
      </c>
      <c r="Y54">
        <f>2*29.3*M54*0.92*(AV54-R54)</f>
        <v>0</v>
      </c>
      <c r="Z54">
        <f>2*0.95*5.67E-8*(((AV54+$B$9)+273)^4-(R54+273)^4)</f>
        <v>0</v>
      </c>
      <c r="AA54">
        <f>P54+Z54+X54+Y54</f>
        <v>0</v>
      </c>
      <c r="AB54">
        <v>0.0197925681808724</v>
      </c>
      <c r="AC54">
        <v>-0.443861872882377</v>
      </c>
      <c r="AD54">
        <v>4.79902894753306</v>
      </c>
      <c r="AE54">
        <v>0</v>
      </c>
      <c r="AF54">
        <v>0</v>
      </c>
      <c r="AG54">
        <f>IF(AE54*$B$40&gt;=AI54,1.0,(AI54/(AI54-AE54*$B$40)))</f>
        <v>0</v>
      </c>
      <c r="AH54">
        <f>(AG54-1)*100</f>
        <v>0</v>
      </c>
      <c r="AI54">
        <f>MAX(0,($B$34+$B$35*AY54)/(1+$B$36*AY54)*AT54/(AV54+273)*$B$37)</f>
        <v>0</v>
      </c>
      <c r="AJ54">
        <f>$B$29*AZ54+$B$30*BA54+$B$31*BB54</f>
        <v>0</v>
      </c>
      <c r="AK54">
        <f>AJ54*AL54</f>
        <v>0</v>
      </c>
      <c r="AL54">
        <f>($B$29*$B$15+$B$30*$B$15+$B$31*(BC54*$B$16+BD54*$B$18))/($B$29+$B$30+$B$31)</f>
        <v>0</v>
      </c>
      <c r="AM54">
        <f>($B$29*$B$22+$B$30*$B$22+$B$31*(BC54*$B$23+BD54*$B$25))/($B$29+$B$30+$B$31)</f>
        <v>0</v>
      </c>
      <c r="AN54">
        <v>1495158443.6</v>
      </c>
      <c r="AO54">
        <v>293.698047619048</v>
      </c>
      <c r="AP54">
        <v>300.012761904762</v>
      </c>
      <c r="AQ54">
        <v>21.6731952380952</v>
      </c>
      <c r="AR54">
        <v>19.2092571428571</v>
      </c>
      <c r="AS54">
        <v>500.014952380952</v>
      </c>
      <c r="AT54">
        <v>100.64319047619</v>
      </c>
      <c r="AU54">
        <v>0.100020242857143</v>
      </c>
      <c r="AV54">
        <v>30.6026</v>
      </c>
      <c r="AW54">
        <v>31.715180952381</v>
      </c>
      <c r="AX54">
        <v>999.9</v>
      </c>
      <c r="AY54">
        <v>10001.380952381</v>
      </c>
      <c r="AZ54">
        <v>751.303476190476</v>
      </c>
      <c r="BA54">
        <v>322.355714285714</v>
      </c>
      <c r="BB54">
        <v>1499.99047619048</v>
      </c>
      <c r="BC54">
        <v>0.89999980952381</v>
      </c>
      <c r="BD54">
        <v>0.1000001</v>
      </c>
      <c r="BE54">
        <v>32</v>
      </c>
      <c r="BF54">
        <v>31919.8952380952</v>
      </c>
      <c r="BG54">
        <v>1495158420.1</v>
      </c>
      <c r="BH54" t="s">
        <v>223</v>
      </c>
      <c r="BI54">
        <v>31</v>
      </c>
      <c r="BJ54">
        <v>-3.192</v>
      </c>
      <c r="BK54">
        <v>0.256</v>
      </c>
      <c r="BL54">
        <v>300</v>
      </c>
      <c r="BM54">
        <v>19</v>
      </c>
      <c r="BN54">
        <v>0.31</v>
      </c>
      <c r="BO54">
        <v>0.04</v>
      </c>
      <c r="BP54">
        <v>-6.32469390243902</v>
      </c>
      <c r="BQ54">
        <v>-0.0271185365852816</v>
      </c>
      <c r="BR54">
        <v>0.0717353803539583</v>
      </c>
      <c r="BS54">
        <v>1</v>
      </c>
      <c r="BT54">
        <v>2.45877902439024</v>
      </c>
      <c r="BU54">
        <v>0.0779149128919735</v>
      </c>
      <c r="BV54">
        <v>0.0153243030008813</v>
      </c>
      <c r="BW54">
        <v>1</v>
      </c>
      <c r="BX54">
        <v>2</v>
      </c>
      <c r="BY54">
        <v>2</v>
      </c>
      <c r="BZ54" t="s">
        <v>201</v>
      </c>
      <c r="CA54">
        <v>100</v>
      </c>
      <c r="CB54">
        <v>100</v>
      </c>
      <c r="CC54">
        <v>-3.192</v>
      </c>
      <c r="CD54">
        <v>0.256</v>
      </c>
      <c r="CE54">
        <v>3</v>
      </c>
      <c r="CF54">
        <v>505.705</v>
      </c>
      <c r="CG54">
        <v>580.007</v>
      </c>
      <c r="CH54">
        <v>30.0006</v>
      </c>
      <c r="CI54">
        <v>31.9846</v>
      </c>
      <c r="CJ54">
        <v>30</v>
      </c>
      <c r="CK54">
        <v>31.8658</v>
      </c>
      <c r="CL54">
        <v>31.8083</v>
      </c>
      <c r="CM54">
        <v>16.5356</v>
      </c>
      <c r="CN54">
        <v>48.4557</v>
      </c>
      <c r="CO54">
        <v>0</v>
      </c>
      <c r="CP54">
        <v>30</v>
      </c>
      <c r="CQ54">
        <v>300</v>
      </c>
      <c r="CR54">
        <v>19.392</v>
      </c>
      <c r="CS54">
        <v>99.8274</v>
      </c>
      <c r="CT54">
        <v>98.9987</v>
      </c>
    </row>
    <row r="55" spans="1:98">
      <c r="A55">
        <v>12</v>
      </c>
      <c r="B55">
        <v>1495158569.6</v>
      </c>
      <c r="C55">
        <v>1494.59999990463</v>
      </c>
      <c r="D55" t="s">
        <v>224</v>
      </c>
      <c r="E55">
        <v>1495158569.1</v>
      </c>
      <c r="F55">
        <f>AS55*AG55*(AQ55-AR55)/(100*$B$5*(1000-AG55*AQ55))</f>
        <v>0</v>
      </c>
      <c r="G55">
        <f>AS55*AG55*(AP55-AO55*(1000-AG55*AR55)/(1000-AG55*AQ55))/(100*$B$5)</f>
        <v>0</v>
      </c>
      <c r="H55">
        <f>AO55 - G55*$B$5*100.0/(AI55*AY55)</f>
        <v>0</v>
      </c>
      <c r="I55">
        <f>((O55-F55/2)*(AO55 - G55*$B$5*100.0/(AI55*AY55))-G55)/(O55+F55/2)</f>
        <v>0</v>
      </c>
      <c r="J55">
        <f>I55*(AT55+AU55)/1000.0</f>
        <v>0</v>
      </c>
      <c r="K55">
        <f>(AO55 - G55*$B$5*100.0/(AI55*AY55))*(AT55+AU55)/1000.0</f>
        <v>0</v>
      </c>
      <c r="L55">
        <f>2.0/((1/N55-1/M55)+SQRT((1/N55-1/M55)*(1/N55-1/M55) + 4*$B$6/(($B$6+1)*($B$6+1))*(2*1/N55*1/M55-1/M55*1/M55)))</f>
        <v>0</v>
      </c>
      <c r="M55">
        <f>AD55+AC55*$B$5+AB55*$B$5*$B$5</f>
        <v>0</v>
      </c>
      <c r="N55">
        <f>F55*(1000-(1000*0.61365*exp(17.502*R55/(240.97+R55))/(AT55+AU55)+AQ55)/2)/(1000*0.61365*exp(17.502*R55/(240.97+R55))/(AT55+AU55)-AQ55)</f>
        <v>0</v>
      </c>
      <c r="O55">
        <f>1/(($B$6+1)/(L55/1.6)+1/(M55/1.37)) + $B$6/(($B$6+1)/(L55/1.6) + $B$6/(M55/1.37))</f>
        <v>0</v>
      </c>
      <c r="P55">
        <f>(AK55*AM55)</f>
        <v>0</v>
      </c>
      <c r="Q55">
        <f>(AV55+(P55+2*0.95*5.67E-8*(((AV55+$B$9)+273)^4-(AV55+273)^4)-44100*F55)/(1.84*29.3*M55+8*0.95*5.67E-8*(AV55+273)^3))</f>
        <v>0</v>
      </c>
      <c r="R55">
        <f>($B$10*AW55+$B$11*AX55+$B$12*Q55)</f>
        <v>0</v>
      </c>
      <c r="S55">
        <f>0.61365*exp(17.502*R55/(240.97+R55))</f>
        <v>0</v>
      </c>
      <c r="T55">
        <f>(U55/V55*100)</f>
        <v>0</v>
      </c>
      <c r="U55">
        <f>AQ55*(AT55+AU55)/1000</f>
        <v>0</v>
      </c>
      <c r="V55">
        <f>0.61365*exp(17.502*AV55/(240.97+AV55))</f>
        <v>0</v>
      </c>
      <c r="W55">
        <f>(S55-AQ55*(AT55+AU55)/1000)</f>
        <v>0</v>
      </c>
      <c r="X55">
        <f>(-F55*44100)</f>
        <v>0</v>
      </c>
      <c r="Y55">
        <f>2*29.3*M55*0.92*(AV55-R55)</f>
        <v>0</v>
      </c>
      <c r="Z55">
        <f>2*0.95*5.67E-8*(((AV55+$B$9)+273)^4-(R55+273)^4)</f>
        <v>0</v>
      </c>
      <c r="AA55">
        <f>P55+Z55+X55+Y55</f>
        <v>0</v>
      </c>
      <c r="AB55">
        <v>0.0197495448948274</v>
      </c>
      <c r="AC55">
        <v>-0.442897046279431</v>
      </c>
      <c r="AD55">
        <v>4.79049767065387</v>
      </c>
      <c r="AE55">
        <v>0</v>
      </c>
      <c r="AF55">
        <v>0</v>
      </c>
      <c r="AG55">
        <f>IF(AE55*$B$40&gt;=AI55,1.0,(AI55/(AI55-AE55*$B$40)))</f>
        <v>0</v>
      </c>
      <c r="AH55">
        <f>(AG55-1)*100</f>
        <v>0</v>
      </c>
      <c r="AI55">
        <f>MAX(0,($B$34+$B$35*AY55)/(1+$B$36*AY55)*AT55/(AV55+273)*$B$37)</f>
        <v>0</v>
      </c>
      <c r="AJ55">
        <f>$B$29*AZ55+$B$30*BA55+$B$31*BB55</f>
        <v>0</v>
      </c>
      <c r="AK55">
        <f>AJ55*AL55</f>
        <v>0</v>
      </c>
      <c r="AL55">
        <f>($B$29*$B$15+$B$30*$B$15+$B$31*(BC55*$B$16+BD55*$B$18))/($B$29+$B$30+$B$31)</f>
        <v>0</v>
      </c>
      <c r="AM55">
        <f>($B$29*$B$22+$B$30*$B$22+$B$31*(BC55*$B$23+BD55*$B$25))/($B$29+$B$30+$B$31)</f>
        <v>0</v>
      </c>
      <c r="AN55">
        <v>1495158564.1</v>
      </c>
      <c r="AO55">
        <v>197.792904761905</v>
      </c>
      <c r="AP55">
        <v>199.971428571429</v>
      </c>
      <c r="AQ55">
        <v>21.6500095238095</v>
      </c>
      <c r="AR55">
        <v>20.3226380952381</v>
      </c>
      <c r="AS55">
        <v>499.991714285714</v>
      </c>
      <c r="AT55">
        <v>100.652380952381</v>
      </c>
      <c r="AU55">
        <v>0.0999812523809524</v>
      </c>
      <c r="AV55">
        <v>30.5935380952381</v>
      </c>
      <c r="AW55">
        <v>31.7235095238095</v>
      </c>
      <c r="AX55">
        <v>999.9</v>
      </c>
      <c r="AY55">
        <v>10008.030952381</v>
      </c>
      <c r="AZ55">
        <v>750.495952380952</v>
      </c>
      <c r="BA55">
        <v>586.178857142857</v>
      </c>
      <c r="BB55">
        <v>1499.9880952381</v>
      </c>
      <c r="BC55">
        <v>0.899998714285714</v>
      </c>
      <c r="BD55">
        <v>0.100001285714286</v>
      </c>
      <c r="BE55">
        <v>32.1825333333333</v>
      </c>
      <c r="BF55">
        <v>31919.7952380952</v>
      </c>
      <c r="BG55">
        <v>1495158508.6</v>
      </c>
      <c r="BH55" t="s">
        <v>225</v>
      </c>
      <c r="BI55">
        <v>32</v>
      </c>
      <c r="BJ55">
        <v>-2.976</v>
      </c>
      <c r="BK55">
        <v>0.27</v>
      </c>
      <c r="BL55">
        <v>200</v>
      </c>
      <c r="BM55">
        <v>20</v>
      </c>
      <c r="BN55">
        <v>0.22</v>
      </c>
      <c r="BO55">
        <v>0.04</v>
      </c>
      <c r="BP55">
        <v>-2.27384731707317</v>
      </c>
      <c r="BQ55">
        <v>1.13635818815335</v>
      </c>
      <c r="BR55">
        <v>0.116476379349894</v>
      </c>
      <c r="BS55">
        <v>0</v>
      </c>
      <c r="BT55">
        <v>1.38296634146341</v>
      </c>
      <c r="BU55">
        <v>-0.697802090592367</v>
      </c>
      <c r="BV55">
        <v>0.0732001354375695</v>
      </c>
      <c r="BW55">
        <v>0</v>
      </c>
      <c r="BX55">
        <v>0</v>
      </c>
      <c r="BY55">
        <v>2</v>
      </c>
      <c r="BZ55" t="s">
        <v>213</v>
      </c>
      <c r="CA55">
        <v>100</v>
      </c>
      <c r="CB55">
        <v>100</v>
      </c>
      <c r="CC55">
        <v>-2.976</v>
      </c>
      <c r="CD55">
        <v>0.27</v>
      </c>
      <c r="CE55">
        <v>3</v>
      </c>
      <c r="CF55">
        <v>505.374</v>
      </c>
      <c r="CG55">
        <v>581.37</v>
      </c>
      <c r="CH55">
        <v>29.9999</v>
      </c>
      <c r="CI55">
        <v>31.9562</v>
      </c>
      <c r="CJ55">
        <v>29.9999</v>
      </c>
      <c r="CK55">
        <v>31.8471</v>
      </c>
      <c r="CL55">
        <v>31.7904</v>
      </c>
      <c r="CM55">
        <v>12.1129</v>
      </c>
      <c r="CN55">
        <v>45.9224</v>
      </c>
      <c r="CO55">
        <v>0</v>
      </c>
      <c r="CP55">
        <v>30</v>
      </c>
      <c r="CQ55">
        <v>200</v>
      </c>
      <c r="CR55">
        <v>20.4139</v>
      </c>
      <c r="CS55">
        <v>99.8347</v>
      </c>
      <c r="CT55">
        <v>99.0102</v>
      </c>
    </row>
    <row r="56" spans="1:98">
      <c r="A56">
        <v>13</v>
      </c>
      <c r="B56">
        <v>1495158674.1</v>
      </c>
      <c r="C56">
        <v>1599.09999990463</v>
      </c>
      <c r="D56" t="s">
        <v>226</v>
      </c>
      <c r="E56">
        <v>1495158673.6</v>
      </c>
      <c r="F56">
        <f>AS56*AG56*(AQ56-AR56)/(100*$B$5*(1000-AG56*AQ56))</f>
        <v>0</v>
      </c>
      <c r="G56">
        <f>AS56*AG56*(AP56-AO56*(1000-AG56*AR56)/(1000-AG56*AQ56))/(100*$B$5)</f>
        <v>0</v>
      </c>
      <c r="H56">
        <f>AO56 - G56*$B$5*100.0/(AI56*AY56)</f>
        <v>0</v>
      </c>
      <c r="I56">
        <f>((O56-F56/2)*(AO56 - G56*$B$5*100.0/(AI56*AY56))-G56)/(O56+F56/2)</f>
        <v>0</v>
      </c>
      <c r="J56">
        <f>I56*(AT56+AU56)/1000.0</f>
        <v>0</v>
      </c>
      <c r="K56">
        <f>(AO56 - G56*$B$5*100.0/(AI56*AY56))*(AT56+AU56)/1000.0</f>
        <v>0</v>
      </c>
      <c r="L56">
        <f>2.0/((1/N56-1/M56)+SQRT((1/N56-1/M56)*(1/N56-1/M56) + 4*$B$6/(($B$6+1)*($B$6+1))*(2*1/N56*1/M56-1/M56*1/M56)))</f>
        <v>0</v>
      </c>
      <c r="M56">
        <f>AD56+AC56*$B$5+AB56*$B$5*$B$5</f>
        <v>0</v>
      </c>
      <c r="N56">
        <f>F56*(1000-(1000*0.61365*exp(17.502*R56/(240.97+R56))/(AT56+AU56)+AQ56)/2)/(1000*0.61365*exp(17.502*R56/(240.97+R56))/(AT56+AU56)-AQ56)</f>
        <v>0</v>
      </c>
      <c r="O56">
        <f>1/(($B$6+1)/(L56/1.6)+1/(M56/1.37)) + $B$6/(($B$6+1)/(L56/1.6) + $B$6/(M56/1.37))</f>
        <v>0</v>
      </c>
      <c r="P56">
        <f>(AK56*AM56)</f>
        <v>0</v>
      </c>
      <c r="Q56">
        <f>(AV56+(P56+2*0.95*5.67E-8*(((AV56+$B$9)+273)^4-(AV56+273)^4)-44100*F56)/(1.84*29.3*M56+8*0.95*5.67E-8*(AV56+273)^3))</f>
        <v>0</v>
      </c>
      <c r="R56">
        <f>($B$10*AW56+$B$11*AX56+$B$12*Q56)</f>
        <v>0</v>
      </c>
      <c r="S56">
        <f>0.61365*exp(17.502*R56/(240.97+R56))</f>
        <v>0</v>
      </c>
      <c r="T56">
        <f>(U56/V56*100)</f>
        <v>0</v>
      </c>
      <c r="U56">
        <f>AQ56*(AT56+AU56)/1000</f>
        <v>0</v>
      </c>
      <c r="V56">
        <f>0.61365*exp(17.502*AV56/(240.97+AV56))</f>
        <v>0</v>
      </c>
      <c r="W56">
        <f>(S56-AQ56*(AT56+AU56)/1000)</f>
        <v>0</v>
      </c>
      <c r="X56">
        <f>(-F56*44100)</f>
        <v>0</v>
      </c>
      <c r="Y56">
        <f>2*29.3*M56*0.92*(AV56-R56)</f>
        <v>0</v>
      </c>
      <c r="Z56">
        <f>2*0.95*5.67E-8*(((AV56+$B$9)+273)^4-(R56+273)^4)</f>
        <v>0</v>
      </c>
      <c r="AA56">
        <f>P56+Z56+X56+Y56</f>
        <v>0</v>
      </c>
      <c r="AB56">
        <v>0.0197939447815706</v>
      </c>
      <c r="AC56">
        <v>-0.443892744094162</v>
      </c>
      <c r="AD56">
        <v>4.79930186122646</v>
      </c>
      <c r="AE56">
        <v>0</v>
      </c>
      <c r="AF56">
        <v>0</v>
      </c>
      <c r="AG56">
        <f>IF(AE56*$B$40&gt;=AI56,1.0,(AI56/(AI56-AE56*$B$40)))</f>
        <v>0</v>
      </c>
      <c r="AH56">
        <f>(AG56-1)*100</f>
        <v>0</v>
      </c>
      <c r="AI56">
        <f>MAX(0,($B$34+$B$35*AY56)/(1+$B$36*AY56)*AT56/(AV56+273)*$B$37)</f>
        <v>0</v>
      </c>
      <c r="AJ56">
        <f>$B$29*AZ56+$B$30*BA56+$B$31*BB56</f>
        <v>0</v>
      </c>
      <c r="AK56">
        <f>AJ56*AL56</f>
        <v>0</v>
      </c>
      <c r="AL56">
        <f>($B$29*$B$15+$B$30*$B$15+$B$31*(BC56*$B$16+BD56*$B$18))/($B$29+$B$30+$B$31)</f>
        <v>0</v>
      </c>
      <c r="AM56">
        <f>($B$29*$B$22+$B$30*$B$22+$B$31*(BC56*$B$23+BD56*$B$25))/($B$29+$B$30+$B$31)</f>
        <v>0</v>
      </c>
      <c r="AN56">
        <v>1495158668.6</v>
      </c>
      <c r="AO56">
        <v>100.187523809524</v>
      </c>
      <c r="AP56">
        <v>99.9967857142857</v>
      </c>
      <c r="AQ56">
        <v>21.786719047619</v>
      </c>
      <c r="AR56">
        <v>21.0404952380952</v>
      </c>
      <c r="AS56">
        <v>500.023476190476</v>
      </c>
      <c r="AT56">
        <v>100.653047619048</v>
      </c>
      <c r="AU56">
        <v>0.10002010952381</v>
      </c>
      <c r="AV56">
        <v>30.6233095238095</v>
      </c>
      <c r="AW56">
        <v>31.7627142857143</v>
      </c>
      <c r="AX56">
        <v>999.9</v>
      </c>
      <c r="AY56">
        <v>9993.93095238095</v>
      </c>
      <c r="AZ56">
        <v>750.308333333333</v>
      </c>
      <c r="BA56">
        <v>409.559428571429</v>
      </c>
      <c r="BB56">
        <v>1499.99714285714</v>
      </c>
      <c r="BC56">
        <v>0.899998476190476</v>
      </c>
      <c r="BD56">
        <v>0.100001523809524</v>
      </c>
      <c r="BE56">
        <v>33</v>
      </c>
      <c r="BF56">
        <v>31920</v>
      </c>
      <c r="BG56">
        <v>1495158636.1</v>
      </c>
      <c r="BH56" t="s">
        <v>227</v>
      </c>
      <c r="BI56">
        <v>33</v>
      </c>
      <c r="BJ56">
        <v>-2.787</v>
      </c>
      <c r="BK56">
        <v>0.289</v>
      </c>
      <c r="BL56">
        <v>100</v>
      </c>
      <c r="BM56">
        <v>21</v>
      </c>
      <c r="BN56">
        <v>0.29</v>
      </c>
      <c r="BO56">
        <v>0.13</v>
      </c>
      <c r="BP56">
        <v>0.193672756097561</v>
      </c>
      <c r="BQ56">
        <v>0.0258855261323936</v>
      </c>
      <c r="BR56">
        <v>0.0266196031505305</v>
      </c>
      <c r="BS56">
        <v>1</v>
      </c>
      <c r="BT56">
        <v>0.746380951219512</v>
      </c>
      <c r="BU56">
        <v>-0.0989137003483804</v>
      </c>
      <c r="BV56">
        <v>0.0376240575954912</v>
      </c>
      <c r="BW56">
        <v>1</v>
      </c>
      <c r="BX56">
        <v>2</v>
      </c>
      <c r="BY56">
        <v>2</v>
      </c>
      <c r="BZ56" t="s">
        <v>201</v>
      </c>
      <c r="CA56">
        <v>100</v>
      </c>
      <c r="CB56">
        <v>100</v>
      </c>
      <c r="CC56">
        <v>-2.787</v>
      </c>
      <c r="CD56">
        <v>0.289</v>
      </c>
      <c r="CE56">
        <v>3</v>
      </c>
      <c r="CF56">
        <v>505.371</v>
      </c>
      <c r="CG56">
        <v>582.006</v>
      </c>
      <c r="CH56">
        <v>29.9999</v>
      </c>
      <c r="CI56">
        <v>31.9002</v>
      </c>
      <c r="CJ56">
        <v>30</v>
      </c>
      <c r="CK56">
        <v>31.8066</v>
      </c>
      <c r="CL56">
        <v>31.7539</v>
      </c>
      <c r="CM56">
        <v>7.49691</v>
      </c>
      <c r="CN56">
        <v>44.5408</v>
      </c>
      <c r="CO56">
        <v>0</v>
      </c>
      <c r="CP56">
        <v>30</v>
      </c>
      <c r="CQ56">
        <v>100</v>
      </c>
      <c r="CR56">
        <v>21.0921</v>
      </c>
      <c r="CS56">
        <v>99.8432</v>
      </c>
      <c r="CT56">
        <v>99.0238</v>
      </c>
    </row>
    <row r="57" spans="1:98">
      <c r="A57">
        <v>14</v>
      </c>
      <c r="B57">
        <v>1495158766.1</v>
      </c>
      <c r="C57">
        <v>1691.09999990463</v>
      </c>
      <c r="D57" t="s">
        <v>228</v>
      </c>
      <c r="E57">
        <v>1495158765.6</v>
      </c>
      <c r="F57">
        <f>AS57*AG57*(AQ57-AR57)/(100*$B$5*(1000-AG57*AQ57))</f>
        <v>0</v>
      </c>
      <c r="G57">
        <f>AS57*AG57*(AP57-AO57*(1000-AG57*AR57)/(1000-AG57*AQ57))/(100*$B$5)</f>
        <v>0</v>
      </c>
      <c r="H57">
        <f>AO57 - G57*$B$5*100.0/(AI57*AY57)</f>
        <v>0</v>
      </c>
      <c r="I57">
        <f>((O57-F57/2)*(AO57 - G57*$B$5*100.0/(AI57*AY57))-G57)/(O57+F57/2)</f>
        <v>0</v>
      </c>
      <c r="J57">
        <f>I57*(AT57+AU57)/1000.0</f>
        <v>0</v>
      </c>
      <c r="K57">
        <f>(AO57 - G57*$B$5*100.0/(AI57*AY57))*(AT57+AU57)/1000.0</f>
        <v>0</v>
      </c>
      <c r="L57">
        <f>2.0/((1/N57-1/M57)+SQRT((1/N57-1/M57)*(1/N57-1/M57) + 4*$B$6/(($B$6+1)*($B$6+1))*(2*1/N57*1/M57-1/M57*1/M57)))</f>
        <v>0</v>
      </c>
      <c r="M57">
        <f>AD57+AC57*$B$5+AB57*$B$5*$B$5</f>
        <v>0</v>
      </c>
      <c r="N57">
        <f>F57*(1000-(1000*0.61365*exp(17.502*R57/(240.97+R57))/(AT57+AU57)+AQ57)/2)/(1000*0.61365*exp(17.502*R57/(240.97+R57))/(AT57+AU57)-AQ57)</f>
        <v>0</v>
      </c>
      <c r="O57">
        <f>1/(($B$6+1)/(L57/1.6)+1/(M57/1.37)) + $B$6/(($B$6+1)/(L57/1.6) + $B$6/(M57/1.37))</f>
        <v>0</v>
      </c>
      <c r="P57">
        <f>(AK57*AM57)</f>
        <v>0</v>
      </c>
      <c r="Q57">
        <f>(AV57+(P57+2*0.95*5.67E-8*(((AV57+$B$9)+273)^4-(AV57+273)^4)-44100*F57)/(1.84*29.3*M57+8*0.95*5.67E-8*(AV57+273)^3))</f>
        <v>0</v>
      </c>
      <c r="R57">
        <f>($B$10*AW57+$B$11*AX57+$B$12*Q57)</f>
        <v>0</v>
      </c>
      <c r="S57">
        <f>0.61365*exp(17.502*R57/(240.97+R57))</f>
        <v>0</v>
      </c>
      <c r="T57">
        <f>(U57/V57*100)</f>
        <v>0</v>
      </c>
      <c r="U57">
        <f>AQ57*(AT57+AU57)/1000</f>
        <v>0</v>
      </c>
      <c r="V57">
        <f>0.61365*exp(17.502*AV57/(240.97+AV57))</f>
        <v>0</v>
      </c>
      <c r="W57">
        <f>(S57-AQ57*(AT57+AU57)/1000)</f>
        <v>0</v>
      </c>
      <c r="X57">
        <f>(-F57*44100)</f>
        <v>0</v>
      </c>
      <c r="Y57">
        <f>2*29.3*M57*0.92*(AV57-R57)</f>
        <v>0</v>
      </c>
      <c r="Z57">
        <f>2*0.95*5.67E-8*(((AV57+$B$9)+273)^4-(R57+273)^4)</f>
        <v>0</v>
      </c>
      <c r="AA57">
        <f>P57+Z57+X57+Y57</f>
        <v>0</v>
      </c>
      <c r="AB57">
        <v>0.0197923569896835</v>
      </c>
      <c r="AC57">
        <v>-0.443857136775581</v>
      </c>
      <c r="AD57">
        <v>4.79898707815913</v>
      </c>
      <c r="AE57">
        <v>0</v>
      </c>
      <c r="AF57">
        <v>0</v>
      </c>
      <c r="AG57">
        <f>IF(AE57*$B$40&gt;=AI57,1.0,(AI57/(AI57-AE57*$B$40)))</f>
        <v>0</v>
      </c>
      <c r="AH57">
        <f>(AG57-1)*100</f>
        <v>0</v>
      </c>
      <c r="AI57">
        <f>MAX(0,($B$34+$B$35*AY57)/(1+$B$36*AY57)*AT57/(AV57+273)*$B$37)</f>
        <v>0</v>
      </c>
      <c r="AJ57">
        <f>$B$29*AZ57+$B$30*BA57+$B$31*BB57</f>
        <v>0</v>
      </c>
      <c r="AK57">
        <f>AJ57*AL57</f>
        <v>0</v>
      </c>
      <c r="AL57">
        <f>($B$29*$B$15+$B$30*$B$15+$B$31*(BC57*$B$16+BD57*$B$18))/($B$29+$B$30+$B$31)</f>
        <v>0</v>
      </c>
      <c r="AM57">
        <f>($B$29*$B$22+$B$30*$B$22+$B$31*(BC57*$B$23+BD57*$B$25))/($B$29+$B$30+$B$31)</f>
        <v>0</v>
      </c>
      <c r="AN57">
        <v>1495158760.6</v>
      </c>
      <c r="AO57">
        <v>30.9751761904762</v>
      </c>
      <c r="AP57">
        <v>29.9848523809524</v>
      </c>
      <c r="AQ57">
        <v>21.8622904761905</v>
      </c>
      <c r="AR57">
        <v>21.1651761904762</v>
      </c>
      <c r="AS57">
        <v>500.023666666667</v>
      </c>
      <c r="AT57">
        <v>100.657476190476</v>
      </c>
      <c r="AU57">
        <v>0.100029338095238</v>
      </c>
      <c r="AV57">
        <v>30.6390380952381</v>
      </c>
      <c r="AW57">
        <v>31.7866285714286</v>
      </c>
      <c r="AX57">
        <v>999.9</v>
      </c>
      <c r="AY57">
        <v>10005.8904761905</v>
      </c>
      <c r="AZ57">
        <v>749.941047619048</v>
      </c>
      <c r="BA57">
        <v>342.745714285714</v>
      </c>
      <c r="BB57">
        <v>1499.99523809524</v>
      </c>
      <c r="BC57">
        <v>0.90000019047619</v>
      </c>
      <c r="BD57">
        <v>0.0999997333333334</v>
      </c>
      <c r="BE57">
        <v>33</v>
      </c>
      <c r="BF57">
        <v>31919.9952380952</v>
      </c>
      <c r="BG57">
        <v>1495158732.6</v>
      </c>
      <c r="BH57" t="s">
        <v>229</v>
      </c>
      <c r="BI57">
        <v>34</v>
      </c>
      <c r="BJ57">
        <v>-2.77</v>
      </c>
      <c r="BK57">
        <v>0.301</v>
      </c>
      <c r="BL57">
        <v>30</v>
      </c>
      <c r="BM57">
        <v>21</v>
      </c>
      <c r="BN57">
        <v>0.33</v>
      </c>
      <c r="BO57">
        <v>0.23</v>
      </c>
      <c r="BP57">
        <v>0.993586585365854</v>
      </c>
      <c r="BQ57">
        <v>-0.0793840975609969</v>
      </c>
      <c r="BR57">
        <v>0.0225741780175833</v>
      </c>
      <c r="BS57">
        <v>1</v>
      </c>
      <c r="BT57">
        <v>0.697361878048781</v>
      </c>
      <c r="BU57">
        <v>-0.00165428571428872</v>
      </c>
      <c r="BV57">
        <v>0.00106922917744906</v>
      </c>
      <c r="BW57">
        <v>1</v>
      </c>
      <c r="BX57">
        <v>2</v>
      </c>
      <c r="BY57">
        <v>2</v>
      </c>
      <c r="BZ57" t="s">
        <v>201</v>
      </c>
      <c r="CA57">
        <v>100</v>
      </c>
      <c r="CB57">
        <v>100</v>
      </c>
      <c r="CC57">
        <v>-2.77</v>
      </c>
      <c r="CD57">
        <v>0.301</v>
      </c>
      <c r="CE57">
        <v>3</v>
      </c>
      <c r="CF57">
        <v>505.416</v>
      </c>
      <c r="CG57">
        <v>581.575</v>
      </c>
      <c r="CH57">
        <v>30.0005</v>
      </c>
      <c r="CI57">
        <v>31.8777</v>
      </c>
      <c r="CJ57">
        <v>30</v>
      </c>
      <c r="CK57">
        <v>31.7897</v>
      </c>
      <c r="CL57">
        <v>31.7399</v>
      </c>
      <c r="CM57">
        <v>4.26721</v>
      </c>
      <c r="CN57">
        <v>44.2448</v>
      </c>
      <c r="CO57">
        <v>0</v>
      </c>
      <c r="CP57">
        <v>30</v>
      </c>
      <c r="CQ57">
        <v>30</v>
      </c>
      <c r="CR57">
        <v>21.2138</v>
      </c>
      <c r="CS57">
        <v>99.8443</v>
      </c>
      <c r="CT57">
        <v>99.023</v>
      </c>
    </row>
    <row r="58" spans="1:98">
      <c r="A58">
        <v>15</v>
      </c>
      <c r="B58">
        <v>1495158886.6</v>
      </c>
      <c r="C58">
        <v>1811.59999990463</v>
      </c>
      <c r="D58" t="s">
        <v>230</v>
      </c>
      <c r="E58">
        <v>1495158886.1</v>
      </c>
      <c r="F58">
        <f>AS58*AG58*(AQ58-AR58)/(100*$B$5*(1000-AG58*AQ58))</f>
        <v>0</v>
      </c>
      <c r="G58">
        <f>AS58*AG58*(AP58-AO58*(1000-AG58*AR58)/(1000-AG58*AQ58))/(100*$B$5)</f>
        <v>0</v>
      </c>
      <c r="H58">
        <f>AO58 - G58*$B$5*100.0/(AI58*AY58)</f>
        <v>0</v>
      </c>
      <c r="I58">
        <f>((O58-F58/2)*(AO58 - G58*$B$5*100.0/(AI58*AY58))-G58)/(O58+F58/2)</f>
        <v>0</v>
      </c>
      <c r="J58">
        <f>I58*(AT58+AU58)/1000.0</f>
        <v>0</v>
      </c>
      <c r="K58">
        <f>(AO58 - G58*$B$5*100.0/(AI58*AY58))*(AT58+AU58)/1000.0</f>
        <v>0</v>
      </c>
      <c r="L58">
        <f>2.0/((1/N58-1/M58)+SQRT((1/N58-1/M58)*(1/N58-1/M58) + 4*$B$6/(($B$6+1)*($B$6+1))*(2*1/N58*1/M58-1/M58*1/M58)))</f>
        <v>0</v>
      </c>
      <c r="M58">
        <f>AD58+AC58*$B$5+AB58*$B$5*$B$5</f>
        <v>0</v>
      </c>
      <c r="N58">
        <f>F58*(1000-(1000*0.61365*exp(17.502*R58/(240.97+R58))/(AT58+AU58)+AQ58)/2)/(1000*0.61365*exp(17.502*R58/(240.97+R58))/(AT58+AU58)-AQ58)</f>
        <v>0</v>
      </c>
      <c r="O58">
        <f>1/(($B$6+1)/(L58/1.6)+1/(M58/1.37)) + $B$6/(($B$6+1)/(L58/1.6) + $B$6/(M58/1.37))</f>
        <v>0</v>
      </c>
      <c r="P58">
        <f>(AK58*AM58)</f>
        <v>0</v>
      </c>
      <c r="Q58">
        <f>(AV58+(P58+2*0.95*5.67E-8*(((AV58+$B$9)+273)^4-(AV58+273)^4)-44100*F58)/(1.84*29.3*M58+8*0.95*5.67E-8*(AV58+273)^3))</f>
        <v>0</v>
      </c>
      <c r="R58">
        <f>($B$10*AW58+$B$11*AX58+$B$12*Q58)</f>
        <v>0</v>
      </c>
      <c r="S58">
        <f>0.61365*exp(17.502*R58/(240.97+R58))</f>
        <v>0</v>
      </c>
      <c r="T58">
        <f>(U58/V58*100)</f>
        <v>0</v>
      </c>
      <c r="U58">
        <f>AQ58*(AT58+AU58)/1000</f>
        <v>0</v>
      </c>
      <c r="V58">
        <f>0.61365*exp(17.502*AV58/(240.97+AV58))</f>
        <v>0</v>
      </c>
      <c r="W58">
        <f>(S58-AQ58*(AT58+AU58)/1000)</f>
        <v>0</v>
      </c>
      <c r="X58">
        <f>(-F58*44100)</f>
        <v>0</v>
      </c>
      <c r="Y58">
        <f>2*29.3*M58*0.92*(AV58-R58)</f>
        <v>0</v>
      </c>
      <c r="Z58">
        <f>2*0.95*5.67E-8*(((AV58+$B$9)+273)^4-(R58+273)^4)</f>
        <v>0</v>
      </c>
      <c r="AA58">
        <f>P58+Z58+X58+Y58</f>
        <v>0</v>
      </c>
      <c r="AB58">
        <v>0.0197408332214421</v>
      </c>
      <c r="AC58">
        <v>-0.442701681047927</v>
      </c>
      <c r="AD58">
        <v>4.78876976303468</v>
      </c>
      <c r="AE58">
        <v>0</v>
      </c>
      <c r="AF58">
        <v>0</v>
      </c>
      <c r="AG58">
        <f>IF(AE58*$B$40&gt;=AI58,1.0,(AI58/(AI58-AE58*$B$40)))</f>
        <v>0</v>
      </c>
      <c r="AH58">
        <f>(AG58-1)*100</f>
        <v>0</v>
      </c>
      <c r="AI58">
        <f>MAX(0,($B$34+$B$35*AY58)/(1+$B$36*AY58)*AT58/(AV58+273)*$B$37)</f>
        <v>0</v>
      </c>
      <c r="AJ58">
        <f>$B$29*AZ58+$B$30*BA58+$B$31*BB58</f>
        <v>0</v>
      </c>
      <c r="AK58">
        <f>AJ58*AL58</f>
        <v>0</v>
      </c>
      <c r="AL58">
        <f>($B$29*$B$15+$B$30*$B$15+$B$31*(BC58*$B$16+BD58*$B$18))/($B$29+$B$30+$B$31)</f>
        <v>0</v>
      </c>
      <c r="AM58">
        <f>($B$29*$B$22+$B$30*$B$22+$B$31*(BC58*$B$23+BD58*$B$25))/($B$29+$B$30+$B$31)</f>
        <v>0</v>
      </c>
      <c r="AN58">
        <v>1495158881.1</v>
      </c>
      <c r="AO58">
        <v>395.972476190476</v>
      </c>
      <c r="AP58">
        <v>399.985380952381</v>
      </c>
      <c r="AQ58">
        <v>21.9573142857143</v>
      </c>
      <c r="AR58">
        <v>21.0074380952381</v>
      </c>
      <c r="AS58">
        <v>500.015714285714</v>
      </c>
      <c r="AT58">
        <v>100.65780952381</v>
      </c>
      <c r="AU58">
        <v>0.100006252380952</v>
      </c>
      <c r="AV58">
        <v>30.5646380952381</v>
      </c>
      <c r="AW58">
        <v>31.7059238095238</v>
      </c>
      <c r="AX58">
        <v>999.9</v>
      </c>
      <c r="AY58">
        <v>9987.38380952381</v>
      </c>
      <c r="AZ58">
        <v>749.857619047619</v>
      </c>
      <c r="BA58">
        <v>317.578952380952</v>
      </c>
      <c r="BB58">
        <v>1499.99761904762</v>
      </c>
      <c r="BC58">
        <v>0.899999523809524</v>
      </c>
      <c r="BD58">
        <v>0.100000471428571</v>
      </c>
      <c r="BE58">
        <v>33</v>
      </c>
      <c r="BF58">
        <v>31920.0428571429</v>
      </c>
      <c r="BG58">
        <v>1495158823.1</v>
      </c>
      <c r="BH58" t="s">
        <v>231</v>
      </c>
      <c r="BI58">
        <v>35</v>
      </c>
      <c r="BJ58">
        <v>-3.261</v>
      </c>
      <c r="BK58">
        <v>0.295</v>
      </c>
      <c r="BL58">
        <v>400</v>
      </c>
      <c r="BM58">
        <v>21</v>
      </c>
      <c r="BN58">
        <v>0.18</v>
      </c>
      <c r="BO58">
        <v>0.12</v>
      </c>
      <c r="BP58">
        <v>-3.93492243902439</v>
      </c>
      <c r="BQ58">
        <v>-0.87999825783962</v>
      </c>
      <c r="BR58">
        <v>0.0931869939574813</v>
      </c>
      <c r="BS58">
        <v>0</v>
      </c>
      <c r="BT58">
        <v>0.938663073170731</v>
      </c>
      <c r="BU58">
        <v>0.135195303135874</v>
      </c>
      <c r="BV58">
        <v>0.0133656737740254</v>
      </c>
      <c r="BW58">
        <v>0</v>
      </c>
      <c r="BX58">
        <v>0</v>
      </c>
      <c r="BY58">
        <v>2</v>
      </c>
      <c r="BZ58" t="s">
        <v>213</v>
      </c>
      <c r="CA58">
        <v>100</v>
      </c>
      <c r="CB58">
        <v>100</v>
      </c>
      <c r="CC58">
        <v>-3.261</v>
      </c>
      <c r="CD58">
        <v>0.295</v>
      </c>
      <c r="CE58">
        <v>3</v>
      </c>
      <c r="CF58">
        <v>505.676</v>
      </c>
      <c r="CG58">
        <v>582.83</v>
      </c>
      <c r="CH58">
        <v>29.9995</v>
      </c>
      <c r="CI58">
        <v>31.8281</v>
      </c>
      <c r="CJ58">
        <v>29.9998</v>
      </c>
      <c r="CK58">
        <v>31.7434</v>
      </c>
      <c r="CL58">
        <v>31.689</v>
      </c>
      <c r="CM58">
        <v>20.8133</v>
      </c>
      <c r="CN58">
        <v>44.5272</v>
      </c>
      <c r="CO58">
        <v>0</v>
      </c>
      <c r="CP58">
        <v>30</v>
      </c>
      <c r="CQ58">
        <v>400</v>
      </c>
      <c r="CR58">
        <v>21.0252</v>
      </c>
      <c r="CS58">
        <v>99.8585</v>
      </c>
      <c r="CT58">
        <v>99.0372</v>
      </c>
    </row>
    <row r="59" spans="1:98">
      <c r="A59">
        <v>16</v>
      </c>
      <c r="B59">
        <v>1495159007.1</v>
      </c>
      <c r="C59">
        <v>1932.09999990463</v>
      </c>
      <c r="D59" t="s">
        <v>232</v>
      </c>
      <c r="E59">
        <v>1495159006.6</v>
      </c>
      <c r="F59">
        <f>AS59*AG59*(AQ59-AR59)/(100*$B$5*(1000-AG59*AQ59))</f>
        <v>0</v>
      </c>
      <c r="G59">
        <f>AS59*AG59*(AP59-AO59*(1000-AG59*AR59)/(1000-AG59*AQ59))/(100*$B$5)</f>
        <v>0</v>
      </c>
      <c r="H59">
        <f>AO59 - G59*$B$5*100.0/(AI59*AY59)</f>
        <v>0</v>
      </c>
      <c r="I59">
        <f>((O59-F59/2)*(AO59 - G59*$B$5*100.0/(AI59*AY59))-G59)/(O59+F59/2)</f>
        <v>0</v>
      </c>
      <c r="J59">
        <f>I59*(AT59+AU59)/1000.0</f>
        <v>0</v>
      </c>
      <c r="K59">
        <f>(AO59 - G59*$B$5*100.0/(AI59*AY59))*(AT59+AU59)/1000.0</f>
        <v>0</v>
      </c>
      <c r="L59">
        <f>2.0/((1/N59-1/M59)+SQRT((1/N59-1/M59)*(1/N59-1/M59) + 4*$B$6/(($B$6+1)*($B$6+1))*(2*1/N59*1/M59-1/M59*1/M59)))</f>
        <v>0</v>
      </c>
      <c r="M59">
        <f>AD59+AC59*$B$5+AB59*$B$5*$B$5</f>
        <v>0</v>
      </c>
      <c r="N59">
        <f>F59*(1000-(1000*0.61365*exp(17.502*R59/(240.97+R59))/(AT59+AU59)+AQ59)/2)/(1000*0.61365*exp(17.502*R59/(240.97+R59))/(AT59+AU59)-AQ59)</f>
        <v>0</v>
      </c>
      <c r="O59">
        <f>1/(($B$6+1)/(L59/1.6)+1/(M59/1.37)) + $B$6/(($B$6+1)/(L59/1.6) + $B$6/(M59/1.37))</f>
        <v>0</v>
      </c>
      <c r="P59">
        <f>(AK59*AM59)</f>
        <v>0</v>
      </c>
      <c r="Q59">
        <f>(AV59+(P59+2*0.95*5.67E-8*(((AV59+$B$9)+273)^4-(AV59+273)^4)-44100*F59)/(1.84*29.3*M59+8*0.95*5.67E-8*(AV59+273)^3))</f>
        <v>0</v>
      </c>
      <c r="R59">
        <f>($B$10*AW59+$B$11*AX59+$B$12*Q59)</f>
        <v>0</v>
      </c>
      <c r="S59">
        <f>0.61365*exp(17.502*R59/(240.97+R59))</f>
        <v>0</v>
      </c>
      <c r="T59">
        <f>(U59/V59*100)</f>
        <v>0</v>
      </c>
      <c r="U59">
        <f>AQ59*(AT59+AU59)/1000</f>
        <v>0</v>
      </c>
      <c r="V59">
        <f>0.61365*exp(17.502*AV59/(240.97+AV59))</f>
        <v>0</v>
      </c>
      <c r="W59">
        <f>(S59-AQ59*(AT59+AU59)/1000)</f>
        <v>0</v>
      </c>
      <c r="X59">
        <f>(-F59*44100)</f>
        <v>0</v>
      </c>
      <c r="Y59">
        <f>2*29.3*M59*0.92*(AV59-R59)</f>
        <v>0</v>
      </c>
      <c r="Z59">
        <f>2*0.95*5.67E-8*(((AV59+$B$9)+273)^4-(R59+273)^4)</f>
        <v>0</v>
      </c>
      <c r="AA59">
        <f>P59+Z59+X59+Y59</f>
        <v>0</v>
      </c>
      <c r="AB59">
        <v>0.0197488385090775</v>
      </c>
      <c r="AC59">
        <v>-0.442881205096062</v>
      </c>
      <c r="AD59">
        <v>4.7903575687358</v>
      </c>
      <c r="AE59">
        <v>0</v>
      </c>
      <c r="AF59">
        <v>0</v>
      </c>
      <c r="AG59">
        <f>IF(AE59*$B$40&gt;=AI59,1.0,(AI59/(AI59-AE59*$B$40)))</f>
        <v>0</v>
      </c>
      <c r="AH59">
        <f>(AG59-1)*100</f>
        <v>0</v>
      </c>
      <c r="AI59">
        <f>MAX(0,($B$34+$B$35*AY59)/(1+$B$36*AY59)*AT59/(AV59+273)*$B$37)</f>
        <v>0</v>
      </c>
      <c r="AJ59">
        <f>$B$29*AZ59+$B$30*BA59+$B$31*BB59</f>
        <v>0</v>
      </c>
      <c r="AK59">
        <f>AJ59*AL59</f>
        <v>0</v>
      </c>
      <c r="AL59">
        <f>($B$29*$B$15+$B$30*$B$15+$B$31*(BC59*$B$16+BD59*$B$18))/($B$29+$B$30+$B$31)</f>
        <v>0</v>
      </c>
      <c r="AM59">
        <f>($B$29*$B$22+$B$30*$B$22+$B$31*(BC59*$B$23+BD59*$B$25))/($B$29+$B$30+$B$31)</f>
        <v>0</v>
      </c>
      <c r="AN59">
        <v>1495159001.6</v>
      </c>
      <c r="AO59">
        <v>589.924428571429</v>
      </c>
      <c r="AP59">
        <v>600.008619047619</v>
      </c>
      <c r="AQ59">
        <v>22.0104476190476</v>
      </c>
      <c r="AR59">
        <v>20.4910476190476</v>
      </c>
      <c r="AS59">
        <v>499.996761904762</v>
      </c>
      <c r="AT59">
        <v>100.66080952381</v>
      </c>
      <c r="AU59">
        <v>0.0999925285714286</v>
      </c>
      <c r="AV59">
        <v>30.5762857142857</v>
      </c>
      <c r="AW59">
        <v>31.7121666666667</v>
      </c>
      <c r="AX59">
        <v>999.9</v>
      </c>
      <c r="AY59">
        <v>9997.97666666667</v>
      </c>
      <c r="AZ59">
        <v>748.905809523809</v>
      </c>
      <c r="BA59">
        <v>456.648952380952</v>
      </c>
      <c r="BB59">
        <v>1499.99904761905</v>
      </c>
      <c r="BC59">
        <v>0.899997666666667</v>
      </c>
      <c r="BD59">
        <v>0.100002333333333</v>
      </c>
      <c r="BE59">
        <v>33</v>
      </c>
      <c r="BF59">
        <v>31920.0095238095</v>
      </c>
      <c r="BG59">
        <v>1495158941.6</v>
      </c>
      <c r="BH59" t="s">
        <v>233</v>
      </c>
      <c r="BI59">
        <v>36</v>
      </c>
      <c r="BJ59">
        <v>-3.752</v>
      </c>
      <c r="BK59">
        <v>0.291</v>
      </c>
      <c r="BL59">
        <v>600</v>
      </c>
      <c r="BM59">
        <v>21</v>
      </c>
      <c r="BN59">
        <v>0.15</v>
      </c>
      <c r="BO59">
        <v>0.1</v>
      </c>
      <c r="BP59">
        <v>-9.86492609756097</v>
      </c>
      <c r="BQ59">
        <v>-2.41598864111487</v>
      </c>
      <c r="BR59">
        <v>0.240462465666738</v>
      </c>
      <c r="BS59">
        <v>0</v>
      </c>
      <c r="BT59">
        <v>1.5034143902439</v>
      </c>
      <c r="BU59">
        <v>0.165495679442502</v>
      </c>
      <c r="BV59">
        <v>0.0168961060673149</v>
      </c>
      <c r="BW59">
        <v>0</v>
      </c>
      <c r="BX59">
        <v>0</v>
      </c>
      <c r="BY59">
        <v>2</v>
      </c>
      <c r="BZ59" t="s">
        <v>213</v>
      </c>
      <c r="CA59">
        <v>100</v>
      </c>
      <c r="CB59">
        <v>100</v>
      </c>
      <c r="CC59">
        <v>-3.752</v>
      </c>
      <c r="CD59">
        <v>0.291</v>
      </c>
      <c r="CE59">
        <v>3</v>
      </c>
      <c r="CF59">
        <v>506.1</v>
      </c>
      <c r="CG59">
        <v>582.271</v>
      </c>
      <c r="CH59">
        <v>30.0002</v>
      </c>
      <c r="CI59">
        <v>31.7669</v>
      </c>
      <c r="CJ59">
        <v>30</v>
      </c>
      <c r="CK59">
        <v>31.6884</v>
      </c>
      <c r="CL59">
        <v>31.6365</v>
      </c>
      <c r="CM59">
        <v>28.7484</v>
      </c>
      <c r="CN59">
        <v>45.967</v>
      </c>
      <c r="CO59">
        <v>0</v>
      </c>
      <c r="CP59">
        <v>30</v>
      </c>
      <c r="CQ59">
        <v>600</v>
      </c>
      <c r="CR59">
        <v>20.3381</v>
      </c>
      <c r="CS59">
        <v>99.8689</v>
      </c>
      <c r="CT59">
        <v>99.0456</v>
      </c>
    </row>
    <row r="60" spans="1:98">
      <c r="A60">
        <v>17</v>
      </c>
      <c r="B60">
        <v>1495159127.6</v>
      </c>
      <c r="C60">
        <v>2052.59999990463</v>
      </c>
      <c r="D60" t="s">
        <v>234</v>
      </c>
      <c r="E60">
        <v>1495159127.1</v>
      </c>
      <c r="F60">
        <f>AS60*AG60*(AQ60-AR60)/(100*$B$5*(1000-AG60*AQ60))</f>
        <v>0</v>
      </c>
      <c r="G60">
        <f>AS60*AG60*(AP60-AO60*(1000-AG60*AR60)/(1000-AG60*AQ60))/(100*$B$5)</f>
        <v>0</v>
      </c>
      <c r="H60">
        <f>AO60 - G60*$B$5*100.0/(AI60*AY60)</f>
        <v>0</v>
      </c>
      <c r="I60">
        <f>((O60-F60/2)*(AO60 - G60*$B$5*100.0/(AI60*AY60))-G60)/(O60+F60/2)</f>
        <v>0</v>
      </c>
      <c r="J60">
        <f>I60*(AT60+AU60)/1000.0</f>
        <v>0</v>
      </c>
      <c r="K60">
        <f>(AO60 - G60*$B$5*100.0/(AI60*AY60))*(AT60+AU60)/1000.0</f>
        <v>0</v>
      </c>
      <c r="L60">
        <f>2.0/((1/N60-1/M60)+SQRT((1/N60-1/M60)*(1/N60-1/M60) + 4*$B$6/(($B$6+1)*($B$6+1))*(2*1/N60*1/M60-1/M60*1/M60)))</f>
        <v>0</v>
      </c>
      <c r="M60">
        <f>AD60+AC60*$B$5+AB60*$B$5*$B$5</f>
        <v>0</v>
      </c>
      <c r="N60">
        <f>F60*(1000-(1000*0.61365*exp(17.502*R60/(240.97+R60))/(AT60+AU60)+AQ60)/2)/(1000*0.61365*exp(17.502*R60/(240.97+R60))/(AT60+AU60)-AQ60)</f>
        <v>0</v>
      </c>
      <c r="O60">
        <f>1/(($B$6+1)/(L60/1.6)+1/(M60/1.37)) + $B$6/(($B$6+1)/(L60/1.6) + $B$6/(M60/1.37))</f>
        <v>0</v>
      </c>
      <c r="P60">
        <f>(AK60*AM60)</f>
        <v>0</v>
      </c>
      <c r="Q60">
        <f>(AV60+(P60+2*0.95*5.67E-8*(((AV60+$B$9)+273)^4-(AV60+273)^4)-44100*F60)/(1.84*29.3*M60+8*0.95*5.67E-8*(AV60+273)^3))</f>
        <v>0</v>
      </c>
      <c r="R60">
        <f>($B$10*AW60+$B$11*AX60+$B$12*Q60)</f>
        <v>0</v>
      </c>
      <c r="S60">
        <f>0.61365*exp(17.502*R60/(240.97+R60))</f>
        <v>0</v>
      </c>
      <c r="T60">
        <f>(U60/V60*100)</f>
        <v>0</v>
      </c>
      <c r="U60">
        <f>AQ60*(AT60+AU60)/1000</f>
        <v>0</v>
      </c>
      <c r="V60">
        <f>0.61365*exp(17.502*AV60/(240.97+AV60))</f>
        <v>0</v>
      </c>
      <c r="W60">
        <f>(S60-AQ60*(AT60+AU60)/1000)</f>
        <v>0</v>
      </c>
      <c r="X60">
        <f>(-F60*44100)</f>
        <v>0</v>
      </c>
      <c r="Y60">
        <f>2*29.3*M60*0.92*(AV60-R60)</f>
        <v>0</v>
      </c>
      <c r="Z60">
        <f>2*0.95*5.67E-8*(((AV60+$B$9)+273)^4-(R60+273)^4)</f>
        <v>0</v>
      </c>
      <c r="AA60">
        <f>P60+Z60+X60+Y60</f>
        <v>0</v>
      </c>
      <c r="AB60">
        <v>0.0198218211972082</v>
      </c>
      <c r="AC60">
        <v>-0.444517891772882</v>
      </c>
      <c r="AD60">
        <v>4.80482763258257</v>
      </c>
      <c r="AE60">
        <v>0</v>
      </c>
      <c r="AF60">
        <v>0</v>
      </c>
      <c r="AG60">
        <f>IF(AE60*$B$40&gt;=AI60,1.0,(AI60/(AI60-AE60*$B$40)))</f>
        <v>0</v>
      </c>
      <c r="AH60">
        <f>(AG60-1)*100</f>
        <v>0</v>
      </c>
      <c r="AI60">
        <f>MAX(0,($B$34+$B$35*AY60)/(1+$B$36*AY60)*AT60/(AV60+273)*$B$37)</f>
        <v>0</v>
      </c>
      <c r="AJ60">
        <f>$B$29*AZ60+$B$30*BA60+$B$31*BB60</f>
        <v>0</v>
      </c>
      <c r="AK60">
        <f>AJ60*AL60</f>
        <v>0</v>
      </c>
      <c r="AL60">
        <f>($B$29*$B$15+$B$30*$B$15+$B$31*(BC60*$B$16+BD60*$B$18))/($B$29+$B$30+$B$31)</f>
        <v>0</v>
      </c>
      <c r="AM60">
        <f>($B$29*$B$22+$B$30*$B$22+$B$31*(BC60*$B$23+BD60*$B$25))/($B$29+$B$30+$B$31)</f>
        <v>0</v>
      </c>
      <c r="AN60">
        <v>1495159122.1</v>
      </c>
      <c r="AO60">
        <v>783.296380952381</v>
      </c>
      <c r="AP60">
        <v>800.011714285714</v>
      </c>
      <c r="AQ60">
        <v>22.0592952380952</v>
      </c>
      <c r="AR60">
        <v>19.8117142857143</v>
      </c>
      <c r="AS60">
        <v>500.008333333333</v>
      </c>
      <c r="AT60">
        <v>100.660523809524</v>
      </c>
      <c r="AU60">
        <v>0.100016971428571</v>
      </c>
      <c r="AV60">
        <v>30.6104</v>
      </c>
      <c r="AW60">
        <v>31.7269095238095</v>
      </c>
      <c r="AX60">
        <v>999.9</v>
      </c>
      <c r="AY60">
        <v>10011.2238095238</v>
      </c>
      <c r="AZ60">
        <v>748.520428571429</v>
      </c>
      <c r="BA60">
        <v>333.666476190476</v>
      </c>
      <c r="BB60">
        <v>1499.99714285714</v>
      </c>
      <c r="BC60">
        <v>0.9</v>
      </c>
      <c r="BD60">
        <v>0.0999999</v>
      </c>
      <c r="BE60">
        <v>33</v>
      </c>
      <c r="BF60">
        <v>31920.0285714286</v>
      </c>
      <c r="BG60">
        <v>1495159068.1</v>
      </c>
      <c r="BH60" t="s">
        <v>235</v>
      </c>
      <c r="BI60">
        <v>37</v>
      </c>
      <c r="BJ60">
        <v>-4.299</v>
      </c>
      <c r="BK60">
        <v>0.271</v>
      </c>
      <c r="BL60">
        <v>800</v>
      </c>
      <c r="BM60">
        <v>20</v>
      </c>
      <c r="BN60">
        <v>0.09</v>
      </c>
      <c r="BO60">
        <v>0.07</v>
      </c>
      <c r="BP60">
        <v>-16.5716219512195</v>
      </c>
      <c r="BQ60">
        <v>-1.74407038327521</v>
      </c>
      <c r="BR60">
        <v>0.178772608684062</v>
      </c>
      <c r="BS60">
        <v>0</v>
      </c>
      <c r="BT60">
        <v>2.22166146341463</v>
      </c>
      <c r="BU60">
        <v>0.307540139372815</v>
      </c>
      <c r="BV60">
        <v>0.0332115594452481</v>
      </c>
      <c r="BW60">
        <v>0</v>
      </c>
      <c r="BX60">
        <v>0</v>
      </c>
      <c r="BY60">
        <v>2</v>
      </c>
      <c r="BZ60" t="s">
        <v>213</v>
      </c>
      <c r="CA60">
        <v>100</v>
      </c>
      <c r="CB60">
        <v>100</v>
      </c>
      <c r="CC60">
        <v>-4.299</v>
      </c>
      <c r="CD60">
        <v>0.271</v>
      </c>
      <c r="CE60">
        <v>3</v>
      </c>
      <c r="CF60">
        <v>506.794</v>
      </c>
      <c r="CG60">
        <v>581.125</v>
      </c>
      <c r="CH60">
        <v>30.0003</v>
      </c>
      <c r="CI60">
        <v>31.724</v>
      </c>
      <c r="CJ60">
        <v>30.0001</v>
      </c>
      <c r="CK60">
        <v>31.6467</v>
      </c>
      <c r="CL60">
        <v>31.5975</v>
      </c>
      <c r="CM60">
        <v>36.1517</v>
      </c>
      <c r="CN60">
        <v>47.5895</v>
      </c>
      <c r="CO60">
        <v>0</v>
      </c>
      <c r="CP60">
        <v>30</v>
      </c>
      <c r="CQ60">
        <v>800</v>
      </c>
      <c r="CR60">
        <v>19.6471</v>
      </c>
      <c r="CS60">
        <v>99.8748</v>
      </c>
      <c r="CT60">
        <v>99.057</v>
      </c>
    </row>
    <row r="61" spans="1:98">
      <c r="A61">
        <v>18</v>
      </c>
      <c r="B61">
        <v>1495159224.1</v>
      </c>
      <c r="C61">
        <v>2149.09999990463</v>
      </c>
      <c r="D61" t="s">
        <v>236</v>
      </c>
      <c r="E61">
        <v>1495159223.6</v>
      </c>
      <c r="F61">
        <f>AS61*AG61*(AQ61-AR61)/(100*$B$5*(1000-AG61*AQ61))</f>
        <v>0</v>
      </c>
      <c r="G61">
        <f>AS61*AG61*(AP61-AO61*(1000-AG61*AR61)/(1000-AG61*AQ61))/(100*$B$5)</f>
        <v>0</v>
      </c>
      <c r="H61">
        <f>AO61 - G61*$B$5*100.0/(AI61*AY61)</f>
        <v>0</v>
      </c>
      <c r="I61">
        <f>((O61-F61/2)*(AO61 - G61*$B$5*100.0/(AI61*AY61))-G61)/(O61+F61/2)</f>
        <v>0</v>
      </c>
      <c r="J61">
        <f>I61*(AT61+AU61)/1000.0</f>
        <v>0</v>
      </c>
      <c r="K61">
        <f>(AO61 - G61*$B$5*100.0/(AI61*AY61))*(AT61+AU61)/1000.0</f>
        <v>0</v>
      </c>
      <c r="L61">
        <f>2.0/((1/N61-1/M61)+SQRT((1/N61-1/M61)*(1/N61-1/M61) + 4*$B$6/(($B$6+1)*($B$6+1))*(2*1/N61*1/M61-1/M61*1/M61)))</f>
        <v>0</v>
      </c>
      <c r="M61">
        <f>AD61+AC61*$B$5+AB61*$B$5*$B$5</f>
        <v>0</v>
      </c>
      <c r="N61">
        <f>F61*(1000-(1000*0.61365*exp(17.502*R61/(240.97+R61))/(AT61+AU61)+AQ61)/2)/(1000*0.61365*exp(17.502*R61/(240.97+R61))/(AT61+AU61)-AQ61)</f>
        <v>0</v>
      </c>
      <c r="O61">
        <f>1/(($B$6+1)/(L61/1.6)+1/(M61/1.37)) + $B$6/(($B$6+1)/(L61/1.6) + $B$6/(M61/1.37))</f>
        <v>0</v>
      </c>
      <c r="P61">
        <f>(AK61*AM61)</f>
        <v>0</v>
      </c>
      <c r="Q61">
        <f>(AV61+(P61+2*0.95*5.67E-8*(((AV61+$B$9)+273)^4-(AV61+273)^4)-44100*F61)/(1.84*29.3*M61+8*0.95*5.67E-8*(AV61+273)^3))</f>
        <v>0</v>
      </c>
      <c r="R61">
        <f>($B$10*AW61+$B$11*AX61+$B$12*Q61)</f>
        <v>0</v>
      </c>
      <c r="S61">
        <f>0.61365*exp(17.502*R61/(240.97+R61))</f>
        <v>0</v>
      </c>
      <c r="T61">
        <f>(U61/V61*100)</f>
        <v>0</v>
      </c>
      <c r="U61">
        <f>AQ61*(AT61+AU61)/1000</f>
        <v>0</v>
      </c>
      <c r="V61">
        <f>0.61365*exp(17.502*AV61/(240.97+AV61))</f>
        <v>0</v>
      </c>
      <c r="W61">
        <f>(S61-AQ61*(AT61+AU61)/1000)</f>
        <v>0</v>
      </c>
      <c r="X61">
        <f>(-F61*44100)</f>
        <v>0</v>
      </c>
      <c r="Y61">
        <f>2*29.3*M61*0.92*(AV61-R61)</f>
        <v>0</v>
      </c>
      <c r="Z61">
        <f>2*0.95*5.67E-8*(((AV61+$B$9)+273)^4-(R61+273)^4)</f>
        <v>0</v>
      </c>
      <c r="AA61">
        <f>P61+Z61+X61+Y61</f>
        <v>0</v>
      </c>
      <c r="AB61">
        <v>0.0197961080112391</v>
      </c>
      <c r="AC61">
        <v>-0.443941255998397</v>
      </c>
      <c r="AD61">
        <v>4.79973071826993</v>
      </c>
      <c r="AE61">
        <v>0</v>
      </c>
      <c r="AF61">
        <v>0</v>
      </c>
      <c r="AG61">
        <f>IF(AE61*$B$40&gt;=AI61,1.0,(AI61/(AI61-AE61*$B$40)))</f>
        <v>0</v>
      </c>
      <c r="AH61">
        <f>(AG61-1)*100</f>
        <v>0</v>
      </c>
      <c r="AI61">
        <f>MAX(0,($B$34+$B$35*AY61)/(1+$B$36*AY61)*AT61/(AV61+273)*$B$37)</f>
        <v>0</v>
      </c>
      <c r="AJ61">
        <f>$B$29*AZ61+$B$30*BA61+$B$31*BB61</f>
        <v>0</v>
      </c>
      <c r="AK61">
        <f>AJ61*AL61</f>
        <v>0</v>
      </c>
      <c r="AL61">
        <f>($B$29*$B$15+$B$30*$B$15+$B$31*(BC61*$B$16+BD61*$B$18))/($B$29+$B$30+$B$31)</f>
        <v>0</v>
      </c>
      <c r="AM61">
        <f>($B$29*$B$22+$B$30*$B$22+$B$31*(BC61*$B$23+BD61*$B$25))/($B$29+$B$30+$B$31)</f>
        <v>0</v>
      </c>
      <c r="AN61">
        <v>1495159218.6</v>
      </c>
      <c r="AO61">
        <v>980.435666666667</v>
      </c>
      <c r="AP61">
        <v>999.955142857143</v>
      </c>
      <c r="AQ61">
        <v>21.8655285714286</v>
      </c>
      <c r="AR61">
        <v>19.4893857142857</v>
      </c>
      <c r="AS61">
        <v>500.006619047619</v>
      </c>
      <c r="AT61">
        <v>100.662476190476</v>
      </c>
      <c r="AU61">
        <v>0.100009771428571</v>
      </c>
      <c r="AV61">
        <v>30.5361904761905</v>
      </c>
      <c r="AW61">
        <v>31.6461</v>
      </c>
      <c r="AX61">
        <v>999.9</v>
      </c>
      <c r="AY61">
        <v>9994.52952380952</v>
      </c>
      <c r="AZ61">
        <v>748.575142857143</v>
      </c>
      <c r="BA61">
        <v>353.793952380952</v>
      </c>
      <c r="BB61">
        <v>1499.9980952381</v>
      </c>
      <c r="BC61">
        <v>0.899998523809524</v>
      </c>
      <c r="BD61">
        <v>0.100001428571429</v>
      </c>
      <c r="BE61">
        <v>33</v>
      </c>
      <c r="BF61">
        <v>31920.0142857143</v>
      </c>
      <c r="BG61">
        <v>1495159190.6</v>
      </c>
      <c r="BH61" t="s">
        <v>237</v>
      </c>
      <c r="BI61">
        <v>38</v>
      </c>
      <c r="BJ61">
        <v>-4.491</v>
      </c>
      <c r="BK61">
        <v>0.262</v>
      </c>
      <c r="BL61">
        <v>1000</v>
      </c>
      <c r="BM61">
        <v>20</v>
      </c>
      <c r="BN61">
        <v>0.1</v>
      </c>
      <c r="BO61">
        <v>0.03</v>
      </c>
      <c r="BP61">
        <v>-19.5277829268293</v>
      </c>
      <c r="BQ61">
        <v>0.0775421602787442</v>
      </c>
      <c r="BR61">
        <v>0.0688305480339446</v>
      </c>
      <c r="BS61">
        <v>1</v>
      </c>
      <c r="BT61">
        <v>2.38804024390244</v>
      </c>
      <c r="BU61">
        <v>-0.0822637630662032</v>
      </c>
      <c r="BV61">
        <v>0.0207302614302112</v>
      </c>
      <c r="BW61">
        <v>1</v>
      </c>
      <c r="BX61">
        <v>2</v>
      </c>
      <c r="BY61">
        <v>2</v>
      </c>
      <c r="BZ61" t="s">
        <v>201</v>
      </c>
      <c r="CA61">
        <v>100</v>
      </c>
      <c r="CB61">
        <v>100</v>
      </c>
      <c r="CC61">
        <v>-4.491</v>
      </c>
      <c r="CD61">
        <v>0.262</v>
      </c>
      <c r="CE61">
        <v>3</v>
      </c>
      <c r="CF61">
        <v>506.639</v>
      </c>
      <c r="CG61">
        <v>580.921</v>
      </c>
      <c r="CH61">
        <v>30.0004</v>
      </c>
      <c r="CI61">
        <v>31.7128</v>
      </c>
      <c r="CJ61">
        <v>30.0001</v>
      </c>
      <c r="CK61">
        <v>31.6328</v>
      </c>
      <c r="CL61">
        <v>31.5809</v>
      </c>
      <c r="CM61">
        <v>43.1745</v>
      </c>
      <c r="CN61">
        <v>47.9864</v>
      </c>
      <c r="CO61">
        <v>0</v>
      </c>
      <c r="CP61">
        <v>30</v>
      </c>
      <c r="CQ61">
        <v>1000</v>
      </c>
      <c r="CR61">
        <v>19.4972</v>
      </c>
      <c r="CS61">
        <v>99.8735</v>
      </c>
      <c r="CT61">
        <v>99.0579</v>
      </c>
    </row>
    <row r="62" spans="1:98">
      <c r="A62">
        <v>19</v>
      </c>
      <c r="B62">
        <v>1495159344.6</v>
      </c>
      <c r="C62">
        <v>2269.59999990463</v>
      </c>
      <c r="D62" t="s">
        <v>238</v>
      </c>
      <c r="E62">
        <v>1495159344.1</v>
      </c>
      <c r="F62">
        <f>AS62*AG62*(AQ62-AR62)/(100*$B$5*(1000-AG62*AQ62))</f>
        <v>0</v>
      </c>
      <c r="G62">
        <f>AS62*AG62*(AP62-AO62*(1000-AG62*AR62)/(1000-AG62*AQ62))/(100*$B$5)</f>
        <v>0</v>
      </c>
      <c r="H62">
        <f>AO62 - G62*$B$5*100.0/(AI62*AY62)</f>
        <v>0</v>
      </c>
      <c r="I62">
        <f>((O62-F62/2)*(AO62 - G62*$B$5*100.0/(AI62*AY62))-G62)/(O62+F62/2)</f>
        <v>0</v>
      </c>
      <c r="J62">
        <f>I62*(AT62+AU62)/1000.0</f>
        <v>0</v>
      </c>
      <c r="K62">
        <f>(AO62 - G62*$B$5*100.0/(AI62*AY62))*(AT62+AU62)/1000.0</f>
        <v>0</v>
      </c>
      <c r="L62">
        <f>2.0/((1/N62-1/M62)+SQRT((1/N62-1/M62)*(1/N62-1/M62) + 4*$B$6/(($B$6+1)*($B$6+1))*(2*1/N62*1/M62-1/M62*1/M62)))</f>
        <v>0</v>
      </c>
      <c r="M62">
        <f>AD62+AC62*$B$5+AB62*$B$5*$B$5</f>
        <v>0</v>
      </c>
      <c r="N62">
        <f>F62*(1000-(1000*0.61365*exp(17.502*R62/(240.97+R62))/(AT62+AU62)+AQ62)/2)/(1000*0.61365*exp(17.502*R62/(240.97+R62))/(AT62+AU62)-AQ62)</f>
        <v>0</v>
      </c>
      <c r="O62">
        <f>1/(($B$6+1)/(L62/1.6)+1/(M62/1.37)) + $B$6/(($B$6+1)/(L62/1.6) + $B$6/(M62/1.37))</f>
        <v>0</v>
      </c>
      <c r="P62">
        <f>(AK62*AM62)</f>
        <v>0</v>
      </c>
      <c r="Q62">
        <f>(AV62+(P62+2*0.95*5.67E-8*(((AV62+$B$9)+273)^4-(AV62+273)^4)-44100*F62)/(1.84*29.3*M62+8*0.95*5.67E-8*(AV62+273)^3))</f>
        <v>0</v>
      </c>
      <c r="R62">
        <f>($B$10*AW62+$B$11*AX62+$B$12*Q62)</f>
        <v>0</v>
      </c>
      <c r="S62">
        <f>0.61365*exp(17.502*R62/(240.97+R62))</f>
        <v>0</v>
      </c>
      <c r="T62">
        <f>(U62/V62*100)</f>
        <v>0</v>
      </c>
      <c r="U62">
        <f>AQ62*(AT62+AU62)/1000</f>
        <v>0</v>
      </c>
      <c r="V62">
        <f>0.61365*exp(17.502*AV62/(240.97+AV62))</f>
        <v>0</v>
      </c>
      <c r="W62">
        <f>(S62-AQ62*(AT62+AU62)/1000)</f>
        <v>0</v>
      </c>
      <c r="X62">
        <f>(-F62*44100)</f>
        <v>0</v>
      </c>
      <c r="Y62">
        <f>2*29.3*M62*0.92*(AV62-R62)</f>
        <v>0</v>
      </c>
      <c r="Z62">
        <f>2*0.95*5.67E-8*(((AV62+$B$9)+273)^4-(R62+273)^4)</f>
        <v>0</v>
      </c>
      <c r="AA62">
        <f>P62+Z62+X62+Y62</f>
        <v>0</v>
      </c>
      <c r="AB62">
        <v>0.0198582121043754</v>
      </c>
      <c r="AC62">
        <v>-0.445333982745184</v>
      </c>
      <c r="AD62">
        <v>4.81203894020983</v>
      </c>
      <c r="AE62">
        <v>0</v>
      </c>
      <c r="AF62">
        <v>0</v>
      </c>
      <c r="AG62">
        <f>IF(AE62*$B$40&gt;=AI62,1.0,(AI62/(AI62-AE62*$B$40)))</f>
        <v>0</v>
      </c>
      <c r="AH62">
        <f>(AG62-1)*100</f>
        <v>0</v>
      </c>
      <c r="AI62">
        <f>MAX(0,($B$34+$B$35*AY62)/(1+$B$36*AY62)*AT62/(AV62+273)*$B$37)</f>
        <v>0</v>
      </c>
      <c r="AJ62">
        <f>$B$29*AZ62+$B$30*BA62+$B$31*BB62</f>
        <v>0</v>
      </c>
      <c r="AK62">
        <f>AJ62*AL62</f>
        <v>0</v>
      </c>
      <c r="AL62">
        <f>($B$29*$B$15+$B$30*$B$15+$B$31*(BC62*$B$16+BD62*$B$18))/($B$29+$B$30+$B$31)</f>
        <v>0</v>
      </c>
      <c r="AM62">
        <f>($B$29*$B$22+$B$30*$B$22+$B$31*(BC62*$B$23+BD62*$B$25))/($B$29+$B$30+$B$31)</f>
        <v>0</v>
      </c>
      <c r="AN62">
        <v>1495159339.1</v>
      </c>
      <c r="AO62">
        <v>1179.86952380952</v>
      </c>
      <c r="AP62">
        <v>1199.97952380952</v>
      </c>
      <c r="AQ62">
        <v>21.7001952380952</v>
      </c>
      <c r="AR62">
        <v>19.7938904761905</v>
      </c>
      <c r="AS62">
        <v>499.969476190476</v>
      </c>
      <c r="AT62">
        <v>100.663761904762</v>
      </c>
      <c r="AU62">
        <v>0.0999480095238095</v>
      </c>
      <c r="AV62">
        <v>30.6033095238095</v>
      </c>
      <c r="AW62">
        <v>31.7231285714286</v>
      </c>
      <c r="AX62">
        <v>999.9</v>
      </c>
      <c r="AY62">
        <v>9999.4</v>
      </c>
      <c r="AZ62">
        <v>747.441904761905</v>
      </c>
      <c r="BA62">
        <v>1020.78652380952</v>
      </c>
      <c r="BB62">
        <v>1500.00190476191</v>
      </c>
      <c r="BC62">
        <v>0.899999380952381</v>
      </c>
      <c r="BD62">
        <v>0.100000633333333</v>
      </c>
      <c r="BE62">
        <v>33</v>
      </c>
      <c r="BF62">
        <v>31920.1047619048</v>
      </c>
      <c r="BG62">
        <v>1495159287.6</v>
      </c>
      <c r="BH62" t="s">
        <v>239</v>
      </c>
      <c r="BI62">
        <v>39</v>
      </c>
      <c r="BJ62">
        <v>-4.755</v>
      </c>
      <c r="BK62">
        <v>0.26</v>
      </c>
      <c r="BL62">
        <v>1200</v>
      </c>
      <c r="BM62">
        <v>19</v>
      </c>
      <c r="BN62">
        <v>0.11</v>
      </c>
      <c r="BO62">
        <v>0.04</v>
      </c>
      <c r="BP62">
        <v>-20.1887390243902</v>
      </c>
      <c r="BQ62">
        <v>1.07188222996533</v>
      </c>
      <c r="BR62">
        <v>0.116261081041344</v>
      </c>
      <c r="BS62">
        <v>0</v>
      </c>
      <c r="BT62">
        <v>1.92647048780488</v>
      </c>
      <c r="BU62">
        <v>-0.240615470383314</v>
      </c>
      <c r="BV62">
        <v>0.0238206576624023</v>
      </c>
      <c r="BW62">
        <v>0</v>
      </c>
      <c r="BX62">
        <v>0</v>
      </c>
      <c r="BY62">
        <v>2</v>
      </c>
      <c r="BZ62" t="s">
        <v>213</v>
      </c>
      <c r="CA62">
        <v>100</v>
      </c>
      <c r="CB62">
        <v>100</v>
      </c>
      <c r="CC62">
        <v>-4.755</v>
      </c>
      <c r="CD62">
        <v>0.26</v>
      </c>
      <c r="CE62">
        <v>3</v>
      </c>
      <c r="CF62">
        <v>506.575</v>
      </c>
      <c r="CG62">
        <v>581.663</v>
      </c>
      <c r="CH62">
        <v>29.9998</v>
      </c>
      <c r="CI62">
        <v>31.6996</v>
      </c>
      <c r="CJ62">
        <v>30.0001</v>
      </c>
      <c r="CK62">
        <v>31.6133</v>
      </c>
      <c r="CL62">
        <v>31.5614</v>
      </c>
      <c r="CM62">
        <v>49.8983</v>
      </c>
      <c r="CN62">
        <v>46.8798</v>
      </c>
      <c r="CO62">
        <v>0</v>
      </c>
      <c r="CP62">
        <v>30</v>
      </c>
      <c r="CQ62">
        <v>1200</v>
      </c>
      <c r="CR62">
        <v>19.9547</v>
      </c>
      <c r="CS62">
        <v>99.8752</v>
      </c>
      <c r="CT62">
        <v>99.0553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2017-05-17T09:02:11Z</dcterms:created>
  <dcterms:modified xsi:type="dcterms:W3CDTF">2017-05-17T09:02:11Z</dcterms:modified>
</cp:coreProperties>
</file>