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<sst xmlns="http://schemas.openxmlformats.org/spreadsheetml/2006/main" count="586" uniqueCount="243">
  <si>
    <t>File opened</t>
  </si>
  <si>
    <t>2017-05-18 07:07:46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</si>
  <si>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</si>
  <si>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</si>
  <si>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</si>
  <si>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</si>
  <si>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</si>
  <si>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</si>
  <si>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</si>
  <si>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</si>
  <si>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</si>
  <si>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</si>
  <si>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</si>
  <si>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{"co2bspan2": "0", "co2aspan2": "0", "tbzero": "-0.0930328", "chamberpressurezero": "2.60135", "h2oaspanconc1": "12.17", "tazero": "-0.144211", "flowmeterzero": "0.977628", "co2bspan2b": "0.182038", "h2obspan2b": "0.0683661", "flowbzero": "0.32942", "h2oaspan1": "1.00284", "h2oaspan2": "0", "co2aspan2a": "0.181789", "h2obspan2a": "0.0684108", "h2obspan1": "0.999347", "h2obspan2": "0", "flowazero": "0.28679", "h2oaspan2a": "0.0679026", "co2azero": "0.972299", "ssa_ref": "33806.8", "ssb_ref": "34693.7", "co2bspan1": "0.991029", "h2oaspan2b": "0.0680957", "h2oaspanconc2": "0", "co2aspan2b": "0.180203", "h2obzero": "1.07491", "co2aspanconc1": "1003", "h2obspanconc2": "0", "h2oazero": "1.0886", "co2aspan1": "0.991272", "co2bspan2a": "0.183686", "co2bspanconc2": "0", "oxygen": "21", "co2bzero": "0.944842", "h2obspanconc1": "12.17", "co2bspanconc1": "1003", "co2aspanconc2":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</si>
  <si>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</si>
  <si>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</si>
  <si>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</si>
  <si>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</si>
  <si>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</si>
  <si>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</si>
  <si>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</si>
  <si>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</si>
  <si>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</si>
  <si>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</si>
  <si>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</si>
  <si>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</si>
  <si>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</si>
  <si>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</si>
  <si>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</si>
  <si>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</si>
  <si>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07:07:46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</si>
  <si>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</si>
  <si>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</si>
  <si>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</si>
  <si>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</si>
  <si>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</si>
  <si>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</si>
  <si>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</si>
  <si>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</si>
  <si>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</si>
  <si>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</si>
  <si>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</si>
  <si>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</si>
  <si>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</si>
  <si>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</si>
  <si>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</si>
  <si>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</si>
  <si>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</si>
  <si>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</si>
  <si>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</si>
  <si>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</si>
  <si>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</si>
  <si>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</si>
  <si>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</si>
  <si>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</si>
  <si>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</si>
  <si>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</si>
  <si>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</si>
  <si>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</si>
  <si>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</si>
  <si>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</si>
  <si>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</si>
  <si>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</si>
  <si>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</si>
  <si>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</si>
  <si>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</si>
  <si>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</si>
  <si>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</si>
  <si>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</si>
  <si>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</si>
  <si>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</si>
  <si>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</si>
  <si>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</si>
  <si>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</si>
  <si>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</si>
  <si>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</si>
  <si>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</si>
  <si>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</si>
  <si>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</si>
  <si>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</si>
  <si>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</si>
  <si>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</si>
  <si>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</si>
  <si>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</si>
  <si>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</si>
  <si>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</si>
  <si>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</si>
  <si>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</si>
  <si>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</si>
  <si>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</si>
  <si>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</si>
  <si>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</si>
  <si>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</si>
  <si>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</si>
  <si>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</si>
  <si>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</si>
  <si>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</si>
  <si>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</si>
  <si>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</si>
  <si>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</si>
  <si>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</si>
  <si>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</si>
  <si>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</si>
  <si>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</si>
  <si>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</si>
  <si>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</si>
  <si>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</si>
  <si>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</si>
  <si>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</si>
  <si>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</si>
  <si>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</si>
  <si>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</si>
  <si>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</si>
  <si>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</si>
  <si>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</si>
  <si>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</si>
  <si>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</si>
  <si>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</si>
  <si>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</si>
  <si>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</si>
  <si>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</si>
  <si>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</si>
  <si>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</si>
  <si>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</si>
  <si>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</si>
  <si>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</si>
  <si>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</si>
  <si>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</si>
  <si>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</si>
  <si>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</si>
  <si>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</si>
  <si>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</si>
  <si>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</si>
  <si>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</si>
  <si>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</si>
  <si>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</si>
  <si>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</si>
  <si>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</si>
  <si>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</si>
  <si>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</si>
  <si>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</si>
  <si>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</si>
  <si>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</si>
  <si>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</si>
  <si>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</si>
  <si>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</si>
  <si>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</si>
  <si>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</si>
  <si>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</si>
  <si>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</si>
  <si>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</si>
  <si>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</si>
  <si>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</si>
  <si>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</si>
  <si>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</si>
  <si>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</si>
  <si>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</si>
  <si>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</si>
  <si>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</si>
  <si>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</si>
  <si>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</si>
  <si>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</si>
  <si>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</si>
  <si>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</si>
  <si>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</si>
  <si>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</si>
  <si>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</si>
  <si>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</si>
  <si>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</si>
  <si>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</si>
  <si>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</si>
  <si>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</si>
  <si>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</si>
  <si>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</si>
  <si>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</si>
  <si>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</si>
  <si>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</si>
  <si>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</si>
  <si>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</si>
  <si>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</si>
  <si>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</si>
  <si>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</si>
  <si>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</si>
  <si>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</si>
  <si>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</si>
  <si>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</si>
  <si>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</si>
  <si>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</si>
  <si>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</si>
  <si>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</si>
  <si>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</si>
  <si>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</si>
  <si>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</si>
  <si>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</si>
  <si>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</si>
  <si>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</si>
  <si>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</si>
  <si>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</si>
  <si>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</si>
  <si>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20170520 07:16:39</t>
  </si>
  <si>
    <t>07:17:10</t>
  </si>
  <si>
    <t>1/2</t>
  </si>
  <si>
    <t>20170520 07:19:08</t>
  </si>
  <si>
    <t>07:19:37</t>
  </si>
  <si>
    <t>2/2</t>
  </si>
  <si>
    <t>20170520 07:21:13</t>
  </si>
  <si>
    <t>07:21:41</t>
  </si>
  <si>
    <t>20170520 08:10:13</t>
  </si>
  <si>
    <t>08:10:35</t>
  </si>
  <si>
    <t>20170520 08:14:26</t>
  </si>
  <si>
    <t>08:14:47</t>
  </si>
  <si>
    <t>20170520 08:17:52</t>
  </si>
  <si>
    <t>08:18:15</t>
  </si>
  <si>
    <t>20170520 09:03:59</t>
  </si>
  <si>
    <t>09:04:23</t>
  </si>
  <si>
    <t>20170520 09:07:39</t>
  </si>
  <si>
    <t>09:07:57</t>
  </si>
  <si>
    <t>20170520 09:10:19</t>
  </si>
  <si>
    <t>09:10:41</t>
  </si>
  <si>
    <t>20170520 10:02:07</t>
  </si>
  <si>
    <t>10:02:30</t>
  </si>
  <si>
    <t>20170520 10:04:16</t>
  </si>
  <si>
    <t>10:04:39</t>
  </si>
  <si>
    <t>20170520 10:07:05</t>
  </si>
  <si>
    <t>10:07:25</t>
  </si>
  <si>
    <t>20170520 11:08:39</t>
  </si>
  <si>
    <t>11:08:59</t>
  </si>
  <si>
    <t>20170520 11:10:54</t>
  </si>
  <si>
    <t>11:11:17</t>
  </si>
  <si>
    <t>20170520 11:13:21</t>
  </si>
  <si>
    <t>11:13:40</t>
  </si>
  <si>
    <t>20170520 12:00:10</t>
  </si>
  <si>
    <t>12:00:33</t>
  </si>
  <si>
    <t>20170520 12:04:49</t>
  </si>
  <si>
    <t>12:05:06</t>
  </si>
  <si>
    <t>20170520 12:06:57</t>
  </si>
  <si>
    <t>12:07:17</t>
  </si>
  <si>
    <t>20170520 13:03:59</t>
  </si>
  <si>
    <t>13:04:18</t>
  </si>
  <si>
    <t>20170520 13:07:56</t>
  </si>
  <si>
    <t>13:08:19</t>
  </si>
  <si>
    <t>20170520 13:15:03</t>
  </si>
  <si>
    <t>13:15:31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</si>
</sst>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64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1495239399.6</v>
      </c>
      <c r="C44">
        <v>0</v>
      </c>
      <c r="D44" t="s">
        <v>199</v>
      </c>
      <c r="E44">
        <v>1495239399.1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0.0197231698936153</v>
      </c>
      <c r="AC44">
        <v>-0.442305568845665</v>
      </c>
      <c r="AD44">
        <v>4.78526590294664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1495239394.1</v>
      </c>
      <c r="AO44">
        <v>396.470095238095</v>
      </c>
      <c r="AP44">
        <v>399.607714285714</v>
      </c>
      <c r="AQ44">
        <v>29.2456476190476</v>
      </c>
      <c r="AR44">
        <v>28.3611857142857</v>
      </c>
      <c r="AS44">
        <v>500.012</v>
      </c>
      <c r="AT44">
        <v>100.505904761905</v>
      </c>
      <c r="AU44">
        <v>0.0999968285714286</v>
      </c>
      <c r="AV44">
        <v>26.8760952380952</v>
      </c>
      <c r="AW44">
        <v>27.1320333333333</v>
      </c>
      <c r="AX44">
        <v>999.9</v>
      </c>
      <c r="AY44">
        <v>9999.99523809524</v>
      </c>
      <c r="AZ44">
        <v>52.3843428571428</v>
      </c>
      <c r="BA44">
        <v>116.140619047619</v>
      </c>
      <c r="BB44">
        <v>98.9944952380952</v>
      </c>
      <c r="BC44">
        <v>0.90000180952381</v>
      </c>
      <c r="BD44">
        <v>0.0999981714285714</v>
      </c>
      <c r="BE44">
        <v>26</v>
      </c>
      <c r="BF44">
        <v>2106.6080952381</v>
      </c>
      <c r="BG44">
        <v>1495239430.1</v>
      </c>
      <c r="BH44" t="s">
        <v>200</v>
      </c>
      <c r="BI44">
        <v>1</v>
      </c>
      <c r="BJ44">
        <v>-3.428</v>
      </c>
      <c r="BK44">
        <v>0.467</v>
      </c>
      <c r="BL44">
        <v>398</v>
      </c>
      <c r="BM44">
        <v>28</v>
      </c>
      <c r="BN44">
        <v>0.64</v>
      </c>
      <c r="BO44">
        <v>0.33</v>
      </c>
      <c r="BP44">
        <v>0.292181195121951</v>
      </c>
      <c r="BQ44">
        <v>-0.143001010452951</v>
      </c>
      <c r="BR44">
        <v>0.0459391216350082</v>
      </c>
      <c r="BS44">
        <v>0</v>
      </c>
      <c r="BT44">
        <v>0.416395268292683</v>
      </c>
      <c r="BU44">
        <v>0.0168006062717762</v>
      </c>
      <c r="BV44">
        <v>0.00273727096624598</v>
      </c>
      <c r="BW44">
        <v>1</v>
      </c>
      <c r="BX44">
        <v>1</v>
      </c>
      <c r="BY44">
        <v>2</v>
      </c>
      <c r="BZ44" t="s">
        <v>201</v>
      </c>
      <c r="CA44">
        <v>100</v>
      </c>
      <c r="CB44">
        <v>100</v>
      </c>
      <c r="CC44">
        <v>-3.428</v>
      </c>
      <c r="CD44">
        <v>0.467</v>
      </c>
      <c r="CE44">
        <v>3</v>
      </c>
      <c r="CF44">
        <v>503.663</v>
      </c>
      <c r="CG44">
        <v>624.72</v>
      </c>
      <c r="CH44">
        <v>27.3387</v>
      </c>
      <c r="CI44">
        <v>28.692</v>
      </c>
      <c r="CJ44">
        <v>30.0002</v>
      </c>
      <c r="CK44">
        <v>28.674</v>
      </c>
      <c r="CL44">
        <v>28.6388</v>
      </c>
      <c r="CM44">
        <v>20.6637</v>
      </c>
      <c r="CN44">
        <v>-30</v>
      </c>
      <c r="CO44">
        <v>-30</v>
      </c>
      <c r="CP44">
        <v>-999.9</v>
      </c>
      <c r="CQ44">
        <v>400</v>
      </c>
      <c r="CR44">
        <v>0</v>
      </c>
      <c r="CS44">
        <v>100.49</v>
      </c>
      <c r="CT44">
        <v>99.6288</v>
      </c>
    </row>
    <row r="45" spans="1:98">
      <c r="A45">
        <v>2</v>
      </c>
      <c r="B45">
        <v>1495239548.6</v>
      </c>
      <c r="C45">
        <v>149</v>
      </c>
      <c r="D45" t="s">
        <v>202</v>
      </c>
      <c r="E45">
        <v>1495239548.1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0.0197640471178107</v>
      </c>
      <c r="AC45">
        <v>-0.443222268544451</v>
      </c>
      <c r="AD45">
        <v>4.79337377635379</v>
      </c>
      <c r="AE45">
        <v>1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1495239543.1</v>
      </c>
      <c r="AO45">
        <v>396.895047619048</v>
      </c>
      <c r="AP45">
        <v>399.91019047619</v>
      </c>
      <c r="AQ45">
        <v>29.0953809523809</v>
      </c>
      <c r="AR45">
        <v>28.3409761904762</v>
      </c>
      <c r="AS45">
        <v>500.000333333333</v>
      </c>
      <c r="AT45">
        <v>100.508285714286</v>
      </c>
      <c r="AU45">
        <v>0.0999675380952381</v>
      </c>
      <c r="AV45">
        <v>27.0971714285714</v>
      </c>
      <c r="AW45">
        <v>27.3558476190476</v>
      </c>
      <c r="AX45">
        <v>999.9</v>
      </c>
      <c r="AY45">
        <v>10002.4119047619</v>
      </c>
      <c r="AZ45">
        <v>52.3562952380952</v>
      </c>
      <c r="BA45">
        <v>123.901952380952</v>
      </c>
      <c r="BB45">
        <v>98.9995285714286</v>
      </c>
      <c r="BC45">
        <v>0.899980142857143</v>
      </c>
      <c r="BD45">
        <v>0.100019857142857</v>
      </c>
      <c r="BE45">
        <v>27</v>
      </c>
      <c r="BF45">
        <v>2106.7019047619</v>
      </c>
      <c r="BG45">
        <v>1495239577.6</v>
      </c>
      <c r="BH45" t="s">
        <v>203</v>
      </c>
      <c r="BI45">
        <v>2</v>
      </c>
      <c r="BJ45">
        <v>-3.357</v>
      </c>
      <c r="BK45">
        <v>0.461</v>
      </c>
      <c r="BL45">
        <v>400</v>
      </c>
      <c r="BM45">
        <v>28</v>
      </c>
      <c r="BN45">
        <v>0.26</v>
      </c>
      <c r="BO45">
        <v>0.11</v>
      </c>
      <c r="BP45">
        <v>-3.09535682926829</v>
      </c>
      <c r="BQ45">
        <v>0.0616967247386755</v>
      </c>
      <c r="BR45">
        <v>0.0239836507767397</v>
      </c>
      <c r="BS45">
        <v>1</v>
      </c>
      <c r="BT45">
        <v>0.761118317073171</v>
      </c>
      <c r="BU45">
        <v>-0.0113189477351909</v>
      </c>
      <c r="BV45">
        <v>0.00169274156958935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-3.357</v>
      </c>
      <c r="CD45">
        <v>0.461</v>
      </c>
      <c r="CE45">
        <v>3</v>
      </c>
      <c r="CF45">
        <v>502.901</v>
      </c>
      <c r="CG45">
        <v>624.649</v>
      </c>
      <c r="CH45">
        <v>27.4933</v>
      </c>
      <c r="CI45">
        <v>28.7638</v>
      </c>
      <c r="CJ45">
        <v>30.0002</v>
      </c>
      <c r="CK45">
        <v>28.7362</v>
      </c>
      <c r="CL45">
        <v>28.6996</v>
      </c>
      <c r="CM45">
        <v>20.8867</v>
      </c>
      <c r="CN45">
        <v>-30</v>
      </c>
      <c r="CO45">
        <v>-30</v>
      </c>
      <c r="CP45">
        <v>-999.9</v>
      </c>
      <c r="CQ45">
        <v>400</v>
      </c>
      <c r="CR45">
        <v>0</v>
      </c>
      <c r="CS45">
        <v>100.475</v>
      </c>
      <c r="CT45">
        <v>99.6154</v>
      </c>
    </row>
    <row r="46" spans="1:98">
      <c r="A46">
        <v>3</v>
      </c>
      <c r="B46">
        <v>1495239673.6</v>
      </c>
      <c r="C46">
        <v>274</v>
      </c>
      <c r="D46" t="s">
        <v>205</v>
      </c>
      <c r="E46">
        <v>1495239673.1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0.0197843856889261</v>
      </c>
      <c r="AC46">
        <v>-0.443678374906422</v>
      </c>
      <c r="AD46">
        <v>4.79740667812928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1495239668.1</v>
      </c>
      <c r="AO46">
        <v>396.338476190476</v>
      </c>
      <c r="AP46">
        <v>399.978952380952</v>
      </c>
      <c r="AQ46">
        <v>29.6056523809524</v>
      </c>
      <c r="AR46">
        <v>28.3447476190476</v>
      </c>
      <c r="AS46">
        <v>500.01419047619</v>
      </c>
      <c r="AT46">
        <v>100.511761904762</v>
      </c>
      <c r="AU46">
        <v>0.0999965333333333</v>
      </c>
      <c r="AV46">
        <v>27.2388095238095</v>
      </c>
      <c r="AW46">
        <v>27.4987285714286</v>
      </c>
      <c r="AX46">
        <v>999.9</v>
      </c>
      <c r="AY46">
        <v>9994.40095238095</v>
      </c>
      <c r="AZ46">
        <v>52.4640142857143</v>
      </c>
      <c r="BA46">
        <v>136.743142857143</v>
      </c>
      <c r="BB46">
        <v>98.9995571428571</v>
      </c>
      <c r="BC46">
        <v>0.899976380952381</v>
      </c>
      <c r="BD46">
        <v>0.100023661904762</v>
      </c>
      <c r="BE46">
        <v>27</v>
      </c>
      <c r="BF46">
        <v>2106.69857142857</v>
      </c>
      <c r="BG46">
        <v>1495239701.6</v>
      </c>
      <c r="BH46" t="s">
        <v>206</v>
      </c>
      <c r="BI46">
        <v>3</v>
      </c>
      <c r="BJ46">
        <v>-3.368</v>
      </c>
      <c r="BK46">
        <v>0.457</v>
      </c>
      <c r="BL46">
        <v>400</v>
      </c>
      <c r="BM46">
        <v>28</v>
      </c>
      <c r="BN46">
        <v>0.65</v>
      </c>
      <c r="BO46">
        <v>0.08</v>
      </c>
      <c r="BP46">
        <v>-3.62094414634146</v>
      </c>
      <c r="BQ46">
        <v>-0.177440278745668</v>
      </c>
      <c r="BR46">
        <v>0.0495420886832655</v>
      </c>
      <c r="BS46">
        <v>0</v>
      </c>
      <c r="BT46">
        <v>1.2647212195122</v>
      </c>
      <c r="BU46">
        <v>-0.00196264808362267</v>
      </c>
      <c r="BV46">
        <v>0.001204078830419</v>
      </c>
      <c r="BW46">
        <v>1</v>
      </c>
      <c r="BX46">
        <v>1</v>
      </c>
      <c r="BY46">
        <v>2</v>
      </c>
      <c r="BZ46" t="s">
        <v>201</v>
      </c>
      <c r="CA46">
        <v>100</v>
      </c>
      <c r="CB46">
        <v>100</v>
      </c>
      <c r="CC46">
        <v>-3.368</v>
      </c>
      <c r="CD46">
        <v>0.457</v>
      </c>
      <c r="CE46">
        <v>3</v>
      </c>
      <c r="CF46">
        <v>503.521</v>
      </c>
      <c r="CG46">
        <v>623.844</v>
      </c>
      <c r="CH46">
        <v>27.6311</v>
      </c>
      <c r="CI46">
        <v>28.8623</v>
      </c>
      <c r="CJ46">
        <v>30.0005</v>
      </c>
      <c r="CK46">
        <v>28.8258</v>
      </c>
      <c r="CL46">
        <v>28.7879</v>
      </c>
      <c r="CM46">
        <v>20.9327</v>
      </c>
      <c r="CN46">
        <v>-30</v>
      </c>
      <c r="CO46">
        <v>-30</v>
      </c>
      <c r="CP46">
        <v>-999.9</v>
      </c>
      <c r="CQ46">
        <v>400</v>
      </c>
      <c r="CR46">
        <v>0</v>
      </c>
      <c r="CS46">
        <v>100.445</v>
      </c>
      <c r="CT46">
        <v>99.5884</v>
      </c>
    </row>
    <row r="47" spans="1:98">
      <c r="A47">
        <v>4</v>
      </c>
      <c r="B47">
        <v>1495242613.6</v>
      </c>
      <c r="C47">
        <v>3214</v>
      </c>
      <c r="D47" t="s">
        <v>207</v>
      </c>
      <c r="E47">
        <v>1495242613.1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0.0196869609623811</v>
      </c>
      <c r="AC47">
        <v>-0.44149355880807</v>
      </c>
      <c r="AD47">
        <v>4.77808129876041</v>
      </c>
      <c r="AE47">
        <v>89</v>
      </c>
      <c r="AF47">
        <v>18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1495242608.1</v>
      </c>
      <c r="AO47">
        <v>391.594047619048</v>
      </c>
      <c r="AP47">
        <v>399.549095238095</v>
      </c>
      <c r="AQ47">
        <v>31.8840714285714</v>
      </c>
      <c r="AR47">
        <v>30.402680952381</v>
      </c>
      <c r="AS47">
        <v>500.050047619048</v>
      </c>
      <c r="AT47">
        <v>100.628333333333</v>
      </c>
      <c r="AU47">
        <v>0.100061404761905</v>
      </c>
      <c r="AV47">
        <v>28.9254666666667</v>
      </c>
      <c r="AW47">
        <v>29.0047095238095</v>
      </c>
      <c r="AX47">
        <v>999.9</v>
      </c>
      <c r="AY47">
        <v>9994.91095238095</v>
      </c>
      <c r="AZ47">
        <v>91.0157904761905</v>
      </c>
      <c r="BA47">
        <v>160.36180952381</v>
      </c>
      <c r="BB47">
        <v>173.998714285714</v>
      </c>
      <c r="BC47">
        <v>0.900003619047619</v>
      </c>
      <c r="BD47">
        <v>0.0999964333333333</v>
      </c>
      <c r="BE47">
        <v>29</v>
      </c>
      <c r="BF47">
        <v>3702.70238095238</v>
      </c>
      <c r="BG47">
        <v>1495242635.1</v>
      </c>
      <c r="BH47" t="s">
        <v>208</v>
      </c>
      <c r="BI47">
        <v>4</v>
      </c>
      <c r="BJ47">
        <v>-3.551</v>
      </c>
      <c r="BK47">
        <v>0.479</v>
      </c>
      <c r="BL47">
        <v>399</v>
      </c>
      <c r="BM47">
        <v>30</v>
      </c>
      <c r="BN47">
        <v>0.33</v>
      </c>
      <c r="BO47">
        <v>0.06</v>
      </c>
      <c r="BP47">
        <v>-7.77590829268293</v>
      </c>
      <c r="BQ47">
        <v>0.0185113588850268</v>
      </c>
      <c r="BR47">
        <v>0.0212626829757905</v>
      </c>
      <c r="BS47">
        <v>1</v>
      </c>
      <c r="BT47">
        <v>1.45194804878049</v>
      </c>
      <c r="BU47">
        <v>0.0790705923344974</v>
      </c>
      <c r="BV47">
        <v>0.00795435951017635</v>
      </c>
      <c r="BW47">
        <v>1</v>
      </c>
      <c r="BX47">
        <v>2</v>
      </c>
      <c r="BY47">
        <v>2</v>
      </c>
      <c r="BZ47" t="s">
        <v>204</v>
      </c>
      <c r="CA47">
        <v>100</v>
      </c>
      <c r="CB47">
        <v>100</v>
      </c>
      <c r="CC47">
        <v>-3.551</v>
      </c>
      <c r="CD47">
        <v>0.479</v>
      </c>
      <c r="CE47">
        <v>3</v>
      </c>
      <c r="CF47">
        <v>388.687</v>
      </c>
      <c r="CG47">
        <v>618.112</v>
      </c>
      <c r="CH47">
        <v>29.3271</v>
      </c>
      <c r="CI47">
        <v>30.8781</v>
      </c>
      <c r="CJ47">
        <v>29.9999</v>
      </c>
      <c r="CK47">
        <v>30.8768</v>
      </c>
      <c r="CL47">
        <v>30.8312</v>
      </c>
      <c r="CM47">
        <v>20.6655</v>
      </c>
      <c r="CN47">
        <v>-30</v>
      </c>
      <c r="CO47">
        <v>-30</v>
      </c>
      <c r="CP47">
        <v>-999.9</v>
      </c>
      <c r="CQ47">
        <v>400</v>
      </c>
      <c r="CR47">
        <v>0</v>
      </c>
      <c r="CS47">
        <v>100.054</v>
      </c>
      <c r="CT47">
        <v>99.098</v>
      </c>
    </row>
    <row r="48" spans="1:98">
      <c r="A48">
        <v>5</v>
      </c>
      <c r="B48">
        <v>1495242866.1</v>
      </c>
      <c r="C48">
        <v>3466.5</v>
      </c>
      <c r="D48" t="s">
        <v>209</v>
      </c>
      <c r="E48">
        <v>1495242865.6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0.0197832843745723</v>
      </c>
      <c r="AC48">
        <v>-0.443653677179111</v>
      </c>
      <c r="AD48">
        <v>4.79718832060499</v>
      </c>
      <c r="AE48">
        <v>10</v>
      </c>
      <c r="AF48">
        <v>2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1495242860.6</v>
      </c>
      <c r="AO48">
        <v>396.432952380952</v>
      </c>
      <c r="AP48">
        <v>399.968380952381</v>
      </c>
      <c r="AQ48">
        <v>31.1266952380952</v>
      </c>
      <c r="AR48">
        <v>30.5655285714286</v>
      </c>
      <c r="AS48">
        <v>500.000523809524</v>
      </c>
      <c r="AT48">
        <v>100.63580952381</v>
      </c>
      <c r="AU48">
        <v>0.0999827904761905</v>
      </c>
      <c r="AV48">
        <v>29.1763476190476</v>
      </c>
      <c r="AW48">
        <v>29.5018714285714</v>
      </c>
      <c r="AX48">
        <v>999.9</v>
      </c>
      <c r="AY48">
        <v>9994.82142857143</v>
      </c>
      <c r="AZ48">
        <v>91.8117476190476</v>
      </c>
      <c r="BA48">
        <v>192.25719047619</v>
      </c>
      <c r="BB48">
        <v>174.001047619048</v>
      </c>
      <c r="BC48">
        <v>0.899990285714286</v>
      </c>
      <c r="BD48">
        <v>0.100009714285714</v>
      </c>
      <c r="BE48">
        <v>29</v>
      </c>
      <c r="BF48">
        <v>3702.74047619048</v>
      </c>
      <c r="BG48">
        <v>1495242887.1</v>
      </c>
      <c r="BH48" t="s">
        <v>210</v>
      </c>
      <c r="BI48">
        <v>5</v>
      </c>
      <c r="BJ48">
        <v>-3.508</v>
      </c>
      <c r="BK48">
        <v>0.482</v>
      </c>
      <c r="BL48">
        <v>400</v>
      </c>
      <c r="BM48">
        <v>31</v>
      </c>
      <c r="BN48">
        <v>0.84</v>
      </c>
      <c r="BO48">
        <v>0.2</v>
      </c>
      <c r="BP48">
        <v>-3.58317341463415</v>
      </c>
      <c r="BQ48">
        <v>0.0741905226480837</v>
      </c>
      <c r="BR48">
        <v>0.0241894599713621</v>
      </c>
      <c r="BS48">
        <v>1</v>
      </c>
      <c r="BT48">
        <v>0.563183219512195</v>
      </c>
      <c r="BU48">
        <v>-0.0589088571428566</v>
      </c>
      <c r="BV48">
        <v>0.0059680485698679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-3.508</v>
      </c>
      <c r="CD48">
        <v>0.482</v>
      </c>
      <c r="CE48">
        <v>3</v>
      </c>
      <c r="CF48">
        <v>491.001</v>
      </c>
      <c r="CG48">
        <v>617.211</v>
      </c>
      <c r="CH48">
        <v>29.5548</v>
      </c>
      <c r="CI48">
        <v>30.8915</v>
      </c>
      <c r="CJ48">
        <v>30.0002</v>
      </c>
      <c r="CK48">
        <v>30.8694</v>
      </c>
      <c r="CL48">
        <v>30.8308</v>
      </c>
      <c r="CM48">
        <v>20.9692</v>
      </c>
      <c r="CN48">
        <v>-30</v>
      </c>
      <c r="CO48">
        <v>-30</v>
      </c>
      <c r="CP48">
        <v>-999.9</v>
      </c>
      <c r="CQ48">
        <v>400</v>
      </c>
      <c r="CR48">
        <v>0</v>
      </c>
      <c r="CS48">
        <v>100.051</v>
      </c>
      <c r="CT48">
        <v>99.1233</v>
      </c>
    </row>
    <row r="49" spans="1:98">
      <c r="A49">
        <v>6</v>
      </c>
      <c r="B49">
        <v>1495243072.6</v>
      </c>
      <c r="C49">
        <v>3673</v>
      </c>
      <c r="D49" t="s">
        <v>211</v>
      </c>
      <c r="E49">
        <v>1495243072.1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0.0197749695504255</v>
      </c>
      <c r="AC49">
        <v>-0.443467211563089</v>
      </c>
      <c r="AD49">
        <v>4.79553966600537</v>
      </c>
      <c r="AE49">
        <v>67</v>
      </c>
      <c r="AF49">
        <v>13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1495243067.1</v>
      </c>
      <c r="AO49">
        <v>391.767285714286</v>
      </c>
      <c r="AP49">
        <v>399.974142857143</v>
      </c>
      <c r="AQ49">
        <v>32.6437</v>
      </c>
      <c r="AR49">
        <v>30.8176047619048</v>
      </c>
      <c r="AS49">
        <v>499.99719047619</v>
      </c>
      <c r="AT49">
        <v>100.644</v>
      </c>
      <c r="AU49">
        <v>0.100012385714286</v>
      </c>
      <c r="AV49">
        <v>29.3951904761905</v>
      </c>
      <c r="AW49">
        <v>29.4357428571429</v>
      </c>
      <c r="AX49">
        <v>999.9</v>
      </c>
      <c r="AY49">
        <v>10000.0571428571</v>
      </c>
      <c r="AZ49">
        <v>91.4022476190476</v>
      </c>
      <c r="BA49">
        <v>152.191238095238</v>
      </c>
      <c r="BB49">
        <v>173.999428571429</v>
      </c>
      <c r="BC49">
        <v>0.899990761904762</v>
      </c>
      <c r="BD49">
        <v>0.100009219047619</v>
      </c>
      <c r="BE49">
        <v>29</v>
      </c>
      <c r="BF49">
        <v>3702.70571428571</v>
      </c>
      <c r="BG49">
        <v>1495243095.6</v>
      </c>
      <c r="BH49" t="s">
        <v>212</v>
      </c>
      <c r="BI49">
        <v>6</v>
      </c>
      <c r="BJ49">
        <v>-3.428</v>
      </c>
      <c r="BK49">
        <v>0.483</v>
      </c>
      <c r="BL49">
        <v>400</v>
      </c>
      <c r="BM49">
        <v>31</v>
      </c>
      <c r="BN49">
        <v>0.48</v>
      </c>
      <c r="BO49">
        <v>0.04</v>
      </c>
      <c r="BP49">
        <v>-8.2923043902439</v>
      </c>
      <c r="BQ49">
        <v>0.0149387456446126</v>
      </c>
      <c r="BR49">
        <v>0.0261957657208445</v>
      </c>
      <c r="BS49">
        <v>1</v>
      </c>
      <c r="BT49">
        <v>1.82599390243902</v>
      </c>
      <c r="BU49">
        <v>-0.0104318466898946</v>
      </c>
      <c r="BV49">
        <v>0.00121972183563938</v>
      </c>
      <c r="BW49">
        <v>1</v>
      </c>
      <c r="BX49">
        <v>2</v>
      </c>
      <c r="BY49">
        <v>2</v>
      </c>
      <c r="BZ49" t="s">
        <v>204</v>
      </c>
      <c r="CA49">
        <v>100</v>
      </c>
      <c r="CB49">
        <v>100</v>
      </c>
      <c r="CC49">
        <v>-3.428</v>
      </c>
      <c r="CD49">
        <v>0.483</v>
      </c>
      <c r="CE49">
        <v>3</v>
      </c>
      <c r="CF49">
        <v>417.608</v>
      </c>
      <c r="CG49">
        <v>616.487</v>
      </c>
      <c r="CH49">
        <v>29.7764</v>
      </c>
      <c r="CI49">
        <v>30.9886</v>
      </c>
      <c r="CJ49">
        <v>30.0003</v>
      </c>
      <c r="CK49">
        <v>30.9473</v>
      </c>
      <c r="CL49">
        <v>30.9005</v>
      </c>
      <c r="CM49">
        <v>21.0153</v>
      </c>
      <c r="CN49">
        <v>-30</v>
      </c>
      <c r="CO49">
        <v>-30</v>
      </c>
      <c r="CP49">
        <v>-999.9</v>
      </c>
      <c r="CQ49">
        <v>400</v>
      </c>
      <c r="CR49">
        <v>0</v>
      </c>
      <c r="CS49">
        <v>100.042</v>
      </c>
      <c r="CT49">
        <v>99.1272</v>
      </c>
    </row>
    <row r="50" spans="1:98">
      <c r="A50">
        <v>7</v>
      </c>
      <c r="B50">
        <v>1495245839</v>
      </c>
      <c r="C50">
        <v>6439.40000009537</v>
      </c>
      <c r="D50" t="s">
        <v>213</v>
      </c>
      <c r="E50">
        <v>1495245838.5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0.0198213715938904</v>
      </c>
      <c r="AC50">
        <v>-0.444507809111102</v>
      </c>
      <c r="AD50">
        <v>4.80473852227389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1495245833.5</v>
      </c>
      <c r="AO50">
        <v>395.383</v>
      </c>
      <c r="AP50">
        <v>399.423142857143</v>
      </c>
      <c r="AQ50">
        <v>34.3861238095238</v>
      </c>
      <c r="AR50">
        <v>33.5583285714286</v>
      </c>
      <c r="AS50">
        <v>500.003095238095</v>
      </c>
      <c r="AT50">
        <v>100.717428571429</v>
      </c>
      <c r="AU50">
        <v>0.0999677619047619</v>
      </c>
      <c r="AV50">
        <v>30.9511333333333</v>
      </c>
      <c r="AW50">
        <v>31.3562</v>
      </c>
      <c r="AX50">
        <v>999.9</v>
      </c>
      <c r="AY50">
        <v>9999.25333333333</v>
      </c>
      <c r="AZ50">
        <v>168.240428571429</v>
      </c>
      <c r="BA50">
        <v>340.800476190476</v>
      </c>
      <c r="BB50">
        <v>319.999333333333</v>
      </c>
      <c r="BC50">
        <v>0.899996333333334</v>
      </c>
      <c r="BD50">
        <v>0.100003695238095</v>
      </c>
      <c r="BE50">
        <v>32</v>
      </c>
      <c r="BF50">
        <v>6809.59476190476</v>
      </c>
      <c r="BG50">
        <v>1495245863</v>
      </c>
      <c r="BH50" t="s">
        <v>214</v>
      </c>
      <c r="BI50">
        <v>7</v>
      </c>
      <c r="BJ50">
        <v>-3.7</v>
      </c>
      <c r="BK50">
        <v>0.492</v>
      </c>
      <c r="BL50">
        <v>397</v>
      </c>
      <c r="BM50">
        <v>34</v>
      </c>
      <c r="BN50">
        <v>0.5</v>
      </c>
      <c r="BO50">
        <v>0.14</v>
      </c>
      <c r="BP50">
        <v>-3.76412219512195</v>
      </c>
      <c r="BQ50">
        <v>-0.0163429965156943</v>
      </c>
      <c r="BR50">
        <v>0.0255748048188623</v>
      </c>
      <c r="BS50">
        <v>1</v>
      </c>
      <c r="BT50">
        <v>0.818923219512195</v>
      </c>
      <c r="BU50">
        <v>-0.0020343135888494</v>
      </c>
      <c r="BV50">
        <v>0.00116071385755985</v>
      </c>
      <c r="BW50">
        <v>1</v>
      </c>
      <c r="BX50">
        <v>2</v>
      </c>
      <c r="BY50">
        <v>2</v>
      </c>
      <c r="BZ50" t="s">
        <v>204</v>
      </c>
      <c r="CA50">
        <v>100</v>
      </c>
      <c r="CB50">
        <v>100</v>
      </c>
      <c r="CC50">
        <v>-3.7</v>
      </c>
      <c r="CD50">
        <v>0.492</v>
      </c>
      <c r="CE50">
        <v>3</v>
      </c>
      <c r="CF50">
        <v>503.333</v>
      </c>
      <c r="CG50">
        <v>606.935</v>
      </c>
      <c r="CH50">
        <v>31.3021</v>
      </c>
      <c r="CI50">
        <v>32.898</v>
      </c>
      <c r="CJ50">
        <v>29.9997</v>
      </c>
      <c r="CK50">
        <v>32.8623</v>
      </c>
      <c r="CL50">
        <v>32.8137</v>
      </c>
      <c r="CM50">
        <v>20.5096</v>
      </c>
      <c r="CN50">
        <v>-30</v>
      </c>
      <c r="CO50">
        <v>-30</v>
      </c>
      <c r="CP50">
        <v>-999.9</v>
      </c>
      <c r="CQ50">
        <v>400</v>
      </c>
      <c r="CR50">
        <v>0</v>
      </c>
      <c r="CS50">
        <v>99.6141</v>
      </c>
      <c r="CT50">
        <v>98.7118</v>
      </c>
    </row>
    <row r="51" spans="1:98">
      <c r="A51">
        <v>8</v>
      </c>
      <c r="B51">
        <v>1495246059.5</v>
      </c>
      <c r="C51">
        <v>6659.90000009537</v>
      </c>
      <c r="D51" t="s">
        <v>215</v>
      </c>
      <c r="E51">
        <v>1495246059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0.0198932089925079</v>
      </c>
      <c r="AC51">
        <v>-0.446118811887598</v>
      </c>
      <c r="AD51">
        <v>4.81897161363032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1495246054</v>
      </c>
      <c r="AO51">
        <v>396.298285714286</v>
      </c>
      <c r="AP51">
        <v>399.928285714286</v>
      </c>
      <c r="AQ51">
        <v>34.0412476190476</v>
      </c>
      <c r="AR51">
        <v>33.4654523809524</v>
      </c>
      <c r="AS51">
        <v>500.008095238095</v>
      </c>
      <c r="AT51">
        <v>100.709476190476</v>
      </c>
      <c r="AU51">
        <v>0.100026657142857</v>
      </c>
      <c r="AV51">
        <v>31.0732523809524</v>
      </c>
      <c r="AW51">
        <v>31.4855619047619</v>
      </c>
      <c r="AX51">
        <v>999.9</v>
      </c>
      <c r="AY51">
        <v>10006.3933333333</v>
      </c>
      <c r="AZ51">
        <v>168.315857142857</v>
      </c>
      <c r="BA51">
        <v>206.219</v>
      </c>
      <c r="BB51">
        <v>320.001857142857</v>
      </c>
      <c r="BC51">
        <v>0.899994428571429</v>
      </c>
      <c r="BD51">
        <v>0.100005633333333</v>
      </c>
      <c r="BE51">
        <v>31.9503761904762</v>
      </c>
      <c r="BF51">
        <v>6809.64476190476</v>
      </c>
      <c r="BG51">
        <v>1495246077</v>
      </c>
      <c r="BH51" t="s">
        <v>216</v>
      </c>
      <c r="BI51">
        <v>8</v>
      </c>
      <c r="BJ51">
        <v>-3.522</v>
      </c>
      <c r="BK51">
        <v>0.493</v>
      </c>
      <c r="BL51">
        <v>400</v>
      </c>
      <c r="BM51">
        <v>33</v>
      </c>
      <c r="BN51">
        <v>0.33</v>
      </c>
      <c r="BO51">
        <v>0.13</v>
      </c>
      <c r="BP51">
        <v>-3.80962414634146</v>
      </c>
      <c r="BQ51">
        <v>0.0973091289199166</v>
      </c>
      <c r="BR51">
        <v>0.0479538168055733</v>
      </c>
      <c r="BS51">
        <v>1</v>
      </c>
      <c r="BT51">
        <v>0.576027195121951</v>
      </c>
      <c r="BU51">
        <v>-0.0143562857142862</v>
      </c>
      <c r="BV51">
        <v>0.00192427880971993</v>
      </c>
      <c r="BW51">
        <v>1</v>
      </c>
      <c r="BX51">
        <v>2</v>
      </c>
      <c r="BY51">
        <v>2</v>
      </c>
      <c r="BZ51" t="s">
        <v>204</v>
      </c>
      <c r="CA51">
        <v>100</v>
      </c>
      <c r="CB51">
        <v>100</v>
      </c>
      <c r="CC51">
        <v>-3.522</v>
      </c>
      <c r="CD51">
        <v>0.493</v>
      </c>
      <c r="CE51">
        <v>3</v>
      </c>
      <c r="CF51">
        <v>504.497</v>
      </c>
      <c r="CG51">
        <v>607.024</v>
      </c>
      <c r="CH51">
        <v>31.4918</v>
      </c>
      <c r="CI51">
        <v>32.7347</v>
      </c>
      <c r="CJ51">
        <v>29.9997</v>
      </c>
      <c r="CK51">
        <v>32.7147</v>
      </c>
      <c r="CL51">
        <v>32.6705</v>
      </c>
      <c r="CM51">
        <v>20.9975</v>
      </c>
      <c r="CN51">
        <v>-30</v>
      </c>
      <c r="CO51">
        <v>-30</v>
      </c>
      <c r="CP51">
        <v>-999.9</v>
      </c>
      <c r="CQ51">
        <v>400</v>
      </c>
      <c r="CR51">
        <v>0</v>
      </c>
      <c r="CS51">
        <v>99.6785</v>
      </c>
      <c r="CT51">
        <v>98.792</v>
      </c>
    </row>
    <row r="52" spans="1:98">
      <c r="A52">
        <v>9</v>
      </c>
      <c r="B52">
        <v>1495246219</v>
      </c>
      <c r="C52">
        <v>6819.40000009537</v>
      </c>
      <c r="D52" t="s">
        <v>217</v>
      </c>
      <c r="E52">
        <v>1495246218.5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0.0198196003701213</v>
      </c>
      <c r="AC52">
        <v>-0.444468088207163</v>
      </c>
      <c r="AD52">
        <v>4.80438746616758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1495246213.5</v>
      </c>
      <c r="AO52">
        <v>397.018476190476</v>
      </c>
      <c r="AP52">
        <v>399.955476190476</v>
      </c>
      <c r="AQ52">
        <v>34.1294952380952</v>
      </c>
      <c r="AR52">
        <v>33.4761952380952</v>
      </c>
      <c r="AS52">
        <v>499.867857142857</v>
      </c>
      <c r="AT52">
        <v>100.705761904762</v>
      </c>
      <c r="AU52">
        <v>0.0998607428571429</v>
      </c>
      <c r="AV52">
        <v>31.0727</v>
      </c>
      <c r="AW52">
        <v>31.4723142857143</v>
      </c>
      <c r="AX52">
        <v>999.9</v>
      </c>
      <c r="AY52">
        <v>10004.7542857143</v>
      </c>
      <c r="AZ52">
        <v>168.621142857143</v>
      </c>
      <c r="BA52">
        <v>290.127428571429</v>
      </c>
      <c r="BB52">
        <v>319.99880952381</v>
      </c>
      <c r="BC52">
        <v>0.89999480952381</v>
      </c>
      <c r="BD52">
        <v>0.1000052</v>
      </c>
      <c r="BE52">
        <v>32</v>
      </c>
      <c r="BF52">
        <v>6809.57857142857</v>
      </c>
      <c r="BG52">
        <v>1495246241</v>
      </c>
      <c r="BH52" t="s">
        <v>218</v>
      </c>
      <c r="BI52">
        <v>9</v>
      </c>
      <c r="BJ52">
        <v>-3.527</v>
      </c>
      <c r="BK52">
        <v>0.498</v>
      </c>
      <c r="BL52">
        <v>400</v>
      </c>
      <c r="BM52">
        <v>33</v>
      </c>
      <c r="BN52">
        <v>0.5</v>
      </c>
      <c r="BO52">
        <v>0.18</v>
      </c>
      <c r="BP52">
        <v>-2.92062024390244</v>
      </c>
      <c r="BQ52">
        <v>-0.0676557491289511</v>
      </c>
      <c r="BR52">
        <v>0.049140863453099</v>
      </c>
      <c r="BS52">
        <v>1</v>
      </c>
      <c r="BT52">
        <v>0.641500292682927</v>
      </c>
      <c r="BU52">
        <v>0.074985700348426</v>
      </c>
      <c r="BV52">
        <v>0.0074831908358045</v>
      </c>
      <c r="BW52">
        <v>1</v>
      </c>
      <c r="BX52">
        <v>2</v>
      </c>
      <c r="BY52">
        <v>2</v>
      </c>
      <c r="BZ52" t="s">
        <v>204</v>
      </c>
      <c r="CA52">
        <v>100</v>
      </c>
      <c r="CB52">
        <v>100</v>
      </c>
      <c r="CC52">
        <v>-3.527</v>
      </c>
      <c r="CD52">
        <v>0.498</v>
      </c>
      <c r="CE52">
        <v>3</v>
      </c>
      <c r="CF52">
        <v>503.981</v>
      </c>
      <c r="CG52">
        <v>607.068</v>
      </c>
      <c r="CH52">
        <v>31.5009</v>
      </c>
      <c r="CI52">
        <v>32.6156</v>
      </c>
      <c r="CJ52">
        <v>29.9999</v>
      </c>
      <c r="CK52">
        <v>32.6021</v>
      </c>
      <c r="CL52">
        <v>32.5612</v>
      </c>
      <c r="CM52">
        <v>21.0554</v>
      </c>
      <c r="CN52">
        <v>-30</v>
      </c>
      <c r="CO52">
        <v>-30</v>
      </c>
      <c r="CP52">
        <v>-999.9</v>
      </c>
      <c r="CQ52">
        <v>400</v>
      </c>
      <c r="CR52">
        <v>0</v>
      </c>
      <c r="CS52">
        <v>99.7063</v>
      </c>
      <c r="CT52">
        <v>98.8298</v>
      </c>
    </row>
    <row r="53" spans="1:98">
      <c r="A53">
        <v>10</v>
      </c>
      <c r="B53">
        <v>1495249327.1</v>
      </c>
      <c r="C53">
        <v>9927.5</v>
      </c>
      <c r="D53" t="s">
        <v>219</v>
      </c>
      <c r="E53">
        <v>1495249326.6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0.0197695235940741</v>
      </c>
      <c r="AC53">
        <v>-0.443345082268716</v>
      </c>
      <c r="AD53">
        <v>4.79445977574521</v>
      </c>
      <c r="AE53">
        <v>2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1495249321.6</v>
      </c>
      <c r="AO53">
        <v>390.073380952381</v>
      </c>
      <c r="AP53">
        <v>400.078142857143</v>
      </c>
      <c r="AQ53">
        <v>37.5781285714286</v>
      </c>
      <c r="AR53">
        <v>35.3097095238095</v>
      </c>
      <c r="AS53">
        <v>500.003476190476</v>
      </c>
      <c r="AT53">
        <v>100.716047619048</v>
      </c>
      <c r="AU53">
        <v>0.0999892333333333</v>
      </c>
      <c r="AV53">
        <v>32.366380952381</v>
      </c>
      <c r="AW53">
        <v>32.7724857142857</v>
      </c>
      <c r="AX53">
        <v>999.9</v>
      </c>
      <c r="AY53">
        <v>9999.09761904762</v>
      </c>
      <c r="AZ53">
        <v>188.801571428571</v>
      </c>
      <c r="BA53">
        <v>312.001571428571</v>
      </c>
      <c r="BB53">
        <v>359.998095238095</v>
      </c>
      <c r="BC53">
        <v>0.900000238095238</v>
      </c>
      <c r="BD53">
        <v>0.0999999095238095</v>
      </c>
      <c r="BE53">
        <v>33</v>
      </c>
      <c r="BF53">
        <v>7660.77904761905</v>
      </c>
      <c r="BG53">
        <v>1495249350.1</v>
      </c>
      <c r="BH53" t="s">
        <v>220</v>
      </c>
      <c r="BI53">
        <v>10</v>
      </c>
      <c r="BJ53">
        <v>-3.849</v>
      </c>
      <c r="BK53">
        <v>0.479</v>
      </c>
      <c r="BL53">
        <v>399</v>
      </c>
      <c r="BM53">
        <v>35</v>
      </c>
      <c r="BN53">
        <v>0.27</v>
      </c>
      <c r="BO53">
        <v>0.08</v>
      </c>
      <c r="BP53">
        <v>-9.68515170731707</v>
      </c>
      <c r="BQ53">
        <v>0.0128322648083629</v>
      </c>
      <c r="BR53">
        <v>0.0214568582364184</v>
      </c>
      <c r="BS53">
        <v>1</v>
      </c>
      <c r="BT53">
        <v>2.28024951219512</v>
      </c>
      <c r="BU53">
        <v>0.0827119860627162</v>
      </c>
      <c r="BV53">
        <v>0.00825792271500071</v>
      </c>
      <c r="BW53">
        <v>1</v>
      </c>
      <c r="BX53">
        <v>2</v>
      </c>
      <c r="BY53">
        <v>2</v>
      </c>
      <c r="BZ53" t="s">
        <v>204</v>
      </c>
      <c r="CA53">
        <v>100</v>
      </c>
      <c r="CB53">
        <v>100</v>
      </c>
      <c r="CC53">
        <v>-3.849</v>
      </c>
      <c r="CD53">
        <v>0.479</v>
      </c>
      <c r="CE53">
        <v>3</v>
      </c>
      <c r="CF53">
        <v>501.672</v>
      </c>
      <c r="CG53">
        <v>596.648</v>
      </c>
      <c r="CH53">
        <v>32.6021</v>
      </c>
      <c r="CI53">
        <v>34.4758</v>
      </c>
      <c r="CJ53">
        <v>29.9991</v>
      </c>
      <c r="CK53">
        <v>34.3989</v>
      </c>
      <c r="CL53">
        <v>34.3337</v>
      </c>
      <c r="CM53">
        <v>19.9562</v>
      </c>
      <c r="CN53">
        <v>-30</v>
      </c>
      <c r="CO53">
        <v>-30</v>
      </c>
      <c r="CP53">
        <v>-999.9</v>
      </c>
      <c r="CQ53">
        <v>400</v>
      </c>
      <c r="CR53">
        <v>0</v>
      </c>
      <c r="CS53">
        <v>99.1894</v>
      </c>
      <c r="CT53">
        <v>98.377</v>
      </c>
    </row>
    <row r="54" spans="1:98">
      <c r="A54">
        <v>11</v>
      </c>
      <c r="B54">
        <v>1495249456.6</v>
      </c>
      <c r="C54">
        <v>10057</v>
      </c>
      <c r="D54" t="s">
        <v>221</v>
      </c>
      <c r="E54">
        <v>1495249456.1</v>
      </c>
      <c r="F54">
        <f>AS54*AG54*(AQ54-AR54)/(100*$B$5*(1000-AG54*AQ54))</f>
        <v>0</v>
      </c>
      <c r="G54">
        <f>AS54*AG54*(AP54-AO54*(1000-AG54*AR54)/(1000-AG54*AQ54))/(100*$B$5)</f>
        <v>0</v>
      </c>
      <c r="H54">
        <f>AO54 - G54*$B$5*100.0/(AI54*AY54)</f>
        <v>0</v>
      </c>
      <c r="I54">
        <f>((O54-F54/2)*(AO54 - G54*$B$5*100.0/(AI54*AY54))-G54)/(O54+F54/2)</f>
        <v>0</v>
      </c>
      <c r="J54">
        <f>I54*(AT54+AU54)/1000.0</f>
        <v>0</v>
      </c>
      <c r="K54">
        <f>(AO54 - G54*$B$5*100.0/(AI54*AY54))*(AT54+AU54)/1000.0</f>
        <v>0</v>
      </c>
      <c r="L54">
        <f>2.0/((1/N54-1/M54)+SQRT((1/N54-1/M54)*(1/N54-1/M54) + 4*$B$6/(($B$6+1)*($B$6+1))*(2*1/N54*1/M54-1/M54*1/M54)))</f>
        <v>0</v>
      </c>
      <c r="M54">
        <f>AD54+AC54*$B$5+AB54*$B$5*$B$5</f>
        <v>0</v>
      </c>
      <c r="N54">
        <f>F54*(1000-(1000*0.61365*exp(17.502*R54/(240.97+R54))/(AT54+AU54)+AQ54)/2)/(1000*0.61365*exp(17.502*R54/(240.97+R54))/(AT54+AU54)-AQ54)</f>
        <v>0</v>
      </c>
      <c r="O54">
        <f>1/(($B$6+1)/(L54/1.6)+1/(M54/1.37)) + $B$6/(($B$6+1)/(L54/1.6) + $B$6/(M54/1.37))</f>
        <v>0</v>
      </c>
      <c r="P54">
        <f>(AK54*AM54)</f>
        <v>0</v>
      </c>
      <c r="Q54">
        <f>(AV54+(P54+2*0.95*5.67E-8*(((AV54+$B$9)+273)^4-(AV54+273)^4)-44100*F54)/(1.84*29.3*M54+8*0.95*5.67E-8*(AV54+273)^3))</f>
        <v>0</v>
      </c>
      <c r="R54">
        <f>($B$10*AW54+$B$11*AX54+$B$12*Q54)</f>
        <v>0</v>
      </c>
      <c r="S54">
        <f>0.61365*exp(17.502*R54/(240.97+R54))</f>
        <v>0</v>
      </c>
      <c r="T54">
        <f>(U54/V54*100)</f>
        <v>0</v>
      </c>
      <c r="U54">
        <f>AQ54*(AT54+AU54)/1000</f>
        <v>0</v>
      </c>
      <c r="V54">
        <f>0.61365*exp(17.502*AV54/(240.97+AV54))</f>
        <v>0</v>
      </c>
      <c r="W54">
        <f>(S54-AQ54*(AT54+AU54)/1000)</f>
        <v>0</v>
      </c>
      <c r="X54">
        <f>(-F54*44100)</f>
        <v>0</v>
      </c>
      <c r="Y54">
        <f>2*29.3*M54*0.92*(AV54-R54)</f>
        <v>0</v>
      </c>
      <c r="Z54">
        <f>2*0.95*5.67E-8*(((AV54+$B$9)+273)^4-(R54+273)^4)</f>
        <v>0</v>
      </c>
      <c r="AA54">
        <f>P54+Z54+X54+Y54</f>
        <v>0</v>
      </c>
      <c r="AB54">
        <v>0.0197468684834394</v>
      </c>
      <c r="AC54">
        <v>-0.442837025924295</v>
      </c>
      <c r="AD54">
        <v>4.78996683614139</v>
      </c>
      <c r="AE54">
        <v>0</v>
      </c>
      <c r="AF54">
        <v>0</v>
      </c>
      <c r="AG54">
        <f>IF(AE54*$B$40&gt;=AI54,1.0,(AI54/(AI54-AE54*$B$40)))</f>
        <v>0</v>
      </c>
      <c r="AH54">
        <f>(AG54-1)*100</f>
        <v>0</v>
      </c>
      <c r="AI54">
        <f>MAX(0,($B$34+$B$35*AY54)/(1+$B$36*AY54)*AT54/(AV54+273)*$B$37)</f>
        <v>0</v>
      </c>
      <c r="AJ54">
        <f>$B$29*AZ54+$B$30*BA54+$B$31*BB54</f>
        <v>0</v>
      </c>
      <c r="AK54">
        <f>AJ54*AL54</f>
        <v>0</v>
      </c>
      <c r="AL54">
        <f>($B$29*$B$15+$B$30*$B$15+$B$31*(BC54*$B$16+BD54*$B$18))/($B$29+$B$30+$B$31)</f>
        <v>0</v>
      </c>
      <c r="AM54">
        <f>($B$29*$B$22+$B$30*$B$22+$B$31*(BC54*$B$23+BD54*$B$25))/($B$29+$B$30+$B$31)</f>
        <v>0</v>
      </c>
      <c r="AN54">
        <v>1495249451.1</v>
      </c>
      <c r="AO54">
        <v>391.218904761905</v>
      </c>
      <c r="AP54">
        <v>399.312952380952</v>
      </c>
      <c r="AQ54">
        <v>37.4626142857143</v>
      </c>
      <c r="AR54">
        <v>35.4753</v>
      </c>
      <c r="AS54">
        <v>500.008666666667</v>
      </c>
      <c r="AT54">
        <v>100.713857142857</v>
      </c>
      <c r="AU54">
        <v>0.10001750952381</v>
      </c>
      <c r="AV54">
        <v>32.7930666666667</v>
      </c>
      <c r="AW54">
        <v>33.1879952380952</v>
      </c>
      <c r="AX54">
        <v>999.9</v>
      </c>
      <c r="AY54">
        <v>9997.92142857143</v>
      </c>
      <c r="AZ54">
        <v>187.973047619048</v>
      </c>
      <c r="BA54">
        <v>398.985</v>
      </c>
      <c r="BB54">
        <v>359.996952380952</v>
      </c>
      <c r="BC54">
        <v>0.899998380952381</v>
      </c>
      <c r="BD54">
        <v>0.100001633333333</v>
      </c>
      <c r="BE54">
        <v>34</v>
      </c>
      <c r="BF54">
        <v>7660.75047619048</v>
      </c>
      <c r="BG54">
        <v>1495249479.1</v>
      </c>
      <c r="BH54" t="s">
        <v>222</v>
      </c>
      <c r="BI54">
        <v>11</v>
      </c>
      <c r="BJ54">
        <v>-3.665</v>
      </c>
      <c r="BK54">
        <v>0.487</v>
      </c>
      <c r="BL54">
        <v>397</v>
      </c>
      <c r="BM54">
        <v>36</v>
      </c>
      <c r="BN54">
        <v>0.2</v>
      </c>
      <c r="BO54">
        <v>0.04</v>
      </c>
      <c r="BP54">
        <v>-8.27576024390244</v>
      </c>
      <c r="BQ54">
        <v>0.0158533797909416</v>
      </c>
      <c r="BR54">
        <v>0.0321989043509857</v>
      </c>
      <c r="BS54">
        <v>1</v>
      </c>
      <c r="BT54">
        <v>1.97104731707317</v>
      </c>
      <c r="BU54">
        <v>0.0899042508710678</v>
      </c>
      <c r="BV54">
        <v>0.00891848888665652</v>
      </c>
      <c r="BW54">
        <v>1</v>
      </c>
      <c r="BX54">
        <v>2</v>
      </c>
      <c r="BY54">
        <v>2</v>
      </c>
      <c r="BZ54" t="s">
        <v>204</v>
      </c>
      <c r="CA54">
        <v>100</v>
      </c>
      <c r="CB54">
        <v>100</v>
      </c>
      <c r="CC54">
        <v>-3.665</v>
      </c>
      <c r="CD54">
        <v>0.487</v>
      </c>
      <c r="CE54">
        <v>3</v>
      </c>
      <c r="CF54">
        <v>504.121</v>
      </c>
      <c r="CG54">
        <v>597.129</v>
      </c>
      <c r="CH54">
        <v>32.8914</v>
      </c>
      <c r="CI54">
        <v>34.3809</v>
      </c>
      <c r="CJ54">
        <v>29.9999</v>
      </c>
      <c r="CK54">
        <v>34.339</v>
      </c>
      <c r="CL54">
        <v>34.2879</v>
      </c>
      <c r="CM54">
        <v>20.5338</v>
      </c>
      <c r="CN54">
        <v>-30</v>
      </c>
      <c r="CO54">
        <v>-30</v>
      </c>
      <c r="CP54">
        <v>-999.9</v>
      </c>
      <c r="CQ54">
        <v>400</v>
      </c>
      <c r="CR54">
        <v>0</v>
      </c>
      <c r="CS54">
        <v>99.2383</v>
      </c>
      <c r="CT54">
        <v>98.4321</v>
      </c>
    </row>
    <row r="55" spans="1:98">
      <c r="A55">
        <v>12</v>
      </c>
      <c r="B55">
        <v>1495249625</v>
      </c>
      <c r="C55">
        <v>10225.4000000954</v>
      </c>
      <c r="D55" t="s">
        <v>223</v>
      </c>
      <c r="E55">
        <v>1495249624.5</v>
      </c>
      <c r="F55">
        <f>AS55*AG55*(AQ55-AR55)/(100*$B$5*(1000-AG55*AQ55))</f>
        <v>0</v>
      </c>
      <c r="G55">
        <f>AS55*AG55*(AP55-AO55*(1000-AG55*AR55)/(1000-AG55*AQ55))/(100*$B$5)</f>
        <v>0</v>
      </c>
      <c r="H55">
        <f>AO55 - G55*$B$5*100.0/(AI55*AY55)</f>
        <v>0</v>
      </c>
      <c r="I55">
        <f>((O55-F55/2)*(AO55 - G55*$B$5*100.0/(AI55*AY55))-G55)/(O55+F55/2)</f>
        <v>0</v>
      </c>
      <c r="J55">
        <f>I55*(AT55+AU55)/1000.0</f>
        <v>0</v>
      </c>
      <c r="K55">
        <f>(AO55 - G55*$B$5*100.0/(AI55*AY55))*(AT55+AU55)/1000.0</f>
        <v>0</v>
      </c>
      <c r="L55">
        <f>2.0/((1/N55-1/M55)+SQRT((1/N55-1/M55)*(1/N55-1/M55) + 4*$B$6/(($B$6+1)*($B$6+1))*(2*1/N55*1/M55-1/M55*1/M55)))</f>
        <v>0</v>
      </c>
      <c r="M55">
        <f>AD55+AC55*$B$5+AB55*$B$5*$B$5</f>
        <v>0</v>
      </c>
      <c r="N55">
        <f>F55*(1000-(1000*0.61365*exp(17.502*R55/(240.97+R55))/(AT55+AU55)+AQ55)/2)/(1000*0.61365*exp(17.502*R55/(240.97+R55))/(AT55+AU55)-AQ55)</f>
        <v>0</v>
      </c>
      <c r="O55">
        <f>1/(($B$6+1)/(L55/1.6)+1/(M55/1.37)) + $B$6/(($B$6+1)/(L55/1.6) + $B$6/(M55/1.37))</f>
        <v>0</v>
      </c>
      <c r="P55">
        <f>(AK55*AM55)</f>
        <v>0</v>
      </c>
      <c r="Q55">
        <f>(AV55+(P55+2*0.95*5.67E-8*(((AV55+$B$9)+273)^4-(AV55+273)^4)-44100*F55)/(1.84*29.3*M55+8*0.95*5.67E-8*(AV55+273)^3))</f>
        <v>0</v>
      </c>
      <c r="R55">
        <f>($B$10*AW55+$B$11*AX55+$B$12*Q55)</f>
        <v>0</v>
      </c>
      <c r="S55">
        <f>0.61365*exp(17.502*R55/(240.97+R55))</f>
        <v>0</v>
      </c>
      <c r="T55">
        <f>(U55/V55*100)</f>
        <v>0</v>
      </c>
      <c r="U55">
        <f>AQ55*(AT55+AU55)/1000</f>
        <v>0</v>
      </c>
      <c r="V55">
        <f>0.61365*exp(17.502*AV55/(240.97+AV55))</f>
        <v>0</v>
      </c>
      <c r="W55">
        <f>(S55-AQ55*(AT55+AU55)/1000)</f>
        <v>0</v>
      </c>
      <c r="X55">
        <f>(-F55*44100)</f>
        <v>0</v>
      </c>
      <c r="Y55">
        <f>2*29.3*M55*0.92*(AV55-R55)</f>
        <v>0</v>
      </c>
      <c r="Z55">
        <f>2*0.95*5.67E-8*(((AV55+$B$9)+273)^4-(R55+273)^4)</f>
        <v>0</v>
      </c>
      <c r="AA55">
        <f>P55+Z55+X55+Y55</f>
        <v>0</v>
      </c>
      <c r="AB55">
        <v>0.0197687384426659</v>
      </c>
      <c r="AC55">
        <v>-0.443327474711609</v>
      </c>
      <c r="AD55">
        <v>4.79430408171933</v>
      </c>
      <c r="AE55">
        <v>0</v>
      </c>
      <c r="AF55">
        <v>0</v>
      </c>
      <c r="AG55">
        <f>IF(AE55*$B$40&gt;=AI55,1.0,(AI55/(AI55-AE55*$B$40)))</f>
        <v>0</v>
      </c>
      <c r="AH55">
        <f>(AG55-1)*100</f>
        <v>0</v>
      </c>
      <c r="AI55">
        <f>MAX(0,($B$34+$B$35*AY55)/(1+$B$36*AY55)*AT55/(AV55+273)*$B$37)</f>
        <v>0</v>
      </c>
      <c r="AJ55">
        <f>$B$29*AZ55+$B$30*BA55+$B$31*BB55</f>
        <v>0</v>
      </c>
      <c r="AK55">
        <f>AJ55*AL55</f>
        <v>0</v>
      </c>
      <c r="AL55">
        <f>($B$29*$B$15+$B$30*$B$15+$B$31*(BC55*$B$16+BD55*$B$18))/($B$29+$B$30+$B$31)</f>
        <v>0</v>
      </c>
      <c r="AM55">
        <f>($B$29*$B$22+$B$30*$B$22+$B$31*(BC55*$B$23+BD55*$B$25))/($B$29+$B$30+$B$31)</f>
        <v>0</v>
      </c>
      <c r="AN55">
        <v>1495249619.5</v>
      </c>
      <c r="AO55">
        <v>387.647857142857</v>
      </c>
      <c r="AP55">
        <v>399.859333333333</v>
      </c>
      <c r="AQ55">
        <v>38.7851761904762</v>
      </c>
      <c r="AR55">
        <v>35.7353523809524</v>
      </c>
      <c r="AS55">
        <v>499.998380952381</v>
      </c>
      <c r="AT55">
        <v>100.712904761905</v>
      </c>
      <c r="AU55">
        <v>0.099985119047619</v>
      </c>
      <c r="AV55">
        <v>33.1274666666667</v>
      </c>
      <c r="AW55">
        <v>33.5127142857143</v>
      </c>
      <c r="AX55">
        <v>999.9</v>
      </c>
      <c r="AY55">
        <v>10003.7547619048</v>
      </c>
      <c r="AZ55">
        <v>188.419047619048</v>
      </c>
      <c r="BA55">
        <v>213.125952380952</v>
      </c>
      <c r="BB55">
        <v>360.008</v>
      </c>
      <c r="BC55">
        <v>0.899998428571429</v>
      </c>
      <c r="BD55">
        <v>0.100001595238095</v>
      </c>
      <c r="BE55">
        <v>34</v>
      </c>
      <c r="BF55">
        <v>7660.98285714286</v>
      </c>
      <c r="BG55">
        <v>1495249645.5</v>
      </c>
      <c r="BH55" t="s">
        <v>224</v>
      </c>
      <c r="BI55">
        <v>12</v>
      </c>
      <c r="BJ55">
        <v>-3.658</v>
      </c>
      <c r="BK55">
        <v>0.489</v>
      </c>
      <c r="BL55">
        <v>400</v>
      </c>
      <c r="BM55">
        <v>36</v>
      </c>
      <c r="BN55">
        <v>0.14</v>
      </c>
      <c r="BO55">
        <v>0.03</v>
      </c>
      <c r="BP55">
        <v>-12.2147024390244</v>
      </c>
      <c r="BQ55">
        <v>-0.010216724738687</v>
      </c>
      <c r="BR55">
        <v>0.027092231699168</v>
      </c>
      <c r="BS55">
        <v>1</v>
      </c>
      <c r="BT55">
        <v>3.05213170731707</v>
      </c>
      <c r="BU55">
        <v>-0.0481183275261217</v>
      </c>
      <c r="BV55">
        <v>0.00486458275474385</v>
      </c>
      <c r="BW55">
        <v>1</v>
      </c>
      <c r="BX55">
        <v>2</v>
      </c>
      <c r="BY55">
        <v>2</v>
      </c>
      <c r="BZ55" t="s">
        <v>204</v>
      </c>
      <c r="CA55">
        <v>100</v>
      </c>
      <c r="CB55">
        <v>100</v>
      </c>
      <c r="CC55">
        <v>-3.658</v>
      </c>
      <c r="CD55">
        <v>0.489</v>
      </c>
      <c r="CE55">
        <v>3</v>
      </c>
      <c r="CF55">
        <v>504.611</v>
      </c>
      <c r="CG55">
        <v>596.325</v>
      </c>
      <c r="CH55">
        <v>33.2834</v>
      </c>
      <c r="CI55">
        <v>34.434</v>
      </c>
      <c r="CJ55">
        <v>30.0001</v>
      </c>
      <c r="CK55">
        <v>34.3649</v>
      </c>
      <c r="CL55">
        <v>34.3129</v>
      </c>
      <c r="CM55">
        <v>20.9946</v>
      </c>
      <c r="CN55">
        <v>-30</v>
      </c>
      <c r="CO55">
        <v>-30</v>
      </c>
      <c r="CP55">
        <v>-999.9</v>
      </c>
      <c r="CQ55">
        <v>400</v>
      </c>
      <c r="CR55">
        <v>0</v>
      </c>
      <c r="CS55">
        <v>99.2563</v>
      </c>
      <c r="CT55">
        <v>98.4583</v>
      </c>
    </row>
    <row r="56" spans="1:98">
      <c r="A56">
        <v>13</v>
      </c>
      <c r="B56">
        <v>1495253319.1</v>
      </c>
      <c r="C56">
        <v>13919.5</v>
      </c>
      <c r="D56" t="s">
        <v>225</v>
      </c>
      <c r="E56">
        <v>1495253318.6</v>
      </c>
      <c r="F56">
        <f>AS56*AG56*(AQ56-AR56)/(100*$B$5*(1000-AG56*AQ56))</f>
        <v>0</v>
      </c>
      <c r="G56">
        <f>AS56*AG56*(AP56-AO56*(1000-AG56*AR56)/(1000-AG56*AQ56))/(100*$B$5)</f>
        <v>0</v>
      </c>
      <c r="H56">
        <f>AO56 - G56*$B$5*100.0/(AI56*AY56)</f>
        <v>0</v>
      </c>
      <c r="I56">
        <f>((O56-F56/2)*(AO56 - G56*$B$5*100.0/(AI56*AY56))-G56)/(O56+F56/2)</f>
        <v>0</v>
      </c>
      <c r="J56">
        <f>I56*(AT56+AU56)/1000.0</f>
        <v>0</v>
      </c>
      <c r="K56">
        <f>(AO56 - G56*$B$5*100.0/(AI56*AY56))*(AT56+AU56)/1000.0</f>
        <v>0</v>
      </c>
      <c r="L56">
        <f>2.0/((1/N56-1/M56)+SQRT((1/N56-1/M56)*(1/N56-1/M56) + 4*$B$6/(($B$6+1)*($B$6+1))*(2*1/N56*1/M56-1/M56*1/M56)))</f>
        <v>0</v>
      </c>
      <c r="M56">
        <f>AD56+AC56*$B$5+AB56*$B$5*$B$5</f>
        <v>0</v>
      </c>
      <c r="N56">
        <f>F56*(1000-(1000*0.61365*exp(17.502*R56/(240.97+R56))/(AT56+AU56)+AQ56)/2)/(1000*0.61365*exp(17.502*R56/(240.97+R56))/(AT56+AU56)-AQ56)</f>
        <v>0</v>
      </c>
      <c r="O56">
        <f>1/(($B$6+1)/(L56/1.6)+1/(M56/1.37)) + $B$6/(($B$6+1)/(L56/1.6) + $B$6/(M56/1.37))</f>
        <v>0</v>
      </c>
      <c r="P56">
        <f>(AK56*AM56)</f>
        <v>0</v>
      </c>
      <c r="Q56">
        <f>(AV56+(P56+2*0.95*5.67E-8*(((AV56+$B$9)+273)^4-(AV56+273)^4)-44100*F56)/(1.84*29.3*M56+8*0.95*5.67E-8*(AV56+273)^3))</f>
        <v>0</v>
      </c>
      <c r="R56">
        <f>($B$10*AW56+$B$11*AX56+$B$12*Q56)</f>
        <v>0</v>
      </c>
      <c r="S56">
        <f>0.61365*exp(17.502*R56/(240.97+R56))</f>
        <v>0</v>
      </c>
      <c r="T56">
        <f>(U56/V56*100)</f>
        <v>0</v>
      </c>
      <c r="U56">
        <f>AQ56*(AT56+AU56)/1000</f>
        <v>0</v>
      </c>
      <c r="V56">
        <f>0.61365*exp(17.502*AV56/(240.97+AV56))</f>
        <v>0</v>
      </c>
      <c r="W56">
        <f>(S56-AQ56*(AT56+AU56)/1000)</f>
        <v>0</v>
      </c>
      <c r="X56">
        <f>(-F56*44100)</f>
        <v>0</v>
      </c>
      <c r="Y56">
        <f>2*29.3*M56*0.92*(AV56-R56)</f>
        <v>0</v>
      </c>
      <c r="Z56">
        <f>2*0.95*5.67E-8*(((AV56+$B$9)+273)^4-(R56+273)^4)</f>
        <v>0</v>
      </c>
      <c r="AA56">
        <f>P56+Z56+X56+Y56</f>
        <v>0</v>
      </c>
      <c r="AB56">
        <v>0.0197983050460377</v>
      </c>
      <c r="AC56">
        <v>-0.443990526005785</v>
      </c>
      <c r="AD56">
        <v>4.8001662679575</v>
      </c>
      <c r="AE56">
        <v>43</v>
      </c>
      <c r="AF56">
        <v>9</v>
      </c>
      <c r="AG56">
        <f>IF(AE56*$B$40&gt;=AI56,1.0,(AI56/(AI56-AE56*$B$40)))</f>
        <v>0</v>
      </c>
      <c r="AH56">
        <f>(AG56-1)*100</f>
        <v>0</v>
      </c>
      <c r="AI56">
        <f>MAX(0,($B$34+$B$35*AY56)/(1+$B$36*AY56)*AT56/(AV56+273)*$B$37)</f>
        <v>0</v>
      </c>
      <c r="AJ56">
        <f>$B$29*AZ56+$B$30*BA56+$B$31*BB56</f>
        <v>0</v>
      </c>
      <c r="AK56">
        <f>AJ56*AL56</f>
        <v>0</v>
      </c>
      <c r="AL56">
        <f>($B$29*$B$15+$B$30*$B$15+$B$31*(BC56*$B$16+BD56*$B$18))/($B$29+$B$30+$B$31)</f>
        <v>0</v>
      </c>
      <c r="AM56">
        <f>($B$29*$B$22+$B$30*$B$22+$B$31*(BC56*$B$23+BD56*$B$25))/($B$29+$B$30+$B$31)</f>
        <v>0</v>
      </c>
      <c r="AN56">
        <v>1495253313.6</v>
      </c>
      <c r="AO56">
        <v>391.080523809524</v>
      </c>
      <c r="AP56">
        <v>399.621666666667</v>
      </c>
      <c r="AQ56">
        <v>37.5759857142857</v>
      </c>
      <c r="AR56">
        <v>36.1027333333333</v>
      </c>
      <c r="AS56">
        <v>500.001</v>
      </c>
      <c r="AT56">
        <v>100.644380952381</v>
      </c>
      <c r="AU56">
        <v>0.0999946714285714</v>
      </c>
      <c r="AV56">
        <v>31.8938</v>
      </c>
      <c r="AW56">
        <v>31.828680952381</v>
      </c>
      <c r="AX56">
        <v>999.9</v>
      </c>
      <c r="AY56">
        <v>9996.7880952381</v>
      </c>
      <c r="AZ56">
        <v>106.087476190476</v>
      </c>
      <c r="BA56">
        <v>259.156095238095</v>
      </c>
      <c r="BB56">
        <v>199.997714285714</v>
      </c>
      <c r="BC56">
        <v>0.900011666666667</v>
      </c>
      <c r="BD56">
        <v>0.0999882571428571</v>
      </c>
      <c r="BE56">
        <v>31.0178714285714</v>
      </c>
      <c r="BF56">
        <v>4255.97619047619</v>
      </c>
      <c r="BG56">
        <v>1495253339.1</v>
      </c>
      <c r="BH56" t="s">
        <v>226</v>
      </c>
      <c r="BI56">
        <v>13</v>
      </c>
      <c r="BJ56">
        <v>-3.844</v>
      </c>
      <c r="BK56">
        <v>0.467</v>
      </c>
      <c r="BL56">
        <v>398</v>
      </c>
      <c r="BM56">
        <v>36</v>
      </c>
      <c r="BN56">
        <v>0.26</v>
      </c>
      <c r="BO56">
        <v>0.05</v>
      </c>
      <c r="BP56">
        <v>-8.35957731707317</v>
      </c>
      <c r="BQ56">
        <v>0.0663290592334365</v>
      </c>
      <c r="BR56">
        <v>0.0317123603681431</v>
      </c>
      <c r="BS56">
        <v>1</v>
      </c>
      <c r="BT56">
        <v>1.49306073170732</v>
      </c>
      <c r="BU56">
        <v>0.0266832752613254</v>
      </c>
      <c r="BV56">
        <v>0.00294483954612289</v>
      </c>
      <c r="BW56">
        <v>1</v>
      </c>
      <c r="BX56">
        <v>2</v>
      </c>
      <c r="BY56">
        <v>2</v>
      </c>
      <c r="BZ56" t="s">
        <v>204</v>
      </c>
      <c r="CA56">
        <v>100</v>
      </c>
      <c r="CB56">
        <v>100</v>
      </c>
      <c r="CC56">
        <v>-3.844</v>
      </c>
      <c r="CD56">
        <v>0.467</v>
      </c>
      <c r="CE56">
        <v>3</v>
      </c>
      <c r="CF56">
        <v>448.177</v>
      </c>
      <c r="CG56">
        <v>591.814</v>
      </c>
      <c r="CH56">
        <v>32.7506</v>
      </c>
      <c r="CI56">
        <v>35.1168</v>
      </c>
      <c r="CJ56">
        <v>29.9979</v>
      </c>
      <c r="CK56">
        <v>35.152</v>
      </c>
      <c r="CL56">
        <v>35.0907</v>
      </c>
      <c r="CM56">
        <v>19.7869</v>
      </c>
      <c r="CN56">
        <v>-30</v>
      </c>
      <c r="CO56">
        <v>-30</v>
      </c>
      <c r="CP56">
        <v>-999.9</v>
      </c>
      <c r="CQ56">
        <v>400</v>
      </c>
      <c r="CR56">
        <v>0</v>
      </c>
      <c r="CS56">
        <v>99.0046</v>
      </c>
      <c r="CT56">
        <v>98.3398</v>
      </c>
    </row>
    <row r="57" spans="1:98">
      <c r="A57">
        <v>14</v>
      </c>
      <c r="B57">
        <v>1495253454.1</v>
      </c>
      <c r="C57">
        <v>14054.5</v>
      </c>
      <c r="D57" t="s">
        <v>227</v>
      </c>
      <c r="E57">
        <v>1495253453.6</v>
      </c>
      <c r="F57">
        <f>AS57*AG57*(AQ57-AR57)/(100*$B$5*(1000-AG57*AQ57))</f>
        <v>0</v>
      </c>
      <c r="G57">
        <f>AS57*AG57*(AP57-AO57*(1000-AG57*AR57)/(1000-AG57*AQ57))/(100*$B$5)</f>
        <v>0</v>
      </c>
      <c r="H57">
        <f>AO57 - G57*$B$5*100.0/(AI57*AY57)</f>
        <v>0</v>
      </c>
      <c r="I57">
        <f>((O57-F57/2)*(AO57 - G57*$B$5*100.0/(AI57*AY57))-G57)/(O57+F57/2)</f>
        <v>0</v>
      </c>
      <c r="J57">
        <f>I57*(AT57+AU57)/1000.0</f>
        <v>0</v>
      </c>
      <c r="K57">
        <f>(AO57 - G57*$B$5*100.0/(AI57*AY57))*(AT57+AU57)/1000.0</f>
        <v>0</v>
      </c>
      <c r="L57">
        <f>2.0/((1/N57-1/M57)+SQRT((1/N57-1/M57)*(1/N57-1/M57) + 4*$B$6/(($B$6+1)*($B$6+1))*(2*1/N57*1/M57-1/M57*1/M57)))</f>
        <v>0</v>
      </c>
      <c r="M57">
        <f>AD57+AC57*$B$5+AB57*$B$5*$B$5</f>
        <v>0</v>
      </c>
      <c r="N57">
        <f>F57*(1000-(1000*0.61365*exp(17.502*R57/(240.97+R57))/(AT57+AU57)+AQ57)/2)/(1000*0.61365*exp(17.502*R57/(240.97+R57))/(AT57+AU57)-AQ57)</f>
        <v>0</v>
      </c>
      <c r="O57">
        <f>1/(($B$6+1)/(L57/1.6)+1/(M57/1.37)) + $B$6/(($B$6+1)/(L57/1.6) + $B$6/(M57/1.37))</f>
        <v>0</v>
      </c>
      <c r="P57">
        <f>(AK57*AM57)</f>
        <v>0</v>
      </c>
      <c r="Q57">
        <f>(AV57+(P57+2*0.95*5.67E-8*(((AV57+$B$9)+273)^4-(AV57+273)^4)-44100*F57)/(1.84*29.3*M57+8*0.95*5.67E-8*(AV57+273)^3))</f>
        <v>0</v>
      </c>
      <c r="R57">
        <f>($B$10*AW57+$B$11*AX57+$B$12*Q57)</f>
        <v>0</v>
      </c>
      <c r="S57">
        <f>0.61365*exp(17.502*R57/(240.97+R57))</f>
        <v>0</v>
      </c>
      <c r="T57">
        <f>(U57/V57*100)</f>
        <v>0</v>
      </c>
      <c r="U57">
        <f>AQ57*(AT57+AU57)/1000</f>
        <v>0</v>
      </c>
      <c r="V57">
        <f>0.61365*exp(17.502*AV57/(240.97+AV57))</f>
        <v>0</v>
      </c>
      <c r="W57">
        <f>(S57-AQ57*(AT57+AU57)/1000)</f>
        <v>0</v>
      </c>
      <c r="X57">
        <f>(-F57*44100)</f>
        <v>0</v>
      </c>
      <c r="Y57">
        <f>2*29.3*M57*0.92*(AV57-R57)</f>
        <v>0</v>
      </c>
      <c r="Z57">
        <f>2*0.95*5.67E-8*(((AV57+$B$9)+273)^4-(R57+273)^4)</f>
        <v>0</v>
      </c>
      <c r="AA57">
        <f>P57+Z57+X57+Y57</f>
        <v>0</v>
      </c>
      <c r="AB57">
        <v>0.01981966015834</v>
      </c>
      <c r="AC57">
        <v>-0.444469428998843</v>
      </c>
      <c r="AD57">
        <v>4.80439931627549</v>
      </c>
      <c r="AE57">
        <v>46</v>
      </c>
      <c r="AF57">
        <v>9</v>
      </c>
      <c r="AG57">
        <f>IF(AE57*$B$40&gt;=AI57,1.0,(AI57/(AI57-AE57*$B$40)))</f>
        <v>0</v>
      </c>
      <c r="AH57">
        <f>(AG57-1)*100</f>
        <v>0</v>
      </c>
      <c r="AI57">
        <f>MAX(0,($B$34+$B$35*AY57)/(1+$B$36*AY57)*AT57/(AV57+273)*$B$37)</f>
        <v>0</v>
      </c>
      <c r="AJ57">
        <f>$B$29*AZ57+$B$30*BA57+$B$31*BB57</f>
        <v>0</v>
      </c>
      <c r="AK57">
        <f>AJ57*AL57</f>
        <v>0</v>
      </c>
      <c r="AL57">
        <f>($B$29*$B$15+$B$30*$B$15+$B$31*(BC57*$B$16+BD57*$B$18))/($B$29+$B$30+$B$31)</f>
        <v>0</v>
      </c>
      <c r="AM57">
        <f>($B$29*$B$22+$B$30*$B$22+$B$31*(BC57*$B$23+BD57*$B$25))/($B$29+$B$30+$B$31)</f>
        <v>0</v>
      </c>
      <c r="AN57">
        <v>1495253448.6</v>
      </c>
      <c r="AO57">
        <v>390.762809523809</v>
      </c>
      <c r="AP57">
        <v>399.303714285714</v>
      </c>
      <c r="AQ57">
        <v>36.943180952381</v>
      </c>
      <c r="AR57">
        <v>35.8529952380952</v>
      </c>
      <c r="AS57">
        <v>500.014</v>
      </c>
      <c r="AT57">
        <v>100.645571428571</v>
      </c>
      <c r="AU57">
        <v>0.100028895238095</v>
      </c>
      <c r="AV57">
        <v>32.0130095238095</v>
      </c>
      <c r="AW57">
        <v>32.2022523809524</v>
      </c>
      <c r="AX57">
        <v>999.9</v>
      </c>
      <c r="AY57">
        <v>10001.2780952381</v>
      </c>
      <c r="AZ57">
        <v>106.247761904762</v>
      </c>
      <c r="BA57">
        <v>260.872380952381</v>
      </c>
      <c r="BB57">
        <v>199.997666666667</v>
      </c>
      <c r="BC57">
        <v>0.899984285714286</v>
      </c>
      <c r="BD57">
        <v>0.100015714285714</v>
      </c>
      <c r="BE57">
        <v>31.9841142857143</v>
      </c>
      <c r="BF57">
        <v>4255.93904761905</v>
      </c>
      <c r="BG57">
        <v>1495253477.1</v>
      </c>
      <c r="BH57" t="s">
        <v>228</v>
      </c>
      <c r="BI57">
        <v>14</v>
      </c>
      <c r="BJ57">
        <v>-3.714</v>
      </c>
      <c r="BK57">
        <v>0.478</v>
      </c>
      <c r="BL57">
        <v>397</v>
      </c>
      <c r="BM57">
        <v>36</v>
      </c>
      <c r="BN57">
        <v>0.31</v>
      </c>
      <c r="BO57">
        <v>0.09</v>
      </c>
      <c r="BP57">
        <v>-8.67983195121951</v>
      </c>
      <c r="BQ57">
        <v>0.131480696864057</v>
      </c>
      <c r="BR57">
        <v>0.0300283229894479</v>
      </c>
      <c r="BS57">
        <v>0</v>
      </c>
      <c r="BT57">
        <v>1.07195073170732</v>
      </c>
      <c r="BU57">
        <v>0.0869604878048659</v>
      </c>
      <c r="BV57">
        <v>0.00870295895581242</v>
      </c>
      <c r="BW57">
        <v>1</v>
      </c>
      <c r="BX57">
        <v>1</v>
      </c>
      <c r="BY57">
        <v>2</v>
      </c>
      <c r="BZ57" t="s">
        <v>201</v>
      </c>
      <c r="CA57">
        <v>100</v>
      </c>
      <c r="CB57">
        <v>100</v>
      </c>
      <c r="CC57">
        <v>-3.714</v>
      </c>
      <c r="CD57">
        <v>0.478</v>
      </c>
      <c r="CE57">
        <v>3</v>
      </c>
      <c r="CF57">
        <v>444.848</v>
      </c>
      <c r="CG57">
        <v>593.969</v>
      </c>
      <c r="CH57">
        <v>32.7497</v>
      </c>
      <c r="CI57">
        <v>34.6256</v>
      </c>
      <c r="CJ57">
        <v>29.9985</v>
      </c>
      <c r="CK57">
        <v>34.7155</v>
      </c>
      <c r="CL57">
        <v>34.6771</v>
      </c>
      <c r="CM57">
        <v>20.6372</v>
      </c>
      <c r="CN57">
        <v>-30</v>
      </c>
      <c r="CO57">
        <v>-30</v>
      </c>
      <c r="CP57">
        <v>-999.9</v>
      </c>
      <c r="CQ57">
        <v>400</v>
      </c>
      <c r="CR57">
        <v>0</v>
      </c>
      <c r="CS57">
        <v>99.1528</v>
      </c>
      <c r="CT57">
        <v>98.4851</v>
      </c>
    </row>
    <row r="58" spans="1:98">
      <c r="A58">
        <v>15</v>
      </c>
      <c r="B58">
        <v>1495253601.1</v>
      </c>
      <c r="C58">
        <v>14201.5</v>
      </c>
      <c r="D58" t="s">
        <v>229</v>
      </c>
      <c r="E58">
        <v>1495253600.6</v>
      </c>
      <c r="F58">
        <f>AS58*AG58*(AQ58-AR58)/(100*$B$5*(1000-AG58*AQ58))</f>
        <v>0</v>
      </c>
      <c r="G58">
        <f>AS58*AG58*(AP58-AO58*(1000-AG58*AR58)/(1000-AG58*AQ58))/(100*$B$5)</f>
        <v>0</v>
      </c>
      <c r="H58">
        <f>AO58 - G58*$B$5*100.0/(AI58*AY58)</f>
        <v>0</v>
      </c>
      <c r="I58">
        <f>((O58-F58/2)*(AO58 - G58*$B$5*100.0/(AI58*AY58))-G58)/(O58+F58/2)</f>
        <v>0</v>
      </c>
      <c r="J58">
        <f>I58*(AT58+AU58)/1000.0</f>
        <v>0</v>
      </c>
      <c r="K58">
        <f>(AO58 - G58*$B$5*100.0/(AI58*AY58))*(AT58+AU58)/1000.0</f>
        <v>0</v>
      </c>
      <c r="L58">
        <f>2.0/((1/N58-1/M58)+SQRT((1/N58-1/M58)*(1/N58-1/M58) + 4*$B$6/(($B$6+1)*($B$6+1))*(2*1/N58*1/M58-1/M58*1/M58)))</f>
        <v>0</v>
      </c>
      <c r="M58">
        <f>AD58+AC58*$B$5+AB58*$B$5*$B$5</f>
        <v>0</v>
      </c>
      <c r="N58">
        <f>F58*(1000-(1000*0.61365*exp(17.502*R58/(240.97+R58))/(AT58+AU58)+AQ58)/2)/(1000*0.61365*exp(17.502*R58/(240.97+R58))/(AT58+AU58)-AQ58)</f>
        <v>0</v>
      </c>
      <c r="O58">
        <f>1/(($B$6+1)/(L58/1.6)+1/(M58/1.37)) + $B$6/(($B$6+1)/(L58/1.6) + $B$6/(M58/1.37))</f>
        <v>0</v>
      </c>
      <c r="P58">
        <f>(AK58*AM58)</f>
        <v>0</v>
      </c>
      <c r="Q58">
        <f>(AV58+(P58+2*0.95*5.67E-8*(((AV58+$B$9)+273)^4-(AV58+273)^4)-44100*F58)/(1.84*29.3*M58+8*0.95*5.67E-8*(AV58+273)^3))</f>
        <v>0</v>
      </c>
      <c r="R58">
        <f>($B$10*AW58+$B$11*AX58+$B$12*Q58)</f>
        <v>0</v>
      </c>
      <c r="S58">
        <f>0.61365*exp(17.502*R58/(240.97+R58))</f>
        <v>0</v>
      </c>
      <c r="T58">
        <f>(U58/V58*100)</f>
        <v>0</v>
      </c>
      <c r="U58">
        <f>AQ58*(AT58+AU58)/1000</f>
        <v>0</v>
      </c>
      <c r="V58">
        <f>0.61365*exp(17.502*AV58/(240.97+AV58))</f>
        <v>0</v>
      </c>
      <c r="W58">
        <f>(S58-AQ58*(AT58+AU58)/1000)</f>
        <v>0</v>
      </c>
      <c r="X58">
        <f>(-F58*44100)</f>
        <v>0</v>
      </c>
      <c r="Y58">
        <f>2*29.3*M58*0.92*(AV58-R58)</f>
        <v>0</v>
      </c>
      <c r="Z58">
        <f>2*0.95*5.67E-8*(((AV58+$B$9)+273)^4-(R58+273)^4)</f>
        <v>0</v>
      </c>
      <c r="AA58">
        <f>P58+Z58+X58+Y58</f>
        <v>0</v>
      </c>
      <c r="AB58">
        <v>0.0197519376565152</v>
      </c>
      <c r="AC58">
        <v>-0.442950705596122</v>
      </c>
      <c r="AD58">
        <v>4.79097223499291</v>
      </c>
      <c r="AE58">
        <v>77</v>
      </c>
      <c r="AF58">
        <v>15</v>
      </c>
      <c r="AG58">
        <f>IF(AE58*$B$40&gt;=AI58,1.0,(AI58/(AI58-AE58*$B$40)))</f>
        <v>0</v>
      </c>
      <c r="AH58">
        <f>(AG58-1)*100</f>
        <v>0</v>
      </c>
      <c r="AI58">
        <f>MAX(0,($B$34+$B$35*AY58)/(1+$B$36*AY58)*AT58/(AV58+273)*$B$37)</f>
        <v>0</v>
      </c>
      <c r="AJ58">
        <f>$B$29*AZ58+$B$30*BA58+$B$31*BB58</f>
        <v>0</v>
      </c>
      <c r="AK58">
        <f>AJ58*AL58</f>
        <v>0</v>
      </c>
      <c r="AL58">
        <f>($B$29*$B$15+$B$30*$B$15+$B$31*(BC58*$B$16+BD58*$B$18))/($B$29+$B$30+$B$31)</f>
        <v>0</v>
      </c>
      <c r="AM58">
        <f>($B$29*$B$22+$B$30*$B$22+$B$31*(BC58*$B$23+BD58*$B$25))/($B$29+$B$30+$B$31)</f>
        <v>0</v>
      </c>
      <c r="AN58">
        <v>1495253595.6</v>
      </c>
      <c r="AO58">
        <v>390.561761904762</v>
      </c>
      <c r="AP58">
        <v>399.867142857143</v>
      </c>
      <c r="AQ58">
        <v>37.3638857142857</v>
      </c>
      <c r="AR58">
        <v>35.6182761904762</v>
      </c>
      <c r="AS58">
        <v>500.014523809524</v>
      </c>
      <c r="AT58">
        <v>100.640380952381</v>
      </c>
      <c r="AU58">
        <v>0.100007528571429</v>
      </c>
      <c r="AV58">
        <v>32.0437619047619</v>
      </c>
      <c r="AW58">
        <v>32.0763095238095</v>
      </c>
      <c r="AX58">
        <v>999.9</v>
      </c>
      <c r="AY58">
        <v>9996.41904761905</v>
      </c>
      <c r="AZ58">
        <v>106.427952380952</v>
      </c>
      <c r="BA58">
        <v>212.132571428571</v>
      </c>
      <c r="BB58">
        <v>199.998904761905</v>
      </c>
      <c r="BC58">
        <v>0.899988904761905</v>
      </c>
      <c r="BD58">
        <v>0.100011095238095</v>
      </c>
      <c r="BE58">
        <v>32</v>
      </c>
      <c r="BF58">
        <v>4255.97238095238</v>
      </c>
      <c r="BG58">
        <v>1495253620.6</v>
      </c>
      <c r="BH58" t="s">
        <v>230</v>
      </c>
      <c r="BI58">
        <v>15</v>
      </c>
      <c r="BJ58">
        <v>-3.621</v>
      </c>
      <c r="BK58">
        <v>0.484</v>
      </c>
      <c r="BL58">
        <v>400</v>
      </c>
      <c r="BM58">
        <v>36</v>
      </c>
      <c r="BN58">
        <v>0.22</v>
      </c>
      <c r="BO58">
        <v>0.05</v>
      </c>
      <c r="BP58">
        <v>-9.39803780487805</v>
      </c>
      <c r="BQ58">
        <v>0.010248501742029</v>
      </c>
      <c r="BR58">
        <v>0.0312303914295031</v>
      </c>
      <c r="BS58">
        <v>1</v>
      </c>
      <c r="BT58">
        <v>1.73387268292683</v>
      </c>
      <c r="BU58">
        <v>0.066142787456425</v>
      </c>
      <c r="BV58">
        <v>0.00665670724446322</v>
      </c>
      <c r="BW58">
        <v>1</v>
      </c>
      <c r="BX58">
        <v>2</v>
      </c>
      <c r="BY58">
        <v>2</v>
      </c>
      <c r="BZ58" t="s">
        <v>204</v>
      </c>
      <c r="CA58">
        <v>100</v>
      </c>
      <c r="CB58">
        <v>100</v>
      </c>
      <c r="CC58">
        <v>-3.621</v>
      </c>
      <c r="CD58">
        <v>0.484</v>
      </c>
      <c r="CE58">
        <v>3</v>
      </c>
      <c r="CF58">
        <v>403.898</v>
      </c>
      <c r="CG58">
        <v>594.758</v>
      </c>
      <c r="CH58">
        <v>32.7686</v>
      </c>
      <c r="CI58">
        <v>34.2518</v>
      </c>
      <c r="CJ58">
        <v>29.9993</v>
      </c>
      <c r="CK58">
        <v>34.3388</v>
      </c>
      <c r="CL58">
        <v>34.3085</v>
      </c>
      <c r="CM58">
        <v>21.0292</v>
      </c>
      <c r="CN58">
        <v>-30</v>
      </c>
      <c r="CO58">
        <v>-30</v>
      </c>
      <c r="CP58">
        <v>-999.9</v>
      </c>
      <c r="CQ58">
        <v>400</v>
      </c>
      <c r="CR58">
        <v>0</v>
      </c>
      <c r="CS58">
        <v>99.2552</v>
      </c>
      <c r="CT58">
        <v>98.5856</v>
      </c>
    </row>
    <row r="59" spans="1:98">
      <c r="A59">
        <v>16</v>
      </c>
      <c r="B59">
        <v>1495256410</v>
      </c>
      <c r="C59">
        <v>17010.4000000954</v>
      </c>
      <c r="D59" t="s">
        <v>231</v>
      </c>
      <c r="E59">
        <v>1495256409.5</v>
      </c>
      <c r="F59">
        <f>AS59*AG59*(AQ59-AR59)/(100*$B$5*(1000-AG59*AQ59))</f>
        <v>0</v>
      </c>
      <c r="G59">
        <f>AS59*AG59*(AP59-AO59*(1000-AG59*AR59)/(1000-AG59*AQ59))/(100*$B$5)</f>
        <v>0</v>
      </c>
      <c r="H59">
        <f>AO59 - G59*$B$5*100.0/(AI59*AY59)</f>
        <v>0</v>
      </c>
      <c r="I59">
        <f>((O59-F59/2)*(AO59 - G59*$B$5*100.0/(AI59*AY59))-G59)/(O59+F59/2)</f>
        <v>0</v>
      </c>
      <c r="J59">
        <f>I59*(AT59+AU59)/1000.0</f>
        <v>0</v>
      </c>
      <c r="K59">
        <f>(AO59 - G59*$B$5*100.0/(AI59*AY59))*(AT59+AU59)/1000.0</f>
        <v>0</v>
      </c>
      <c r="L59">
        <f>2.0/((1/N59-1/M59)+SQRT((1/N59-1/M59)*(1/N59-1/M59) + 4*$B$6/(($B$6+1)*($B$6+1))*(2*1/N59*1/M59-1/M59*1/M59)))</f>
        <v>0</v>
      </c>
      <c r="M59">
        <f>AD59+AC59*$B$5+AB59*$B$5*$B$5</f>
        <v>0</v>
      </c>
      <c r="N59">
        <f>F59*(1000-(1000*0.61365*exp(17.502*R59/(240.97+R59))/(AT59+AU59)+AQ59)/2)/(1000*0.61365*exp(17.502*R59/(240.97+R59))/(AT59+AU59)-AQ59)</f>
        <v>0</v>
      </c>
      <c r="O59">
        <f>1/(($B$6+1)/(L59/1.6)+1/(M59/1.37)) + $B$6/(($B$6+1)/(L59/1.6) + $B$6/(M59/1.37))</f>
        <v>0</v>
      </c>
      <c r="P59">
        <f>(AK59*AM59)</f>
        <v>0</v>
      </c>
      <c r="Q59">
        <f>(AV59+(P59+2*0.95*5.67E-8*(((AV59+$B$9)+273)^4-(AV59+273)^4)-44100*F59)/(1.84*29.3*M59+8*0.95*5.67E-8*(AV59+273)^3))</f>
        <v>0</v>
      </c>
      <c r="R59">
        <f>($B$10*AW59+$B$11*AX59+$B$12*Q59)</f>
        <v>0</v>
      </c>
      <c r="S59">
        <f>0.61365*exp(17.502*R59/(240.97+R59))</f>
        <v>0</v>
      </c>
      <c r="T59">
        <f>(U59/V59*100)</f>
        <v>0</v>
      </c>
      <c r="U59">
        <f>AQ59*(AT59+AU59)/1000</f>
        <v>0</v>
      </c>
      <c r="V59">
        <f>0.61365*exp(17.502*AV59/(240.97+AV59))</f>
        <v>0</v>
      </c>
      <c r="W59">
        <f>(S59-AQ59*(AT59+AU59)/1000)</f>
        <v>0</v>
      </c>
      <c r="X59">
        <f>(-F59*44100)</f>
        <v>0</v>
      </c>
      <c r="Y59">
        <f>2*29.3*M59*0.92*(AV59-R59)</f>
        <v>0</v>
      </c>
      <c r="Z59">
        <f>2*0.95*5.67E-8*(((AV59+$B$9)+273)^4-(R59+273)^4)</f>
        <v>0</v>
      </c>
      <c r="AA59">
        <f>P59+Z59+X59+Y59</f>
        <v>0</v>
      </c>
      <c r="AB59">
        <v>0.0198574563745317</v>
      </c>
      <c r="AC59">
        <v>-0.445317034986777</v>
      </c>
      <c r="AD59">
        <v>4.81188920879469</v>
      </c>
      <c r="AE59">
        <v>2</v>
      </c>
      <c r="AF59">
        <v>0</v>
      </c>
      <c r="AG59">
        <f>IF(AE59*$B$40&gt;=AI59,1.0,(AI59/(AI59-AE59*$B$40)))</f>
        <v>0</v>
      </c>
      <c r="AH59">
        <f>(AG59-1)*100</f>
        <v>0</v>
      </c>
      <c r="AI59">
        <f>MAX(0,($B$34+$B$35*AY59)/(1+$B$36*AY59)*AT59/(AV59+273)*$B$37)</f>
        <v>0</v>
      </c>
      <c r="AJ59">
        <f>$B$29*AZ59+$B$30*BA59+$B$31*BB59</f>
        <v>0</v>
      </c>
      <c r="AK59">
        <f>AJ59*AL59</f>
        <v>0</v>
      </c>
      <c r="AL59">
        <f>($B$29*$B$15+$B$30*$B$15+$B$31*(BC59*$B$16+BD59*$B$18))/($B$29+$B$30+$B$31)</f>
        <v>0</v>
      </c>
      <c r="AM59">
        <f>($B$29*$B$22+$B$30*$B$22+$B$31*(BC59*$B$23+BD59*$B$25))/($B$29+$B$30+$B$31)</f>
        <v>0</v>
      </c>
      <c r="AN59">
        <v>1495256404.5</v>
      </c>
      <c r="AO59">
        <v>394.661</v>
      </c>
      <c r="AP59">
        <v>400.609238095238</v>
      </c>
      <c r="AQ59">
        <v>40.6702428571429</v>
      </c>
      <c r="AR59">
        <v>39.5312047619048</v>
      </c>
      <c r="AS59">
        <v>500.027333333333</v>
      </c>
      <c r="AT59">
        <v>100.523428571429</v>
      </c>
      <c r="AU59">
        <v>0.100018404761905</v>
      </c>
      <c r="AV59">
        <v>33.9001238095238</v>
      </c>
      <c r="AW59">
        <v>34.3611523809524</v>
      </c>
      <c r="AX59">
        <v>999.9</v>
      </c>
      <c r="AY59">
        <v>9998.72190476191</v>
      </c>
      <c r="AZ59">
        <v>191.477952380952</v>
      </c>
      <c r="BA59">
        <v>441.939809523809</v>
      </c>
      <c r="BB59">
        <v>359.999714285714</v>
      </c>
      <c r="BC59">
        <v>0.900002666666667</v>
      </c>
      <c r="BD59">
        <v>0.0999973428571428</v>
      </c>
      <c r="BE59">
        <v>34</v>
      </c>
      <c r="BF59">
        <v>7660.81666666667</v>
      </c>
      <c r="BG59">
        <v>1495256433.5</v>
      </c>
      <c r="BH59" t="s">
        <v>232</v>
      </c>
      <c r="BI59">
        <v>16</v>
      </c>
      <c r="BJ59">
        <v>-3.863</v>
      </c>
      <c r="BK59">
        <v>0.458</v>
      </c>
      <c r="BL59">
        <v>402</v>
      </c>
      <c r="BM59">
        <v>40</v>
      </c>
      <c r="BN59">
        <v>0.34</v>
      </c>
      <c r="BO59">
        <v>0.13</v>
      </c>
      <c r="BP59">
        <v>-5.71624341463415</v>
      </c>
      <c r="BQ59">
        <v>0.0579404066498563</v>
      </c>
      <c r="BR59">
        <v>0.0397189922384472</v>
      </c>
      <c r="BS59">
        <v>1</v>
      </c>
      <c r="BT59">
        <v>1.15948682926829</v>
      </c>
      <c r="BU59">
        <v>0.057679738559488</v>
      </c>
      <c r="BV59">
        <v>0.00579548118292024</v>
      </c>
      <c r="BW59">
        <v>1</v>
      </c>
      <c r="BX59">
        <v>2</v>
      </c>
      <c r="BY59">
        <v>2</v>
      </c>
      <c r="BZ59" t="s">
        <v>204</v>
      </c>
      <c r="CA59">
        <v>100</v>
      </c>
      <c r="CB59">
        <v>100</v>
      </c>
      <c r="CC59">
        <v>-3.863</v>
      </c>
      <c r="CD59">
        <v>0.458</v>
      </c>
      <c r="CE59">
        <v>3</v>
      </c>
      <c r="CF59">
        <v>501.785</v>
      </c>
      <c r="CG59">
        <v>578.204</v>
      </c>
      <c r="CH59">
        <v>34.3663</v>
      </c>
      <c r="CI59">
        <v>36.9427</v>
      </c>
      <c r="CJ59">
        <v>29.9978</v>
      </c>
      <c r="CK59">
        <v>36.7088</v>
      </c>
      <c r="CL59">
        <v>36.594</v>
      </c>
      <c r="CM59">
        <v>20.0612</v>
      </c>
      <c r="CN59">
        <v>-30</v>
      </c>
      <c r="CO59">
        <v>-30</v>
      </c>
      <c r="CP59">
        <v>-999.9</v>
      </c>
      <c r="CQ59">
        <v>400</v>
      </c>
      <c r="CR59">
        <v>0</v>
      </c>
      <c r="CS59">
        <v>98.5172</v>
      </c>
      <c r="CT59">
        <v>97.8933</v>
      </c>
    </row>
    <row r="60" spans="1:98">
      <c r="A60">
        <v>17</v>
      </c>
      <c r="B60">
        <v>1495256689</v>
      </c>
      <c r="C60">
        <v>17289.4000000954</v>
      </c>
      <c r="D60" t="s">
        <v>233</v>
      </c>
      <c r="E60">
        <v>1495256688.5</v>
      </c>
      <c r="F60">
        <f>AS60*AG60*(AQ60-AR60)/(100*$B$5*(1000-AG60*AQ60))</f>
        <v>0</v>
      </c>
      <c r="G60">
        <f>AS60*AG60*(AP60-AO60*(1000-AG60*AR60)/(1000-AG60*AQ60))/(100*$B$5)</f>
        <v>0</v>
      </c>
      <c r="H60">
        <f>AO60 - G60*$B$5*100.0/(AI60*AY60)</f>
        <v>0</v>
      </c>
      <c r="I60">
        <f>((O60-F60/2)*(AO60 - G60*$B$5*100.0/(AI60*AY60))-G60)/(O60+F60/2)</f>
        <v>0</v>
      </c>
      <c r="J60">
        <f>I60*(AT60+AU60)/1000.0</f>
        <v>0</v>
      </c>
      <c r="K60">
        <f>(AO60 - G60*$B$5*100.0/(AI60*AY60))*(AT60+AU60)/1000.0</f>
        <v>0</v>
      </c>
      <c r="L60">
        <f>2.0/((1/N60-1/M60)+SQRT((1/N60-1/M60)*(1/N60-1/M60) + 4*$B$6/(($B$6+1)*($B$6+1))*(2*1/N60*1/M60-1/M60*1/M60)))</f>
        <v>0</v>
      </c>
      <c r="M60">
        <f>AD60+AC60*$B$5+AB60*$B$5*$B$5</f>
        <v>0</v>
      </c>
      <c r="N60">
        <f>F60*(1000-(1000*0.61365*exp(17.502*R60/(240.97+R60))/(AT60+AU60)+AQ60)/2)/(1000*0.61365*exp(17.502*R60/(240.97+R60))/(AT60+AU60)-AQ60)</f>
        <v>0</v>
      </c>
      <c r="O60">
        <f>1/(($B$6+1)/(L60/1.6)+1/(M60/1.37)) + $B$6/(($B$6+1)/(L60/1.6) + $B$6/(M60/1.37))</f>
        <v>0</v>
      </c>
      <c r="P60">
        <f>(AK60*AM60)</f>
        <v>0</v>
      </c>
      <c r="Q60">
        <f>(AV60+(P60+2*0.95*5.67E-8*(((AV60+$B$9)+273)^4-(AV60+273)^4)-44100*F60)/(1.84*29.3*M60+8*0.95*5.67E-8*(AV60+273)^3))</f>
        <v>0</v>
      </c>
      <c r="R60">
        <f>($B$10*AW60+$B$11*AX60+$B$12*Q60)</f>
        <v>0</v>
      </c>
      <c r="S60">
        <f>0.61365*exp(17.502*R60/(240.97+R60))</f>
        <v>0</v>
      </c>
      <c r="T60">
        <f>(U60/V60*100)</f>
        <v>0</v>
      </c>
      <c r="U60">
        <f>AQ60*(AT60+AU60)/1000</f>
        <v>0</v>
      </c>
      <c r="V60">
        <f>0.61365*exp(17.502*AV60/(240.97+AV60))</f>
        <v>0</v>
      </c>
      <c r="W60">
        <f>(S60-AQ60*(AT60+AU60)/1000)</f>
        <v>0</v>
      </c>
      <c r="X60">
        <f>(-F60*44100)</f>
        <v>0</v>
      </c>
      <c r="Y60">
        <f>2*29.3*M60*0.92*(AV60-R60)</f>
        <v>0</v>
      </c>
      <c r="Z60">
        <f>2*0.95*5.67E-8*(((AV60+$B$9)+273)^4-(R60+273)^4)</f>
        <v>0</v>
      </c>
      <c r="AA60">
        <f>P60+Z60+X60+Y60</f>
        <v>0</v>
      </c>
      <c r="AB60">
        <v>0.0197525825495447</v>
      </c>
      <c r="AC60">
        <v>-0.442965167763197</v>
      </c>
      <c r="AD60">
        <v>4.79110013688461</v>
      </c>
      <c r="AE60">
        <v>0</v>
      </c>
      <c r="AF60">
        <v>0</v>
      </c>
      <c r="AG60">
        <f>IF(AE60*$B$40&gt;=AI60,1.0,(AI60/(AI60-AE60*$B$40)))</f>
        <v>0</v>
      </c>
      <c r="AH60">
        <f>(AG60-1)*100</f>
        <v>0</v>
      </c>
      <c r="AI60">
        <f>MAX(0,($B$34+$B$35*AY60)/(1+$B$36*AY60)*AT60/(AV60+273)*$B$37)</f>
        <v>0</v>
      </c>
      <c r="AJ60">
        <f>$B$29*AZ60+$B$30*BA60+$B$31*BB60</f>
        <v>0</v>
      </c>
      <c r="AK60">
        <f>AJ60*AL60</f>
        <v>0</v>
      </c>
      <c r="AL60">
        <f>($B$29*$B$15+$B$30*$B$15+$B$31*(BC60*$B$16+BD60*$B$18))/($B$29+$B$30+$B$31)</f>
        <v>0</v>
      </c>
      <c r="AM60">
        <f>($B$29*$B$22+$B$30*$B$22+$B$31*(BC60*$B$23+BD60*$B$25))/($B$29+$B$30+$B$31)</f>
        <v>0</v>
      </c>
      <c r="AN60">
        <v>1495256683.5</v>
      </c>
      <c r="AO60">
        <v>397.759952380952</v>
      </c>
      <c r="AP60">
        <v>399.674</v>
      </c>
      <c r="AQ60">
        <v>40.0707380952381</v>
      </c>
      <c r="AR60">
        <v>39.6092904761905</v>
      </c>
      <c r="AS60">
        <v>499.987571428571</v>
      </c>
      <c r="AT60">
        <v>100.518380952381</v>
      </c>
      <c r="AU60">
        <v>0.0999576380952381</v>
      </c>
      <c r="AV60">
        <v>34.4343714285714</v>
      </c>
      <c r="AW60">
        <v>34.9110809523809</v>
      </c>
      <c r="AX60">
        <v>999.9</v>
      </c>
      <c r="AY60">
        <v>10005.4457142857</v>
      </c>
      <c r="AZ60">
        <v>192.514714285714</v>
      </c>
      <c r="BA60">
        <v>1051.16314285714</v>
      </c>
      <c r="BB60">
        <v>359.998952380952</v>
      </c>
      <c r="BC60">
        <v>0.900005476190476</v>
      </c>
      <c r="BD60">
        <v>0.099994480952381</v>
      </c>
      <c r="BE60">
        <v>34.9722238095238</v>
      </c>
      <c r="BF60">
        <v>7660.81</v>
      </c>
      <c r="BG60">
        <v>1495256706.5</v>
      </c>
      <c r="BH60" t="s">
        <v>234</v>
      </c>
      <c r="BI60">
        <v>17</v>
      </c>
      <c r="BJ60">
        <v>-3.654</v>
      </c>
      <c r="BK60">
        <v>0.485</v>
      </c>
      <c r="BL60">
        <v>399</v>
      </c>
      <c r="BM60">
        <v>40</v>
      </c>
      <c r="BN60">
        <v>0.39</v>
      </c>
      <c r="BO60">
        <v>0.23</v>
      </c>
      <c r="BP60">
        <v>-2.13886926829268</v>
      </c>
      <c r="BQ60">
        <v>0.0719757491288705</v>
      </c>
      <c r="BR60">
        <v>0.0378957587169448</v>
      </c>
      <c r="BS60">
        <v>1</v>
      </c>
      <c r="BT60">
        <v>0.432636951219512</v>
      </c>
      <c r="BU60">
        <v>0.026401003484316</v>
      </c>
      <c r="BV60">
        <v>0.00335896260082157</v>
      </c>
      <c r="BW60">
        <v>1</v>
      </c>
      <c r="BX60">
        <v>2</v>
      </c>
      <c r="BY60">
        <v>2</v>
      </c>
      <c r="BZ60" t="s">
        <v>204</v>
      </c>
      <c r="CA60">
        <v>100</v>
      </c>
      <c r="CB60">
        <v>100</v>
      </c>
      <c r="CC60">
        <v>-3.654</v>
      </c>
      <c r="CD60">
        <v>0.485</v>
      </c>
      <c r="CE60">
        <v>3</v>
      </c>
      <c r="CF60">
        <v>503.453</v>
      </c>
      <c r="CG60">
        <v>581.781</v>
      </c>
      <c r="CH60">
        <v>34.745</v>
      </c>
      <c r="CI60">
        <v>36.3982</v>
      </c>
      <c r="CJ60">
        <v>29.9997</v>
      </c>
      <c r="CK60">
        <v>36.3627</v>
      </c>
      <c r="CL60">
        <v>36.312</v>
      </c>
      <c r="CM60">
        <v>20.8955</v>
      </c>
      <c r="CN60">
        <v>-30</v>
      </c>
      <c r="CO60">
        <v>-30</v>
      </c>
      <c r="CP60">
        <v>-999.9</v>
      </c>
      <c r="CQ60">
        <v>400</v>
      </c>
      <c r="CR60">
        <v>0</v>
      </c>
      <c r="CS60">
        <v>98.7572</v>
      </c>
      <c r="CT60">
        <v>98.1274</v>
      </c>
    </row>
    <row r="61" spans="1:98">
      <c r="A61">
        <v>18</v>
      </c>
      <c r="B61">
        <v>1495256817</v>
      </c>
      <c r="C61">
        <v>17417.4000000954</v>
      </c>
      <c r="D61" t="s">
        <v>235</v>
      </c>
      <c r="E61">
        <v>1495256816.5</v>
      </c>
      <c r="F61">
        <f>AS61*AG61*(AQ61-AR61)/(100*$B$5*(1000-AG61*AQ61))</f>
        <v>0</v>
      </c>
      <c r="G61">
        <f>AS61*AG61*(AP61-AO61*(1000-AG61*AR61)/(1000-AG61*AQ61))/(100*$B$5)</f>
        <v>0</v>
      </c>
      <c r="H61">
        <f>AO61 - G61*$B$5*100.0/(AI61*AY61)</f>
        <v>0</v>
      </c>
      <c r="I61">
        <f>((O61-F61/2)*(AO61 - G61*$B$5*100.0/(AI61*AY61))-G61)/(O61+F61/2)</f>
        <v>0</v>
      </c>
      <c r="J61">
        <f>I61*(AT61+AU61)/1000.0</f>
        <v>0</v>
      </c>
      <c r="K61">
        <f>(AO61 - G61*$B$5*100.0/(AI61*AY61))*(AT61+AU61)/1000.0</f>
        <v>0</v>
      </c>
      <c r="L61">
        <f>2.0/((1/N61-1/M61)+SQRT((1/N61-1/M61)*(1/N61-1/M61) + 4*$B$6/(($B$6+1)*($B$6+1))*(2*1/N61*1/M61-1/M61*1/M61)))</f>
        <v>0</v>
      </c>
      <c r="M61">
        <f>AD61+AC61*$B$5+AB61*$B$5*$B$5</f>
        <v>0</v>
      </c>
      <c r="N61">
        <f>F61*(1000-(1000*0.61365*exp(17.502*R61/(240.97+R61))/(AT61+AU61)+AQ61)/2)/(1000*0.61365*exp(17.502*R61/(240.97+R61))/(AT61+AU61)-AQ61)</f>
        <v>0</v>
      </c>
      <c r="O61">
        <f>1/(($B$6+1)/(L61/1.6)+1/(M61/1.37)) + $B$6/(($B$6+1)/(L61/1.6) + $B$6/(M61/1.37))</f>
        <v>0</v>
      </c>
      <c r="P61">
        <f>(AK61*AM61)</f>
        <v>0</v>
      </c>
      <c r="Q61">
        <f>(AV61+(P61+2*0.95*5.67E-8*(((AV61+$B$9)+273)^4-(AV61+273)^4)-44100*F61)/(1.84*29.3*M61+8*0.95*5.67E-8*(AV61+273)^3))</f>
        <v>0</v>
      </c>
      <c r="R61">
        <f>($B$10*AW61+$B$11*AX61+$B$12*Q61)</f>
        <v>0</v>
      </c>
      <c r="S61">
        <f>0.61365*exp(17.502*R61/(240.97+R61))</f>
        <v>0</v>
      </c>
      <c r="T61">
        <f>(U61/V61*100)</f>
        <v>0</v>
      </c>
      <c r="U61">
        <f>AQ61*(AT61+AU61)/1000</f>
        <v>0</v>
      </c>
      <c r="V61">
        <f>0.61365*exp(17.502*AV61/(240.97+AV61))</f>
        <v>0</v>
      </c>
      <c r="W61">
        <f>(S61-AQ61*(AT61+AU61)/1000)</f>
        <v>0</v>
      </c>
      <c r="X61">
        <f>(-F61*44100)</f>
        <v>0</v>
      </c>
      <c r="Y61">
        <f>2*29.3*M61*0.92*(AV61-R61)</f>
        <v>0</v>
      </c>
      <c r="Z61">
        <f>2*0.95*5.67E-8*(((AV61+$B$9)+273)^4-(R61+273)^4)</f>
        <v>0</v>
      </c>
      <c r="AA61">
        <f>P61+Z61+X61+Y61</f>
        <v>0</v>
      </c>
      <c r="AB61">
        <v>0.0197626542619634</v>
      </c>
      <c r="AC61">
        <v>-0.443191032799833</v>
      </c>
      <c r="AD61">
        <v>4.79309756027968</v>
      </c>
      <c r="AE61">
        <v>0</v>
      </c>
      <c r="AF61">
        <v>0</v>
      </c>
      <c r="AG61">
        <f>IF(AE61*$B$40&gt;=AI61,1.0,(AI61/(AI61-AE61*$B$40)))</f>
        <v>0</v>
      </c>
      <c r="AH61">
        <f>(AG61-1)*100</f>
        <v>0</v>
      </c>
      <c r="AI61">
        <f>MAX(0,($B$34+$B$35*AY61)/(1+$B$36*AY61)*AT61/(AV61+273)*$B$37)</f>
        <v>0</v>
      </c>
      <c r="AJ61">
        <f>$B$29*AZ61+$B$30*BA61+$B$31*BB61</f>
        <v>0</v>
      </c>
      <c r="AK61">
        <f>AJ61*AL61</f>
        <v>0</v>
      </c>
      <c r="AL61">
        <f>($B$29*$B$15+$B$30*$B$15+$B$31*(BC61*$B$16+BD61*$B$18))/($B$29+$B$30+$B$31)</f>
        <v>0</v>
      </c>
      <c r="AM61">
        <f>($B$29*$B$22+$B$30*$B$22+$B$31*(BC61*$B$23+BD61*$B$25))/($B$29+$B$30+$B$31)</f>
        <v>0</v>
      </c>
      <c r="AN61">
        <v>1495256811.5</v>
      </c>
      <c r="AO61">
        <v>390.334761904762</v>
      </c>
      <c r="AP61">
        <v>399.942</v>
      </c>
      <c r="AQ61">
        <v>42.2071857142857</v>
      </c>
      <c r="AR61">
        <v>39.8586571428571</v>
      </c>
      <c r="AS61">
        <v>500.003904761905</v>
      </c>
      <c r="AT61">
        <v>100.516952380952</v>
      </c>
      <c r="AU61">
        <v>0.100003304761905</v>
      </c>
      <c r="AV61">
        <v>34.6932142857143</v>
      </c>
      <c r="AW61">
        <v>35.1256142857143</v>
      </c>
      <c r="AX61">
        <v>999.9</v>
      </c>
      <c r="AY61">
        <v>9997.13380952381</v>
      </c>
      <c r="AZ61">
        <v>191.711285714286</v>
      </c>
      <c r="BA61">
        <v>623.869666666667</v>
      </c>
      <c r="BB61">
        <v>360.000238095238</v>
      </c>
      <c r="BC61">
        <v>0.899998285714286</v>
      </c>
      <c r="BD61">
        <v>0.100001761904762</v>
      </c>
      <c r="BE61">
        <v>35</v>
      </c>
      <c r="BF61">
        <v>7660.82238095238</v>
      </c>
      <c r="BG61">
        <v>1495256837</v>
      </c>
      <c r="BH61" t="s">
        <v>236</v>
      </c>
      <c r="BI61">
        <v>18</v>
      </c>
      <c r="BJ61">
        <v>-3.611</v>
      </c>
      <c r="BK61">
        <v>0.488</v>
      </c>
      <c r="BL61">
        <v>400</v>
      </c>
      <c r="BM61">
        <v>40</v>
      </c>
      <c r="BN61">
        <v>0.32</v>
      </c>
      <c r="BO61">
        <v>0.06</v>
      </c>
      <c r="BP61">
        <v>-9.64501634146341</v>
      </c>
      <c r="BQ61">
        <v>-0.0549817421602855</v>
      </c>
      <c r="BR61">
        <v>0.0324560189281417</v>
      </c>
      <c r="BS61">
        <v>1</v>
      </c>
      <c r="BT61">
        <v>2.33930317073171</v>
      </c>
      <c r="BU61">
        <v>0.0721937979094171</v>
      </c>
      <c r="BV61">
        <v>0.00731228249675257</v>
      </c>
      <c r="BW61">
        <v>1</v>
      </c>
      <c r="BX61">
        <v>2</v>
      </c>
      <c r="BY61">
        <v>2</v>
      </c>
      <c r="BZ61" t="s">
        <v>204</v>
      </c>
      <c r="CA61">
        <v>100</v>
      </c>
      <c r="CB61">
        <v>100</v>
      </c>
      <c r="CC61">
        <v>-3.611</v>
      </c>
      <c r="CD61">
        <v>0.488</v>
      </c>
      <c r="CE61">
        <v>3</v>
      </c>
      <c r="CF61">
        <v>503.883</v>
      </c>
      <c r="CG61">
        <v>580.279</v>
      </c>
      <c r="CH61">
        <v>34.996</v>
      </c>
      <c r="CI61">
        <v>36.4111</v>
      </c>
      <c r="CJ61">
        <v>30.0003</v>
      </c>
      <c r="CK61">
        <v>36.3573</v>
      </c>
      <c r="CL61">
        <v>36.3066</v>
      </c>
      <c r="CM61">
        <v>21.0643</v>
      </c>
      <c r="CN61">
        <v>-30</v>
      </c>
      <c r="CO61">
        <v>-30</v>
      </c>
      <c r="CP61">
        <v>-999.9</v>
      </c>
      <c r="CQ61">
        <v>400</v>
      </c>
      <c r="CR61">
        <v>0</v>
      </c>
      <c r="CS61">
        <v>98.7583</v>
      </c>
      <c r="CT61">
        <v>98.1224</v>
      </c>
    </row>
    <row r="62" spans="1:98">
      <c r="A62">
        <v>19</v>
      </c>
      <c r="B62">
        <v>1495260239.1</v>
      </c>
      <c r="C62">
        <v>20839.5</v>
      </c>
      <c r="D62" t="s">
        <v>237</v>
      </c>
      <c r="E62">
        <v>1495260238.6</v>
      </c>
      <c r="F62">
        <f>AS62*AG62*(AQ62-AR62)/(100*$B$5*(1000-AG62*AQ62))</f>
        <v>0</v>
      </c>
      <c r="G62">
        <f>AS62*AG62*(AP62-AO62*(1000-AG62*AR62)/(1000-AG62*AQ62))/(100*$B$5)</f>
        <v>0</v>
      </c>
      <c r="H62">
        <f>AO62 - G62*$B$5*100.0/(AI62*AY62)</f>
        <v>0</v>
      </c>
      <c r="I62">
        <f>((O62-F62/2)*(AO62 - G62*$B$5*100.0/(AI62*AY62))-G62)/(O62+F62/2)</f>
        <v>0</v>
      </c>
      <c r="J62">
        <f>I62*(AT62+AU62)/1000.0</f>
        <v>0</v>
      </c>
      <c r="K62">
        <f>(AO62 - G62*$B$5*100.0/(AI62*AY62))*(AT62+AU62)/1000.0</f>
        <v>0</v>
      </c>
      <c r="L62">
        <f>2.0/((1/N62-1/M62)+SQRT((1/N62-1/M62)*(1/N62-1/M62) + 4*$B$6/(($B$6+1)*($B$6+1))*(2*1/N62*1/M62-1/M62*1/M62)))</f>
        <v>0</v>
      </c>
      <c r="M62">
        <f>AD62+AC62*$B$5+AB62*$B$5*$B$5</f>
        <v>0</v>
      </c>
      <c r="N62">
        <f>F62*(1000-(1000*0.61365*exp(17.502*R62/(240.97+R62))/(AT62+AU62)+AQ62)/2)/(1000*0.61365*exp(17.502*R62/(240.97+R62))/(AT62+AU62)-AQ62)</f>
        <v>0</v>
      </c>
      <c r="O62">
        <f>1/(($B$6+1)/(L62/1.6)+1/(M62/1.37)) + $B$6/(($B$6+1)/(L62/1.6) + $B$6/(M62/1.37))</f>
        <v>0</v>
      </c>
      <c r="P62">
        <f>(AK62*AM62)</f>
        <v>0</v>
      </c>
      <c r="Q62">
        <f>(AV62+(P62+2*0.95*5.67E-8*(((AV62+$B$9)+273)^4-(AV62+273)^4)-44100*F62)/(1.84*29.3*M62+8*0.95*5.67E-8*(AV62+273)^3))</f>
        <v>0</v>
      </c>
      <c r="R62">
        <f>($B$10*AW62+$B$11*AX62+$B$12*Q62)</f>
        <v>0</v>
      </c>
      <c r="S62">
        <f>0.61365*exp(17.502*R62/(240.97+R62))</f>
        <v>0</v>
      </c>
      <c r="T62">
        <f>(U62/V62*100)</f>
        <v>0</v>
      </c>
      <c r="U62">
        <f>AQ62*(AT62+AU62)/1000</f>
        <v>0</v>
      </c>
      <c r="V62">
        <f>0.61365*exp(17.502*AV62/(240.97+AV62))</f>
        <v>0</v>
      </c>
      <c r="W62">
        <f>(S62-AQ62*(AT62+AU62)/1000)</f>
        <v>0</v>
      </c>
      <c r="X62">
        <f>(-F62*44100)</f>
        <v>0</v>
      </c>
      <c r="Y62">
        <f>2*29.3*M62*0.92*(AV62-R62)</f>
        <v>0</v>
      </c>
      <c r="Z62">
        <f>2*0.95*5.67E-8*(((AV62+$B$9)+273)^4-(R62+273)^4)</f>
        <v>0</v>
      </c>
      <c r="AA62">
        <f>P62+Z62+X62+Y62</f>
        <v>0</v>
      </c>
      <c r="AB62">
        <v>0.0197410439833128</v>
      </c>
      <c r="AC62">
        <v>-0.442706407526967</v>
      </c>
      <c r="AD62">
        <v>4.7888115680899</v>
      </c>
      <c r="AE62">
        <v>0</v>
      </c>
      <c r="AF62">
        <v>0</v>
      </c>
      <c r="AG62">
        <f>IF(AE62*$B$40&gt;=AI62,1.0,(AI62/(AI62-AE62*$B$40)))</f>
        <v>0</v>
      </c>
      <c r="AH62">
        <f>(AG62-1)*100</f>
        <v>0</v>
      </c>
      <c r="AI62">
        <f>MAX(0,($B$34+$B$35*AY62)/(1+$B$36*AY62)*AT62/(AV62+273)*$B$37)</f>
        <v>0</v>
      </c>
      <c r="AJ62">
        <f>$B$29*AZ62+$B$30*BA62+$B$31*BB62</f>
        <v>0</v>
      </c>
      <c r="AK62">
        <f>AJ62*AL62</f>
        <v>0</v>
      </c>
      <c r="AL62">
        <f>($B$29*$B$15+$B$30*$B$15+$B$31*(BC62*$B$16+BD62*$B$18))/($B$29+$B$30+$B$31)</f>
        <v>0</v>
      </c>
      <c r="AM62">
        <f>($B$29*$B$22+$B$30*$B$22+$B$31*(BC62*$B$23+BD62*$B$25))/($B$29+$B$30+$B$31)</f>
        <v>0</v>
      </c>
      <c r="AN62">
        <v>1495260233.6</v>
      </c>
      <c r="AO62">
        <v>393.765238095238</v>
      </c>
      <c r="AP62">
        <v>399.703904761905</v>
      </c>
      <c r="AQ62">
        <v>40.5122666666667</v>
      </c>
      <c r="AR62">
        <v>39.4444285714286</v>
      </c>
      <c r="AS62">
        <v>500.032666666667</v>
      </c>
      <c r="AT62">
        <v>100.382523809524</v>
      </c>
      <c r="AU62">
        <v>0.100032366666667</v>
      </c>
      <c r="AV62">
        <v>34.1382238095238</v>
      </c>
      <c r="AW62">
        <v>35.2749523809524</v>
      </c>
      <c r="AX62">
        <v>999.9</v>
      </c>
      <c r="AY62">
        <v>9999.88</v>
      </c>
      <c r="AZ62">
        <v>724.181047619047</v>
      </c>
      <c r="BA62">
        <v>360.696095238095</v>
      </c>
      <c r="BB62">
        <v>1399.98476190476</v>
      </c>
      <c r="BC62">
        <v>0.899999952380952</v>
      </c>
      <c r="BD62">
        <v>0.100000080952381</v>
      </c>
      <c r="BE62">
        <v>34</v>
      </c>
      <c r="BF62">
        <v>29791.7857142857</v>
      </c>
      <c r="BG62">
        <v>1495260258.6</v>
      </c>
      <c r="BH62" t="s">
        <v>238</v>
      </c>
      <c r="BI62">
        <v>19</v>
      </c>
      <c r="BJ62">
        <v>-3.766</v>
      </c>
      <c r="BK62">
        <v>0.446</v>
      </c>
      <c r="BL62">
        <v>398</v>
      </c>
      <c r="BM62">
        <v>39</v>
      </c>
      <c r="BN62">
        <v>0.3</v>
      </c>
      <c r="BO62">
        <v>0.11</v>
      </c>
      <c r="BP62">
        <v>-5.80524048780488</v>
      </c>
      <c r="BQ62">
        <v>0.00787170731679107</v>
      </c>
      <c r="BR62">
        <v>0.0702645054532607</v>
      </c>
      <c r="BS62">
        <v>1</v>
      </c>
      <c r="BT62">
        <v>1.10853658536585</v>
      </c>
      <c r="BU62">
        <v>0.0144296864111522</v>
      </c>
      <c r="BV62">
        <v>0.00218757423261484</v>
      </c>
      <c r="BW62">
        <v>1</v>
      </c>
      <c r="BX62">
        <v>2</v>
      </c>
      <c r="BY62">
        <v>2</v>
      </c>
      <c r="BZ62" t="s">
        <v>204</v>
      </c>
      <c r="CA62">
        <v>100</v>
      </c>
      <c r="CB62">
        <v>100</v>
      </c>
      <c r="CC62">
        <v>-3.766</v>
      </c>
      <c r="CD62">
        <v>0.446</v>
      </c>
      <c r="CE62">
        <v>3</v>
      </c>
      <c r="CF62">
        <v>503.618</v>
      </c>
      <c r="CG62">
        <v>573.279</v>
      </c>
      <c r="CH62">
        <v>34.4435</v>
      </c>
      <c r="CI62">
        <v>37.172</v>
      </c>
      <c r="CJ62">
        <v>29.9984</v>
      </c>
      <c r="CK62">
        <v>37.0898</v>
      </c>
      <c r="CL62">
        <v>37.0137</v>
      </c>
      <c r="CM62">
        <v>19.6924</v>
      </c>
      <c r="CN62">
        <v>-30</v>
      </c>
      <c r="CO62">
        <v>-30</v>
      </c>
      <c r="CP62">
        <v>-999.9</v>
      </c>
      <c r="CQ62">
        <v>400</v>
      </c>
      <c r="CR62">
        <v>0</v>
      </c>
      <c r="CS62">
        <v>98.4512</v>
      </c>
      <c r="CT62">
        <v>97.9233</v>
      </c>
    </row>
    <row r="63" spans="1:98">
      <c r="A63">
        <v>20</v>
      </c>
      <c r="B63">
        <v>1495260476.1</v>
      </c>
      <c r="C63">
        <v>21076.5</v>
      </c>
      <c r="D63" t="s">
        <v>239</v>
      </c>
      <c r="E63">
        <v>1495260475.6</v>
      </c>
      <c r="F63">
        <f>AS63*AG63*(AQ63-AR63)/(100*$B$5*(1000-AG63*AQ63))</f>
        <v>0</v>
      </c>
      <c r="G63">
        <f>AS63*AG63*(AP63-AO63*(1000-AG63*AR63)/(1000-AG63*AQ63))/(100*$B$5)</f>
        <v>0</v>
      </c>
      <c r="H63">
        <f>AO63 - G63*$B$5*100.0/(AI63*AY63)</f>
        <v>0</v>
      </c>
      <c r="I63">
        <f>((O63-F63/2)*(AO63 - G63*$B$5*100.0/(AI63*AY63))-G63)/(O63+F63/2)</f>
        <v>0</v>
      </c>
      <c r="J63">
        <f>I63*(AT63+AU63)/1000.0</f>
        <v>0</v>
      </c>
      <c r="K63">
        <f>(AO63 - G63*$B$5*100.0/(AI63*AY63))*(AT63+AU63)/1000.0</f>
        <v>0</v>
      </c>
      <c r="L63">
        <f>2.0/((1/N63-1/M63)+SQRT((1/N63-1/M63)*(1/N63-1/M63) + 4*$B$6/(($B$6+1)*($B$6+1))*(2*1/N63*1/M63-1/M63*1/M63)))</f>
        <v>0</v>
      </c>
      <c r="M63">
        <f>AD63+AC63*$B$5+AB63*$B$5*$B$5</f>
        <v>0</v>
      </c>
      <c r="N63">
        <f>F63*(1000-(1000*0.61365*exp(17.502*R63/(240.97+R63))/(AT63+AU63)+AQ63)/2)/(1000*0.61365*exp(17.502*R63/(240.97+R63))/(AT63+AU63)-AQ63)</f>
        <v>0</v>
      </c>
      <c r="O63">
        <f>1/(($B$6+1)/(L63/1.6)+1/(M63/1.37)) + $B$6/(($B$6+1)/(L63/1.6) + $B$6/(M63/1.37))</f>
        <v>0</v>
      </c>
      <c r="P63">
        <f>(AK63*AM63)</f>
        <v>0</v>
      </c>
      <c r="Q63">
        <f>(AV63+(P63+2*0.95*5.67E-8*(((AV63+$B$9)+273)^4-(AV63+273)^4)-44100*F63)/(1.84*29.3*M63+8*0.95*5.67E-8*(AV63+273)^3))</f>
        <v>0</v>
      </c>
      <c r="R63">
        <f>($B$10*AW63+$B$11*AX63+$B$12*Q63)</f>
        <v>0</v>
      </c>
      <c r="S63">
        <f>0.61365*exp(17.502*R63/(240.97+R63))</f>
        <v>0</v>
      </c>
      <c r="T63">
        <f>(U63/V63*100)</f>
        <v>0</v>
      </c>
      <c r="U63">
        <f>AQ63*(AT63+AU63)/1000</f>
        <v>0</v>
      </c>
      <c r="V63">
        <f>0.61365*exp(17.502*AV63/(240.97+AV63))</f>
        <v>0</v>
      </c>
      <c r="W63">
        <f>(S63-AQ63*(AT63+AU63)/1000)</f>
        <v>0</v>
      </c>
      <c r="X63">
        <f>(-F63*44100)</f>
        <v>0</v>
      </c>
      <c r="Y63">
        <f>2*29.3*M63*0.92*(AV63-R63)</f>
        <v>0</v>
      </c>
      <c r="Z63">
        <f>2*0.95*5.67E-8*(((AV63+$B$9)+273)^4-(R63+273)^4)</f>
        <v>0</v>
      </c>
      <c r="AA63">
        <f>P63+Z63+X63+Y63</f>
        <v>0</v>
      </c>
      <c r="AB63">
        <v>0.0196855942778545</v>
      </c>
      <c r="AC63">
        <v>-0.441462909973209</v>
      </c>
      <c r="AD63">
        <v>4.77781007098742</v>
      </c>
      <c r="AE63">
        <v>20</v>
      </c>
      <c r="AF63">
        <v>4</v>
      </c>
      <c r="AG63">
        <f>IF(AE63*$B$40&gt;=AI63,1.0,(AI63/(AI63-AE63*$B$40)))</f>
        <v>0</v>
      </c>
      <c r="AH63">
        <f>(AG63-1)*100</f>
        <v>0</v>
      </c>
      <c r="AI63">
        <f>MAX(0,($B$34+$B$35*AY63)/(1+$B$36*AY63)*AT63/(AV63+273)*$B$37)</f>
        <v>0</v>
      </c>
      <c r="AJ63">
        <f>$B$29*AZ63+$B$30*BA63+$B$31*BB63</f>
        <v>0</v>
      </c>
      <c r="AK63">
        <f>AJ63*AL63</f>
        <v>0</v>
      </c>
      <c r="AL63">
        <f>($B$29*$B$15+$B$30*$B$15+$B$31*(BC63*$B$16+BD63*$B$18))/($B$29+$B$30+$B$31)</f>
        <v>0</v>
      </c>
      <c r="AM63">
        <f>($B$29*$B$22+$B$30*$B$22+$B$31*(BC63*$B$23+BD63*$B$25))/($B$29+$B$30+$B$31)</f>
        <v>0</v>
      </c>
      <c r="AN63">
        <v>1495260470.6</v>
      </c>
      <c r="AO63">
        <v>388.895619047619</v>
      </c>
      <c r="AP63">
        <v>399.729666666667</v>
      </c>
      <c r="AQ63">
        <v>41.7118047619048</v>
      </c>
      <c r="AR63">
        <v>39.3826714285714</v>
      </c>
      <c r="AS63">
        <v>500.017571428571</v>
      </c>
      <c r="AT63">
        <v>100.370619047619</v>
      </c>
      <c r="AU63">
        <v>0.100013128571429</v>
      </c>
      <c r="AV63">
        <v>34.6375952380952</v>
      </c>
      <c r="AW63">
        <v>35.635019047619</v>
      </c>
      <c r="AX63">
        <v>999.9</v>
      </c>
      <c r="AY63">
        <v>9999.76428571429</v>
      </c>
      <c r="AZ63">
        <v>720.26480952381</v>
      </c>
      <c r="BA63">
        <v>463.26280952381</v>
      </c>
      <c r="BB63">
        <v>1399.99</v>
      </c>
      <c r="BC63">
        <v>0.9</v>
      </c>
      <c r="BD63">
        <v>0.100000004761905</v>
      </c>
      <c r="BE63">
        <v>35</v>
      </c>
      <c r="BF63">
        <v>29791.8761904762</v>
      </c>
      <c r="BG63">
        <v>1495260499.1</v>
      </c>
      <c r="BH63" t="s">
        <v>240</v>
      </c>
      <c r="BI63">
        <v>20</v>
      </c>
      <c r="BJ63">
        <v>-3.558</v>
      </c>
      <c r="BK63">
        <v>0.464</v>
      </c>
      <c r="BL63">
        <v>399</v>
      </c>
      <c r="BM63">
        <v>39</v>
      </c>
      <c r="BN63">
        <v>0.15</v>
      </c>
      <c r="BO63">
        <v>0.04</v>
      </c>
      <c r="BP63">
        <v>-11.0470658536585</v>
      </c>
      <c r="BQ63">
        <v>-0.057144250871081</v>
      </c>
      <c r="BR63">
        <v>0.0350367236590277</v>
      </c>
      <c r="BS63">
        <v>1</v>
      </c>
      <c r="BT63">
        <v>2.31458756097561</v>
      </c>
      <c r="BU63">
        <v>-0.036401811846683</v>
      </c>
      <c r="BV63">
        <v>0.00497698693279465</v>
      </c>
      <c r="BW63">
        <v>1</v>
      </c>
      <c r="BX63">
        <v>2</v>
      </c>
      <c r="BY63">
        <v>2</v>
      </c>
      <c r="BZ63" t="s">
        <v>204</v>
      </c>
      <c r="CA63">
        <v>100</v>
      </c>
      <c r="CB63">
        <v>100</v>
      </c>
      <c r="CC63">
        <v>-3.558</v>
      </c>
      <c r="CD63">
        <v>0.464</v>
      </c>
      <c r="CE63">
        <v>3</v>
      </c>
      <c r="CF63">
        <v>478.168</v>
      </c>
      <c r="CG63">
        <v>575.685</v>
      </c>
      <c r="CH63">
        <v>34.8585</v>
      </c>
      <c r="CI63">
        <v>36.7089</v>
      </c>
      <c r="CJ63">
        <v>29.9996</v>
      </c>
      <c r="CK63">
        <v>36.7216</v>
      </c>
      <c r="CL63">
        <v>36.6771</v>
      </c>
      <c r="CM63">
        <v>20.9616</v>
      </c>
      <c r="CN63">
        <v>-30</v>
      </c>
      <c r="CO63">
        <v>-30</v>
      </c>
      <c r="CP63">
        <v>-999.9</v>
      </c>
      <c r="CQ63">
        <v>400</v>
      </c>
      <c r="CR63">
        <v>0</v>
      </c>
      <c r="CS63">
        <v>98.6285</v>
      </c>
      <c r="CT63">
        <v>98.0853</v>
      </c>
    </row>
    <row r="64" spans="1:98">
      <c r="A64">
        <v>21</v>
      </c>
      <c r="B64">
        <v>1495260903.1</v>
      </c>
      <c r="C64">
        <v>21503.5</v>
      </c>
      <c r="D64" t="s">
        <v>241</v>
      </c>
      <c r="E64">
        <v>1495260902.6</v>
      </c>
      <c r="F64">
        <f>AS64*AG64*(AQ64-AR64)/(100*$B$5*(1000-AG64*AQ64))</f>
        <v>0</v>
      </c>
      <c r="G64">
        <f>AS64*AG64*(AP64-AO64*(1000-AG64*AR64)/(1000-AG64*AQ64))/(100*$B$5)</f>
        <v>0</v>
      </c>
      <c r="H64">
        <f>AO64 - G64*$B$5*100.0/(AI64*AY64)</f>
        <v>0</v>
      </c>
      <c r="I64">
        <f>((O64-F64/2)*(AO64 - G64*$B$5*100.0/(AI64*AY64))-G64)/(O64+F64/2)</f>
        <v>0</v>
      </c>
      <c r="J64">
        <f>I64*(AT64+AU64)/1000.0</f>
        <v>0</v>
      </c>
      <c r="K64">
        <f>(AO64 - G64*$B$5*100.0/(AI64*AY64))*(AT64+AU64)/1000.0</f>
        <v>0</v>
      </c>
      <c r="L64">
        <f>2.0/((1/N64-1/M64)+SQRT((1/N64-1/M64)*(1/N64-1/M64) + 4*$B$6/(($B$6+1)*($B$6+1))*(2*1/N64*1/M64-1/M64*1/M64)))</f>
        <v>0</v>
      </c>
      <c r="M64">
        <f>AD64+AC64*$B$5+AB64*$B$5*$B$5</f>
        <v>0</v>
      </c>
      <c r="N64">
        <f>F64*(1000-(1000*0.61365*exp(17.502*R64/(240.97+R64))/(AT64+AU64)+AQ64)/2)/(1000*0.61365*exp(17.502*R64/(240.97+R64))/(AT64+AU64)-AQ64)</f>
        <v>0</v>
      </c>
      <c r="O64">
        <f>1/(($B$6+1)/(L64/1.6)+1/(M64/1.37)) + $B$6/(($B$6+1)/(L64/1.6) + $B$6/(M64/1.37))</f>
        <v>0</v>
      </c>
      <c r="P64">
        <f>(AK64*AM64)</f>
        <v>0</v>
      </c>
      <c r="Q64">
        <f>(AV64+(P64+2*0.95*5.67E-8*(((AV64+$B$9)+273)^4-(AV64+273)^4)-44100*F64)/(1.84*29.3*M64+8*0.95*5.67E-8*(AV64+273)^3))</f>
        <v>0</v>
      </c>
      <c r="R64">
        <f>($B$10*AW64+$B$11*AX64+$B$12*Q64)</f>
        <v>0</v>
      </c>
      <c r="S64">
        <f>0.61365*exp(17.502*R64/(240.97+R64))</f>
        <v>0</v>
      </c>
      <c r="T64">
        <f>(U64/V64*100)</f>
        <v>0</v>
      </c>
      <c r="U64">
        <f>AQ64*(AT64+AU64)/1000</f>
        <v>0</v>
      </c>
      <c r="V64">
        <f>0.61365*exp(17.502*AV64/(240.97+AV64))</f>
        <v>0</v>
      </c>
      <c r="W64">
        <f>(S64-AQ64*(AT64+AU64)/1000)</f>
        <v>0</v>
      </c>
      <c r="X64">
        <f>(-F64*44100)</f>
        <v>0</v>
      </c>
      <c r="Y64">
        <f>2*29.3*M64*0.92*(AV64-R64)</f>
        <v>0</v>
      </c>
      <c r="Z64">
        <f>2*0.95*5.67E-8*(((AV64+$B$9)+273)^4-(R64+273)^4)</f>
        <v>0</v>
      </c>
      <c r="AA64">
        <f>P64+Z64+X64+Y64</f>
        <v>0</v>
      </c>
      <c r="AB64">
        <v>0.0197522987456044</v>
      </c>
      <c r="AC64">
        <v>-0.44295880326581</v>
      </c>
      <c r="AD64">
        <v>4.79104385003408</v>
      </c>
      <c r="AE64">
        <v>0</v>
      </c>
      <c r="AF64">
        <v>0</v>
      </c>
      <c r="AG64">
        <f>IF(AE64*$B$40&gt;=AI64,1.0,(AI64/(AI64-AE64*$B$40)))</f>
        <v>0</v>
      </c>
      <c r="AH64">
        <f>(AG64-1)*100</f>
        <v>0</v>
      </c>
      <c r="AI64">
        <f>MAX(0,($B$34+$B$35*AY64)/(1+$B$36*AY64)*AT64/(AV64+273)*$B$37)</f>
        <v>0</v>
      </c>
      <c r="AJ64">
        <f>$B$29*AZ64+$B$30*BA64+$B$31*BB64</f>
        <v>0</v>
      </c>
      <c r="AK64">
        <f>AJ64*AL64</f>
        <v>0</v>
      </c>
      <c r="AL64">
        <f>($B$29*$B$15+$B$30*$B$15+$B$31*(BC64*$B$16+BD64*$B$18))/($B$29+$B$30+$B$31)</f>
        <v>0</v>
      </c>
      <c r="AM64">
        <f>($B$29*$B$22+$B$30*$B$22+$B$31*(BC64*$B$23+BD64*$B$25))/($B$29+$B$30+$B$31)</f>
        <v>0</v>
      </c>
      <c r="AN64">
        <v>1495260897.6</v>
      </c>
      <c r="AO64">
        <v>392.396714285714</v>
      </c>
      <c r="AP64">
        <v>399.968190476191</v>
      </c>
      <c r="AQ64">
        <v>40.6219</v>
      </c>
      <c r="AR64">
        <v>39.2059761904762</v>
      </c>
      <c r="AS64">
        <v>500.007523809524</v>
      </c>
      <c r="AT64">
        <v>100.352571428571</v>
      </c>
      <c r="AU64">
        <v>0.100002852380952</v>
      </c>
      <c r="AV64">
        <v>35.2244285714286</v>
      </c>
      <c r="AW64">
        <v>36.274019047619</v>
      </c>
      <c r="AX64">
        <v>999.9</v>
      </c>
      <c r="AY64">
        <v>10005.719047619</v>
      </c>
      <c r="AZ64">
        <v>725.419238095238</v>
      </c>
      <c r="BA64">
        <v>465.836190476191</v>
      </c>
      <c r="BB64">
        <v>1399.99761904762</v>
      </c>
      <c r="BC64">
        <v>0.900001333333333</v>
      </c>
      <c r="BD64">
        <v>0.0999987</v>
      </c>
      <c r="BE64">
        <v>36</v>
      </c>
      <c r="BF64">
        <v>29792.0238095238</v>
      </c>
      <c r="BG64">
        <v>1495260931.6</v>
      </c>
      <c r="BH64" t="s">
        <v>242</v>
      </c>
      <c r="BI64">
        <v>21</v>
      </c>
      <c r="BJ64">
        <v>-3.516</v>
      </c>
      <c r="BK64">
        <v>0.472</v>
      </c>
      <c r="BL64">
        <v>400</v>
      </c>
      <c r="BM64">
        <v>39</v>
      </c>
      <c r="BN64">
        <v>0.29</v>
      </c>
      <c r="BO64">
        <v>0.08</v>
      </c>
      <c r="BP64">
        <v>-7.60460658536585</v>
      </c>
      <c r="BQ64">
        <v>-0.014914494773659</v>
      </c>
      <c r="BR64">
        <v>0.0570897594768164</v>
      </c>
      <c r="BS64">
        <v>1</v>
      </c>
      <c r="BT64">
        <v>1.4044656097561</v>
      </c>
      <c r="BU64">
        <v>0.0332659233449489</v>
      </c>
      <c r="BV64">
        <v>0.00375297283709892</v>
      </c>
      <c r="BW64">
        <v>1</v>
      </c>
      <c r="BX64">
        <v>2</v>
      </c>
      <c r="BY64">
        <v>2</v>
      </c>
      <c r="BZ64" t="s">
        <v>204</v>
      </c>
      <c r="CA64">
        <v>100</v>
      </c>
      <c r="CB64">
        <v>100</v>
      </c>
      <c r="CC64">
        <v>-3.516</v>
      </c>
      <c r="CD64">
        <v>0.472</v>
      </c>
      <c r="CE64">
        <v>3</v>
      </c>
      <c r="CF64">
        <v>503.812</v>
      </c>
      <c r="CG64">
        <v>574.829</v>
      </c>
      <c r="CH64">
        <v>35.3863</v>
      </c>
      <c r="CI64">
        <v>36.4053</v>
      </c>
      <c r="CJ64">
        <v>29.9994</v>
      </c>
      <c r="CK64">
        <v>36.3504</v>
      </c>
      <c r="CL64">
        <v>36.2923</v>
      </c>
      <c r="CM64">
        <v>21.1807</v>
      </c>
      <c r="CN64">
        <v>-30</v>
      </c>
      <c r="CO64">
        <v>-30</v>
      </c>
      <c r="CP64">
        <v>-999.9</v>
      </c>
      <c r="CQ64">
        <v>400</v>
      </c>
      <c r="CR64">
        <v>0</v>
      </c>
      <c r="CS64">
        <v>98.7544</v>
      </c>
      <c r="CT64">
        <v>98.1819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2017-05-18T13:34:06Z</dcterms:created>
  <dcterms:modified xsi:type="dcterms:W3CDTF">2017-05-18T13:34:06Z</dcterms:modified>
</cp:coreProperties>
</file>