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<sst xmlns="http://schemas.openxmlformats.org/spreadsheetml/2006/main" count="751" uniqueCount="269">
  <si>
    <t>File opened</t>
  </si>
  <si>
    <t>2017-05-22 06:42:16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</si>
  <si>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</si>
  <si>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</si>
  <si>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</si>
  <si>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</si>
  <si>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</si>
  <si>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</si>
  <si>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</si>
  <si>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</si>
  <si>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</si>
  <si>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</si>
  <si>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</si>
  <si>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{"h2oaspan2": "0", "tbzero": "-0.0930328", "h2obspan2a": "0.0684108", "oxygen": "21", "co2aspan2b": "0.180203", "ssa_ref": "33806.8", "co2bspanconc1": "1003", "flowmeterzero": "0.977628", "co2azero": "0.972299", "h2obspan1": "0.999347", "h2oaspan2a": "0.0679026", "flowazero": "0.28679", "co2bspanconc2": "0", "h2obspanconc2": "0", "co2aspanconc2": "0", "co2bspan1": "0.991029", "co2bspan2": "0", "h2obspanconc1": "12.17", "h2obzero": "1.07491", "h2obspan2b": "0.0683661", "h2oaspanconc1": "12.17", "h2oaspan2b": "0.0680957", "co2bspan2b": "0.182038", "h2oaspanconc2": "0", "co2aspan2": "0", "co2bzero": "0.944842", "tazero": "-0.144211", "co2aspanconc1": "1003", "flowbzero": "0.32942", "ssb_ref": "34693.7", "h2oaspan1": "1.00284", "co2bspan2a": "0.183686", "chamberpressurezero": "2.60135", "h2oazero": "1.0886", "h2obspan2": "0", "co2aspan2a": "0.181789", "co2aspan1": "0.991272"}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</si>
  <si>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</si>
  <si>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</si>
  <si>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</si>
  <si>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</si>
  <si>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</si>
  <si>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</si>
  <si>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</si>
  <si>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</si>
  <si>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</si>
  <si>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</si>
  <si>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</si>
  <si>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</si>
  <si>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</si>
  <si>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</si>
  <si>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</si>
  <si>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</si>
  <si>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06:42:16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</si>
  <si>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</si>
  <si>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</si>
  <si>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</si>
  <si>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</si>
  <si>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</si>
  <si>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</si>
  <si>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</si>
  <si>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</si>
  <si>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</si>
  <si>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</si>
  <si>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</si>
  <si>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</si>
  <si>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</si>
  <si>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</si>
  <si>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</si>
  <si>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</si>
  <si>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</si>
  <si>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</si>
  <si>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</si>
  <si>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</si>
  <si>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</si>
  <si>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</si>
  <si>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</si>
  <si>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</si>
  <si>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</si>
  <si>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</si>
  <si>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</si>
  <si>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</si>
  <si>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</si>
  <si>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</si>
  <si>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</si>
  <si>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</si>
  <si>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</si>
  <si>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</si>
  <si>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</si>
  <si>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</si>
  <si>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</si>
  <si>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</si>
  <si>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</si>
  <si>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</si>
  <si>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</si>
  <si>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</si>
  <si>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</si>
  <si>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4.24406 75.3644 384.303 639.636 907.169 1124.69 1322.47 1518.32</t>
  </si>
  <si>
    <t>LeakConst:Fs_true</t>
  </si>
  <si>
    <t>0.0214915 101.775 405.747 601.166 800.95 1004.28 1200.59 1401.18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</si>
  <si>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</si>
  <si>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</si>
  <si>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</si>
  <si>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</si>
  <si>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</si>
  <si>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</si>
  <si>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</si>
  <si>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</si>
  <si>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</si>
  <si>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</si>
  <si>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</si>
  <si>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</si>
  <si>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</si>
  <si>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</si>
  <si>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</si>
  <si>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</si>
  <si>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</si>
  <si>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</si>
  <si>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</si>
  <si>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</si>
  <si>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</si>
  <si>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</si>
  <si>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</si>
  <si>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</si>
  <si>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</si>
  <si>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</si>
  <si>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</si>
  <si>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</si>
  <si>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</si>
  <si>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</si>
  <si>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</si>
  <si>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</si>
  <si>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</si>
  <si>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</si>
  <si>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</si>
  <si>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</si>
  <si>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</si>
  <si>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</si>
  <si>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</si>
  <si>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</si>
  <si>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</si>
  <si>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</si>
  <si>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</si>
  <si>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</si>
  <si>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</si>
  <si>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</si>
  <si>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</si>
  <si>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</si>
  <si>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</si>
  <si>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</si>
  <si>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</si>
  <si>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</si>
  <si>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</si>
  <si>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</si>
  <si>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</si>
  <si>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</si>
  <si>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</si>
  <si>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</si>
  <si>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</si>
  <si>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</si>
  <si>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</si>
  <si>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</si>
  <si>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</si>
  <si>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</si>
  <si>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</si>
  <si>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</si>
  <si>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</si>
  <si>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</si>
  <si>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</si>
  <si>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</si>
  <si>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</si>
  <si>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</si>
  <si>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</si>
  <si>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</si>
  <si>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</si>
  <si>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</si>
  <si>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</si>
  <si>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</si>
  <si>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</si>
  <si>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</si>
  <si>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</si>
  <si>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</si>
  <si>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</si>
  <si>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</si>
  <si>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</si>
  <si>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</si>
  <si>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</si>
  <si>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</si>
  <si>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</si>
  <si>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</si>
  <si>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</si>
  <si>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</si>
  <si>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</si>
  <si>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</si>
  <si>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</si>
  <si>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</si>
  <si>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</si>
  <si>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</si>
  <si>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</si>
  <si>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</si>
  <si>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</si>
  <si>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</si>
  <si>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</si>
  <si>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</si>
  <si>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</si>
  <si>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</si>
  <si>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</si>
  <si>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</si>
  <si>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</si>
  <si>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</si>
  <si>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</si>
  <si>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</si>
  <si>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</si>
  <si>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</si>
  <si>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</si>
  <si>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</si>
  <si>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</si>
  <si>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</si>
  <si>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</si>
  <si>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</si>
  <si>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</si>
  <si>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</si>
  <si>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20170524 07:13:23</t>
  </si>
  <si>
    <t>--:--:--</t>
  </si>
  <si>
    <t>2/2</t>
  </si>
  <si>
    <t>20170524 07:16:20</t>
  </si>
  <si>
    <t>20170524 07:18:43</t>
  </si>
  <si>
    <t>20170524 08:03:47</t>
  </si>
  <si>
    <t>1/2</t>
  </si>
  <si>
    <t>20170524 08:07:31</t>
  </si>
  <si>
    <t>20170524 08:10:29</t>
  </si>
  <si>
    <t>08:10:49</t>
  </si>
  <si>
    <t>20170524 09:07:05</t>
  </si>
  <si>
    <t>09:07:24</t>
  </si>
  <si>
    <t>20170524 09:09:06</t>
  </si>
  <si>
    <t>09:09:23</t>
  </si>
  <si>
    <t>20170524 09:11:58</t>
  </si>
  <si>
    <t>09:12:20</t>
  </si>
  <si>
    <t>20170524 10:01:30</t>
  </si>
  <si>
    <t>10:01:58</t>
  </si>
  <si>
    <t>20170524 10:03:34</t>
  </si>
  <si>
    <t>10:03:57</t>
  </si>
  <si>
    <t>20170524 10:06:36</t>
  </si>
  <si>
    <t>10:06:54</t>
  </si>
  <si>
    <t>20170524 11:09:23</t>
  </si>
  <si>
    <t>11:09:44</t>
  </si>
  <si>
    <t>20170524 11:11:42</t>
  </si>
  <si>
    <t>11:12:01</t>
  </si>
  <si>
    <t>20170524 11:14:04</t>
  </si>
  <si>
    <t>11:14:27</t>
  </si>
  <si>
    <t>20170524 11:57:32</t>
  </si>
  <si>
    <t>11:57:50</t>
  </si>
  <si>
    <t>20170524 12:03:25</t>
  </si>
  <si>
    <t>12:03:47</t>
  </si>
  <si>
    <t>20170524 12:07:14</t>
  </si>
  <si>
    <t>12:07:36</t>
  </si>
  <si>
    <t>20170524 13:03:34</t>
  </si>
  <si>
    <t>13:03:59</t>
  </si>
  <si>
    <t>20170524 13:10:13</t>
  </si>
  <si>
    <t>13:10:37</t>
  </si>
  <si>
    <t>20170524 13:12:50</t>
  </si>
  <si>
    <t>13:13:10</t>
  </si>
  <si>
    <t>20170524 14:03:45</t>
  </si>
  <si>
    <t>14:04:17</t>
  </si>
  <si>
    <t>20170524 14:09:03</t>
  </si>
  <si>
    <t>14:09:24</t>
  </si>
  <si>
    <t>20170524 14:12:30</t>
  </si>
  <si>
    <t>14:12:48</t>
  </si>
  <si>
    <t>20170524 14:58:55</t>
  </si>
  <si>
    <t>14:59:19</t>
  </si>
  <si>
    <t>20170524 15:02:06</t>
  </si>
  <si>
    <t>15:02:34</t>
  </si>
  <si>
    <t>20170524 15:05:20</t>
  </si>
  <si>
    <t>15:05:54</t>
  </si>
  <si>
    <t>20170524 16:04:22</t>
  </si>
  <si>
    <t>16:04:39</t>
  </si>
  <si>
    <t>20170524 16:06:52</t>
  </si>
  <si>
    <t>16:07:12</t>
  </si>
  <si>
    <t>20170524 16:09:49</t>
  </si>
  <si>
    <t>16:10:14</t>
  </si>
  <si>
    <t>20170524 16:59:26</t>
  </si>
  <si>
    <t>17:00:02</t>
  </si>
  <si>
    <t>20170524 17:04:41</t>
  </si>
  <si>
    <t>17:05:07</t>
  </si>
  <si>
    <t>20170524 17:06:58</t>
  </si>
  <si>
    <t>17:07:15</t>
  </si>
  <si>
    <t>20170524 17:58:48</t>
  </si>
  <si>
    <t>17:59:11</t>
  </si>
  <si>
    <t>20170524 18:01:02</t>
  </si>
  <si>
    <t>18:01:22</t>
  </si>
  <si>
    <t>20170524 18:03:17</t>
  </si>
  <si>
    <t>18:03:40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</si>
</sst>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79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9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1495584803.5</v>
      </c>
      <c r="C44">
        <v>0</v>
      </c>
      <c r="D44" t="s">
        <v>199</v>
      </c>
      <c r="E44">
        <v>1495584803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0.0197542200185666</v>
      </c>
      <c r="AC44">
        <v>-0.443001889125488</v>
      </c>
      <c r="AD44">
        <v>4.7914248931903</v>
      </c>
      <c r="AE44">
        <v>2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1495584798</v>
      </c>
      <c r="AO44">
        <v>400.184857142857</v>
      </c>
      <c r="AP44">
        <v>399.973380952381</v>
      </c>
      <c r="AQ44">
        <v>25.7087571428571</v>
      </c>
      <c r="AR44">
        <v>25.4039238095238</v>
      </c>
      <c r="AS44">
        <v>500.028619047619</v>
      </c>
      <c r="AT44">
        <v>100.44880952381</v>
      </c>
      <c r="AU44">
        <v>0.100040666666667</v>
      </c>
      <c r="AV44">
        <v>25.7284476190476</v>
      </c>
      <c r="AW44">
        <v>26.0906238095238</v>
      </c>
      <c r="AX44">
        <v>999.9</v>
      </c>
      <c r="AY44">
        <v>9999.41142857143</v>
      </c>
      <c r="AZ44">
        <v>57.2836952380952</v>
      </c>
      <c r="BA44">
        <v>124.279476190476</v>
      </c>
      <c r="BB44">
        <v>110.000476190476</v>
      </c>
      <c r="BC44">
        <v>0.899996476190476</v>
      </c>
      <c r="BD44">
        <v>0.10000350952381</v>
      </c>
      <c r="BE44">
        <v>25.6627095238095</v>
      </c>
      <c r="BF44">
        <v>2340.81380952381</v>
      </c>
      <c r="BG44">
        <v>0</v>
      </c>
      <c r="BH44" t="s">
        <v>200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0.211875390243902</v>
      </c>
      <c r="BQ44">
        <v>0.0598202090592362</v>
      </c>
      <c r="BR44">
        <v>0.0391411809865063</v>
      </c>
      <c r="BS44">
        <v>1</v>
      </c>
      <c r="BT44">
        <v>0.305082902439024</v>
      </c>
      <c r="BU44">
        <v>-0.00465758885017412</v>
      </c>
      <c r="BV44">
        <v>0.00145996068782487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0</v>
      </c>
      <c r="CD44">
        <v>0</v>
      </c>
      <c r="CE44">
        <v>3</v>
      </c>
      <c r="CF44">
        <v>504.312</v>
      </c>
      <c r="CG44">
        <v>629.497</v>
      </c>
      <c r="CH44">
        <v>26.396</v>
      </c>
      <c r="CI44">
        <v>27.5013</v>
      </c>
      <c r="CJ44">
        <v>30</v>
      </c>
      <c r="CK44">
        <v>27.5515</v>
      </c>
      <c r="CL44">
        <v>27.5111</v>
      </c>
      <c r="CM44">
        <v>20.915</v>
      </c>
      <c r="CN44">
        <v>-30</v>
      </c>
      <c r="CO44">
        <v>-30</v>
      </c>
      <c r="CP44">
        <v>-999.9</v>
      </c>
      <c r="CQ44">
        <v>400</v>
      </c>
      <c r="CR44">
        <v>10.2088</v>
      </c>
      <c r="CS44">
        <v>100.828</v>
      </c>
      <c r="CT44">
        <v>99.845</v>
      </c>
    </row>
    <row r="45" spans="1:98">
      <c r="A45">
        <v>2</v>
      </c>
      <c r="B45">
        <v>1495584980</v>
      </c>
      <c r="C45">
        <v>176.5</v>
      </c>
      <c r="D45" t="s">
        <v>202</v>
      </c>
      <c r="E45">
        <v>1495584979.5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0.019719712522616</v>
      </c>
      <c r="AC45">
        <v>-0.442228034937333</v>
      </c>
      <c r="AD45">
        <v>4.78457999713415</v>
      </c>
      <c r="AE45">
        <v>6</v>
      </c>
      <c r="AF45">
        <v>1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1495584974.5</v>
      </c>
      <c r="AO45">
        <v>399.737523809524</v>
      </c>
      <c r="AP45">
        <v>400.100428571429</v>
      </c>
      <c r="AQ45">
        <v>26.2120380952381</v>
      </c>
      <c r="AR45">
        <v>25.5903476190476</v>
      </c>
      <c r="AS45">
        <v>499.993761904762</v>
      </c>
      <c r="AT45">
        <v>100.45619047619</v>
      </c>
      <c r="AU45">
        <v>0.0999921380952381</v>
      </c>
      <c r="AV45">
        <v>25.8183714285714</v>
      </c>
      <c r="AW45">
        <v>26.179080952381</v>
      </c>
      <c r="AX45">
        <v>999.9</v>
      </c>
      <c r="AY45">
        <v>10007.4780952381</v>
      </c>
      <c r="AZ45">
        <v>57.1434142857143</v>
      </c>
      <c r="BA45">
        <v>112.099285714286</v>
      </c>
      <c r="BB45">
        <v>109.999619047619</v>
      </c>
      <c r="BC45">
        <v>0.900006428571429</v>
      </c>
      <c r="BD45">
        <v>0.0999936380952381</v>
      </c>
      <c r="BE45">
        <v>26</v>
      </c>
      <c r="BF45">
        <v>2340.80571428571</v>
      </c>
      <c r="BG45">
        <v>0</v>
      </c>
      <c r="BH45" t="s">
        <v>200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-0.378774487804878</v>
      </c>
      <c r="BQ45">
        <v>0.0936629477352146</v>
      </c>
      <c r="BR45">
        <v>0.0538228498058721</v>
      </c>
      <c r="BS45">
        <v>1</v>
      </c>
      <c r="BT45">
        <v>0.626404219512195</v>
      </c>
      <c r="BU45">
        <v>-0.0518776515679421</v>
      </c>
      <c r="BV45">
        <v>0.00526938451773229</v>
      </c>
      <c r="BW45">
        <v>1</v>
      </c>
      <c r="BX45">
        <v>2</v>
      </c>
      <c r="BY45">
        <v>2</v>
      </c>
      <c r="BZ45" t="s">
        <v>201</v>
      </c>
      <c r="CA45">
        <v>100</v>
      </c>
      <c r="CB45">
        <v>100</v>
      </c>
      <c r="CC45">
        <v>0</v>
      </c>
      <c r="CD45">
        <v>0</v>
      </c>
      <c r="CE45">
        <v>3</v>
      </c>
      <c r="CF45">
        <v>500.063</v>
      </c>
      <c r="CG45">
        <v>630.435</v>
      </c>
      <c r="CH45">
        <v>26.4747</v>
      </c>
      <c r="CI45">
        <v>27.5059</v>
      </c>
      <c r="CJ45">
        <v>30</v>
      </c>
      <c r="CK45">
        <v>27.5397</v>
      </c>
      <c r="CL45">
        <v>27.4933</v>
      </c>
      <c r="CM45">
        <v>20.8207</v>
      </c>
      <c r="CN45">
        <v>-30</v>
      </c>
      <c r="CO45">
        <v>-30</v>
      </c>
      <c r="CP45">
        <v>-999.9</v>
      </c>
      <c r="CQ45">
        <v>400</v>
      </c>
      <c r="CR45">
        <v>10.2088</v>
      </c>
      <c r="CS45">
        <v>100.836</v>
      </c>
      <c r="CT45">
        <v>99.857</v>
      </c>
    </row>
    <row r="46" spans="1:98">
      <c r="A46">
        <v>3</v>
      </c>
      <c r="B46">
        <v>1495585123.5</v>
      </c>
      <c r="C46">
        <v>320</v>
      </c>
      <c r="D46" t="s">
        <v>203</v>
      </c>
      <c r="E46">
        <v>1495585123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0.019777700332959</v>
      </c>
      <c r="AC46">
        <v>-0.443528451228336</v>
      </c>
      <c r="AD46">
        <v>4.79608113729868</v>
      </c>
      <c r="AE46">
        <v>3</v>
      </c>
      <c r="AF46">
        <v>1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1495585118</v>
      </c>
      <c r="AO46">
        <v>399.567047619048</v>
      </c>
      <c r="AP46">
        <v>399.974619047619</v>
      </c>
      <c r="AQ46">
        <v>26.3598571428571</v>
      </c>
      <c r="AR46">
        <v>25.6318380952381</v>
      </c>
      <c r="AS46">
        <v>500.009523809524</v>
      </c>
      <c r="AT46">
        <v>100.462523809524</v>
      </c>
      <c r="AU46">
        <v>0.0999988142857143</v>
      </c>
      <c r="AV46">
        <v>25.9205333333333</v>
      </c>
      <c r="AW46">
        <v>26.1837904761905</v>
      </c>
      <c r="AX46">
        <v>999.9</v>
      </c>
      <c r="AY46">
        <v>10002.7952380952</v>
      </c>
      <c r="AZ46">
        <v>57.3898047619048</v>
      </c>
      <c r="BA46">
        <v>164.327666666667</v>
      </c>
      <c r="BB46">
        <v>110.002285714286</v>
      </c>
      <c r="BC46">
        <v>0.899986714285714</v>
      </c>
      <c r="BD46">
        <v>0.100013357142857</v>
      </c>
      <c r="BE46">
        <v>26</v>
      </c>
      <c r="BF46">
        <v>2340.84619047619</v>
      </c>
      <c r="BG46">
        <v>0</v>
      </c>
      <c r="BH46" t="s">
        <v>200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-0.409248219512195</v>
      </c>
      <c r="BQ46">
        <v>0.0797462090592348</v>
      </c>
      <c r="BR46">
        <v>0.033707709379825</v>
      </c>
      <c r="BS46">
        <v>1</v>
      </c>
      <c r="BT46">
        <v>0.728214219512195</v>
      </c>
      <c r="BU46">
        <v>-0.00177744250871051</v>
      </c>
      <c r="BV46">
        <v>0.00120151744528599</v>
      </c>
      <c r="BW46">
        <v>1</v>
      </c>
      <c r="BX46">
        <v>2</v>
      </c>
      <c r="BY46">
        <v>2</v>
      </c>
      <c r="BZ46" t="s">
        <v>201</v>
      </c>
      <c r="CA46">
        <v>100</v>
      </c>
      <c r="CB46">
        <v>100</v>
      </c>
      <c r="CC46">
        <v>0</v>
      </c>
      <c r="CD46">
        <v>0</v>
      </c>
      <c r="CE46">
        <v>3</v>
      </c>
      <c r="CF46">
        <v>503.172</v>
      </c>
      <c r="CG46">
        <v>630.444</v>
      </c>
      <c r="CH46">
        <v>26.5239</v>
      </c>
      <c r="CI46">
        <v>27.4825</v>
      </c>
      <c r="CJ46">
        <v>30.0001</v>
      </c>
      <c r="CK46">
        <v>27.5139</v>
      </c>
      <c r="CL46">
        <v>27.4695</v>
      </c>
      <c r="CM46">
        <v>20.7469</v>
      </c>
      <c r="CN46">
        <v>-30</v>
      </c>
      <c r="CO46">
        <v>-30</v>
      </c>
      <c r="CP46">
        <v>-999.9</v>
      </c>
      <c r="CQ46">
        <v>400</v>
      </c>
      <c r="CR46">
        <v>10.2088</v>
      </c>
      <c r="CS46">
        <v>100.842</v>
      </c>
      <c r="CT46">
        <v>99.8683</v>
      </c>
    </row>
    <row r="47" spans="1:98">
      <c r="A47">
        <v>4</v>
      </c>
      <c r="B47">
        <v>1495587827</v>
      </c>
      <c r="C47">
        <v>3023.5</v>
      </c>
      <c r="D47" t="s">
        <v>204</v>
      </c>
      <c r="E47">
        <v>1495587826.5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0.0197391455437953</v>
      </c>
      <c r="AC47">
        <v>-0.442663833722897</v>
      </c>
      <c r="AD47">
        <v>4.78843500559705</v>
      </c>
      <c r="AE47">
        <v>2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1495587821.5</v>
      </c>
      <c r="AO47">
        <v>398.375</v>
      </c>
      <c r="AP47">
        <v>400.038238095238</v>
      </c>
      <c r="AQ47">
        <v>27.3877</v>
      </c>
      <c r="AR47">
        <v>26.8742523809524</v>
      </c>
      <c r="AS47">
        <v>500.004285714286</v>
      </c>
      <c r="AT47">
        <v>100.599047619048</v>
      </c>
      <c r="AU47">
        <v>0.0999848380952381</v>
      </c>
      <c r="AV47">
        <v>27.5214857142857</v>
      </c>
      <c r="AW47">
        <v>27.981580952381</v>
      </c>
      <c r="AX47">
        <v>999.9</v>
      </c>
      <c r="AY47">
        <v>10000.7166666667</v>
      </c>
      <c r="AZ47">
        <v>123.903142857143</v>
      </c>
      <c r="BA47">
        <v>259.61519047619</v>
      </c>
      <c r="BB47">
        <v>239.998619047619</v>
      </c>
      <c r="BC47">
        <v>0.900003428571428</v>
      </c>
      <c r="BD47">
        <v>0.099996580952381</v>
      </c>
      <c r="BE47">
        <v>28</v>
      </c>
      <c r="BF47">
        <v>5107.19</v>
      </c>
      <c r="BG47">
        <v>0</v>
      </c>
      <c r="BH47" t="s">
        <v>200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-1.68279756097561</v>
      </c>
      <c r="BQ47">
        <v>0.141023623693344</v>
      </c>
      <c r="BR47">
        <v>0.0445490270228802</v>
      </c>
      <c r="BS47">
        <v>0</v>
      </c>
      <c r="BT47">
        <v>0.51728856097561</v>
      </c>
      <c r="BU47">
        <v>-0.0455266411149803</v>
      </c>
      <c r="BV47">
        <v>0.00477878819239202</v>
      </c>
      <c r="BW47">
        <v>1</v>
      </c>
      <c r="BX47">
        <v>1</v>
      </c>
      <c r="BY47">
        <v>2</v>
      </c>
      <c r="BZ47" t="s">
        <v>205</v>
      </c>
      <c r="CA47">
        <v>100</v>
      </c>
      <c r="CB47">
        <v>100</v>
      </c>
      <c r="CC47">
        <v>0</v>
      </c>
      <c r="CD47">
        <v>0</v>
      </c>
      <c r="CE47">
        <v>3</v>
      </c>
      <c r="CF47">
        <v>504.512</v>
      </c>
      <c r="CG47">
        <v>625.957</v>
      </c>
      <c r="CH47">
        <v>28.024</v>
      </c>
      <c r="CI47">
        <v>29.2387</v>
      </c>
      <c r="CJ47">
        <v>29.9999</v>
      </c>
      <c r="CK47">
        <v>29.2769</v>
      </c>
      <c r="CL47">
        <v>29.2316</v>
      </c>
      <c r="CM47">
        <v>20.7081</v>
      </c>
      <c r="CN47">
        <v>-30</v>
      </c>
      <c r="CO47">
        <v>-30</v>
      </c>
      <c r="CP47">
        <v>-999.9</v>
      </c>
      <c r="CQ47">
        <v>400</v>
      </c>
      <c r="CR47">
        <v>10.2088</v>
      </c>
      <c r="CS47">
        <v>100.507</v>
      </c>
      <c r="CT47">
        <v>99.4138</v>
      </c>
    </row>
    <row r="48" spans="1:98">
      <c r="A48">
        <v>5</v>
      </c>
      <c r="B48">
        <v>1495588051</v>
      </c>
      <c r="C48">
        <v>3247.5</v>
      </c>
      <c r="D48" t="s">
        <v>206</v>
      </c>
      <c r="E48">
        <v>1495588050.5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0.0197268696691087</v>
      </c>
      <c r="AC48">
        <v>-0.442388538840502</v>
      </c>
      <c r="AD48">
        <v>4.78599987389118</v>
      </c>
      <c r="AE48">
        <v>2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1495588045.5</v>
      </c>
      <c r="AO48">
        <v>400.188047619048</v>
      </c>
      <c r="AP48">
        <v>399.851047619048</v>
      </c>
      <c r="AQ48">
        <v>27.5692142857143</v>
      </c>
      <c r="AR48">
        <v>27.1104333333333</v>
      </c>
      <c r="AS48">
        <v>500.020190476191</v>
      </c>
      <c r="AT48">
        <v>100.613904761905</v>
      </c>
      <c r="AU48">
        <v>0.0999989857142857</v>
      </c>
      <c r="AV48">
        <v>27.8652761904762</v>
      </c>
      <c r="AW48">
        <v>28.3278095238095</v>
      </c>
      <c r="AX48">
        <v>999.9</v>
      </c>
      <c r="AY48">
        <v>10008.2</v>
      </c>
      <c r="AZ48">
        <v>124.394047619048</v>
      </c>
      <c r="BA48">
        <v>314.845476190476</v>
      </c>
      <c r="BB48">
        <v>239.997</v>
      </c>
      <c r="BC48">
        <v>0.900001333333333</v>
      </c>
      <c r="BD48">
        <v>0.0999987285714286</v>
      </c>
      <c r="BE48">
        <v>28</v>
      </c>
      <c r="BF48">
        <v>5107.15238095238</v>
      </c>
      <c r="BG48">
        <v>0</v>
      </c>
      <c r="BH48" t="s">
        <v>200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0.337630121951219</v>
      </c>
      <c r="BQ48">
        <v>-0.0484361811846551</v>
      </c>
      <c r="BR48">
        <v>0.060954397668515</v>
      </c>
      <c r="BS48">
        <v>1</v>
      </c>
      <c r="BT48">
        <v>0.456488658536585</v>
      </c>
      <c r="BU48">
        <v>0.0237143623693374</v>
      </c>
      <c r="BV48">
        <v>0.00266972792630184</v>
      </c>
      <c r="BW48">
        <v>1</v>
      </c>
      <c r="BX48">
        <v>2</v>
      </c>
      <c r="BY48">
        <v>2</v>
      </c>
      <c r="BZ48" t="s">
        <v>201</v>
      </c>
      <c r="CA48">
        <v>100</v>
      </c>
      <c r="CB48">
        <v>100</v>
      </c>
      <c r="CC48">
        <v>0</v>
      </c>
      <c r="CD48">
        <v>0</v>
      </c>
      <c r="CE48">
        <v>3</v>
      </c>
      <c r="CF48">
        <v>504.534</v>
      </c>
      <c r="CG48">
        <v>625.62</v>
      </c>
      <c r="CH48">
        <v>28.2543</v>
      </c>
      <c r="CI48">
        <v>29.1861</v>
      </c>
      <c r="CJ48">
        <v>30</v>
      </c>
      <c r="CK48">
        <v>29.2128</v>
      </c>
      <c r="CL48">
        <v>29.1683</v>
      </c>
      <c r="CM48">
        <v>20.7802</v>
      </c>
      <c r="CN48">
        <v>-30</v>
      </c>
      <c r="CO48">
        <v>-30</v>
      </c>
      <c r="CP48">
        <v>-999.9</v>
      </c>
      <c r="CQ48">
        <v>400</v>
      </c>
      <c r="CR48">
        <v>10.2088</v>
      </c>
      <c r="CS48">
        <v>100.523</v>
      </c>
      <c r="CT48">
        <v>99.4589</v>
      </c>
    </row>
    <row r="49" spans="1:98">
      <c r="A49">
        <v>6</v>
      </c>
      <c r="B49">
        <v>1495588229.5</v>
      </c>
      <c r="C49">
        <v>3426</v>
      </c>
      <c r="D49" t="s">
        <v>207</v>
      </c>
      <c r="E49">
        <v>1495588229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0.0197797458881585</v>
      </c>
      <c r="AC49">
        <v>-0.443574324202152</v>
      </c>
      <c r="AD49">
        <v>4.79648672941734</v>
      </c>
      <c r="AE49">
        <v>2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1495588224</v>
      </c>
      <c r="AO49">
        <v>391.395714285714</v>
      </c>
      <c r="AP49">
        <v>399.864095238095</v>
      </c>
      <c r="AQ49">
        <v>29.1179047619048</v>
      </c>
      <c r="AR49">
        <v>27.3675095238095</v>
      </c>
      <c r="AS49">
        <v>500.031047619048</v>
      </c>
      <c r="AT49">
        <v>100.61819047619</v>
      </c>
      <c r="AU49">
        <v>0.100027419047619</v>
      </c>
      <c r="AV49">
        <v>28.0638761904762</v>
      </c>
      <c r="AW49">
        <v>28.1682285714286</v>
      </c>
      <c r="AX49">
        <v>999.9</v>
      </c>
      <c r="AY49">
        <v>10001.9738095238</v>
      </c>
      <c r="AZ49">
        <v>123.586285714286</v>
      </c>
      <c r="BA49">
        <v>289.558380952381</v>
      </c>
      <c r="BB49">
        <v>240.001714285714</v>
      </c>
      <c r="BC49">
        <v>0.899996571428571</v>
      </c>
      <c r="BD49">
        <v>0.100003361904762</v>
      </c>
      <c r="BE49">
        <v>29</v>
      </c>
      <c r="BF49">
        <v>5107.24190476191</v>
      </c>
      <c r="BG49">
        <v>1495588249</v>
      </c>
      <c r="BH49" t="s">
        <v>208</v>
      </c>
      <c r="BI49">
        <v>1</v>
      </c>
      <c r="BJ49">
        <v>-3.737</v>
      </c>
      <c r="BK49">
        <v>0.446</v>
      </c>
      <c r="BL49">
        <v>400</v>
      </c>
      <c r="BM49">
        <v>27</v>
      </c>
      <c r="BN49">
        <v>0.27</v>
      </c>
      <c r="BO49">
        <v>0.06</v>
      </c>
      <c r="BP49">
        <v>-4.74389365853659</v>
      </c>
      <c r="BQ49">
        <v>0.0339242508711363</v>
      </c>
      <c r="BR49">
        <v>0.0467410863685024</v>
      </c>
      <c r="BS49">
        <v>1</v>
      </c>
      <c r="BT49">
        <v>1.30164780487805</v>
      </c>
      <c r="BU49">
        <v>0.0293544250871058</v>
      </c>
      <c r="BV49">
        <v>0.00314436896006962</v>
      </c>
      <c r="BW49">
        <v>1</v>
      </c>
      <c r="BX49">
        <v>2</v>
      </c>
      <c r="BY49">
        <v>2</v>
      </c>
      <c r="BZ49" t="s">
        <v>201</v>
      </c>
      <c r="CA49">
        <v>100</v>
      </c>
      <c r="CB49">
        <v>100</v>
      </c>
      <c r="CC49">
        <v>-3.737</v>
      </c>
      <c r="CD49">
        <v>0.446</v>
      </c>
      <c r="CE49">
        <v>3</v>
      </c>
      <c r="CF49">
        <v>504.363</v>
      </c>
      <c r="CG49">
        <v>624.6</v>
      </c>
      <c r="CH49">
        <v>28.4325</v>
      </c>
      <c r="CI49">
        <v>29.2344</v>
      </c>
      <c r="CJ49">
        <v>30.0002</v>
      </c>
      <c r="CK49">
        <v>29.2431</v>
      </c>
      <c r="CL49">
        <v>29.196</v>
      </c>
      <c r="CM49">
        <v>20.9601</v>
      </c>
      <c r="CN49">
        <v>-30</v>
      </c>
      <c r="CO49">
        <v>-30</v>
      </c>
      <c r="CP49">
        <v>-999.9</v>
      </c>
      <c r="CQ49">
        <v>400</v>
      </c>
      <c r="CR49">
        <v>10.2088</v>
      </c>
      <c r="CS49">
        <v>100.504</v>
      </c>
      <c r="CT49">
        <v>99.4551</v>
      </c>
    </row>
    <row r="50" spans="1:98">
      <c r="A50">
        <v>7</v>
      </c>
      <c r="B50">
        <v>1495591625.1</v>
      </c>
      <c r="C50">
        <v>6821.59999990463</v>
      </c>
      <c r="D50" t="s">
        <v>209</v>
      </c>
      <c r="E50">
        <v>1495591624.6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0.0197618683678444</v>
      </c>
      <c r="AC50">
        <v>-0.443173408586929</v>
      </c>
      <c r="AD50">
        <v>4.79294170863706</v>
      </c>
      <c r="AE50">
        <v>1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1495591619.6</v>
      </c>
      <c r="AO50">
        <v>398.673285714286</v>
      </c>
      <c r="AP50">
        <v>400.115095238095</v>
      </c>
      <c r="AQ50">
        <v>27.8706809523809</v>
      </c>
      <c r="AR50">
        <v>27.4858428571429</v>
      </c>
      <c r="AS50">
        <v>499.996714285714</v>
      </c>
      <c r="AT50">
        <v>100.678333333333</v>
      </c>
      <c r="AU50">
        <v>0.0999589</v>
      </c>
      <c r="AV50">
        <v>28.0263</v>
      </c>
      <c r="AW50">
        <v>28.6839095238095</v>
      </c>
      <c r="AX50">
        <v>999.9</v>
      </c>
      <c r="AY50">
        <v>9999.52095238095</v>
      </c>
      <c r="AZ50">
        <v>302.99719047619</v>
      </c>
      <c r="BA50">
        <v>547.797285714286</v>
      </c>
      <c r="BB50">
        <v>598.00280952381</v>
      </c>
      <c r="BC50">
        <v>0.900004047619048</v>
      </c>
      <c r="BD50">
        <v>0.0999960095238095</v>
      </c>
      <c r="BE50">
        <v>29</v>
      </c>
      <c r="BF50">
        <v>12725.5380952381</v>
      </c>
      <c r="BG50">
        <v>1495591644.6</v>
      </c>
      <c r="BH50" t="s">
        <v>210</v>
      </c>
      <c r="BI50">
        <v>2</v>
      </c>
      <c r="BJ50">
        <v>-3.856</v>
      </c>
      <c r="BK50">
        <v>0.438</v>
      </c>
      <c r="BL50">
        <v>400</v>
      </c>
      <c r="BM50">
        <v>27</v>
      </c>
      <c r="BN50">
        <v>0.34</v>
      </c>
      <c r="BO50">
        <v>0.23</v>
      </c>
      <c r="BP50">
        <v>-1.32068146341463</v>
      </c>
      <c r="BQ50">
        <v>-0.0585194425087057</v>
      </c>
      <c r="BR50">
        <v>0.0282384242254497</v>
      </c>
      <c r="BS50">
        <v>1</v>
      </c>
      <c r="BT50">
        <v>0.393942390243902</v>
      </c>
      <c r="BU50">
        <v>-0.00923793031358938</v>
      </c>
      <c r="BV50">
        <v>0.00162910229474214</v>
      </c>
      <c r="BW50">
        <v>1</v>
      </c>
      <c r="BX50">
        <v>2</v>
      </c>
      <c r="BY50">
        <v>2</v>
      </c>
      <c r="BZ50" t="s">
        <v>201</v>
      </c>
      <c r="CA50">
        <v>100</v>
      </c>
      <c r="CB50">
        <v>100</v>
      </c>
      <c r="CC50">
        <v>-3.856</v>
      </c>
      <c r="CD50">
        <v>0.438</v>
      </c>
      <c r="CE50">
        <v>3</v>
      </c>
      <c r="CF50">
        <v>505.796</v>
      </c>
      <c r="CG50">
        <v>620.705</v>
      </c>
      <c r="CH50">
        <v>28.5295</v>
      </c>
      <c r="CI50">
        <v>29.9193</v>
      </c>
      <c r="CJ50">
        <v>29.9995</v>
      </c>
      <c r="CK50">
        <v>30.0179</v>
      </c>
      <c r="CL50">
        <v>29.9768</v>
      </c>
      <c r="CM50">
        <v>20.7923</v>
      </c>
      <c r="CN50">
        <v>-30</v>
      </c>
      <c r="CO50">
        <v>-30</v>
      </c>
      <c r="CP50">
        <v>-999.9</v>
      </c>
      <c r="CQ50">
        <v>400</v>
      </c>
      <c r="CR50">
        <v>10.2088</v>
      </c>
      <c r="CS50">
        <v>100.324</v>
      </c>
      <c r="CT50">
        <v>99.2406</v>
      </c>
    </row>
    <row r="51" spans="1:98">
      <c r="A51">
        <v>8</v>
      </c>
      <c r="B51">
        <v>1495591746.1</v>
      </c>
      <c r="C51">
        <v>6942.59999990463</v>
      </c>
      <c r="D51" t="s">
        <v>211</v>
      </c>
      <c r="E51">
        <v>1495591745.6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0.0197822394708714</v>
      </c>
      <c r="AC51">
        <v>-0.443630244499258</v>
      </c>
      <c r="AD51">
        <v>4.79698114546991</v>
      </c>
      <c r="AE51">
        <v>1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1495591740.6</v>
      </c>
      <c r="AO51">
        <v>396.359714285714</v>
      </c>
      <c r="AP51">
        <v>399.987333333333</v>
      </c>
      <c r="AQ51">
        <v>28.2323476190476</v>
      </c>
      <c r="AR51">
        <v>27.6076619047619</v>
      </c>
      <c r="AS51">
        <v>500.005761904762</v>
      </c>
      <c r="AT51">
        <v>100.680285714286</v>
      </c>
      <c r="AU51">
        <v>0.0999848571428571</v>
      </c>
      <c r="AV51">
        <v>28.3689380952381</v>
      </c>
      <c r="AW51">
        <v>29.0641047619048</v>
      </c>
      <c r="AX51">
        <v>999.9</v>
      </c>
      <c r="AY51">
        <v>9996.7180952381</v>
      </c>
      <c r="AZ51">
        <v>302.046571428571</v>
      </c>
      <c r="BA51">
        <v>1690.35333333333</v>
      </c>
      <c r="BB51">
        <v>597.996285714286</v>
      </c>
      <c r="BC51">
        <v>0.899997095238095</v>
      </c>
      <c r="BD51">
        <v>0.1000029</v>
      </c>
      <c r="BE51">
        <v>29</v>
      </c>
      <c r="BF51">
        <v>12725.3714285714</v>
      </c>
      <c r="BG51">
        <v>1495591763.6</v>
      </c>
      <c r="BH51" t="s">
        <v>212</v>
      </c>
      <c r="BI51">
        <v>3</v>
      </c>
      <c r="BJ51">
        <v>-3.811</v>
      </c>
      <c r="BK51">
        <v>0.441</v>
      </c>
      <c r="BL51">
        <v>400</v>
      </c>
      <c r="BM51">
        <v>28</v>
      </c>
      <c r="BN51">
        <v>0.5</v>
      </c>
      <c r="BO51">
        <v>0.22</v>
      </c>
      <c r="BP51">
        <v>-3.67394926829268</v>
      </c>
      <c r="BQ51">
        <v>-0.0624156794425074</v>
      </c>
      <c r="BR51">
        <v>0.0437409093769567</v>
      </c>
      <c r="BS51">
        <v>1</v>
      </c>
      <c r="BT51">
        <v>0.623035853658537</v>
      </c>
      <c r="BU51">
        <v>-0.0105647665505239</v>
      </c>
      <c r="BV51">
        <v>0.0017608044386777</v>
      </c>
      <c r="BW51">
        <v>1</v>
      </c>
      <c r="BX51">
        <v>2</v>
      </c>
      <c r="BY51">
        <v>2</v>
      </c>
      <c r="BZ51" t="s">
        <v>201</v>
      </c>
      <c r="CA51">
        <v>100</v>
      </c>
      <c r="CB51">
        <v>100</v>
      </c>
      <c r="CC51">
        <v>-3.811</v>
      </c>
      <c r="CD51">
        <v>0.441</v>
      </c>
      <c r="CE51">
        <v>3</v>
      </c>
      <c r="CF51">
        <v>505.615</v>
      </c>
      <c r="CG51">
        <v>621.44</v>
      </c>
      <c r="CH51">
        <v>28.6809</v>
      </c>
      <c r="CI51">
        <v>29.8027</v>
      </c>
      <c r="CJ51">
        <v>29.9997</v>
      </c>
      <c r="CK51">
        <v>29.8893</v>
      </c>
      <c r="CL51">
        <v>29.8517</v>
      </c>
      <c r="CM51">
        <v>20.7302</v>
      </c>
      <c r="CN51">
        <v>-30</v>
      </c>
      <c r="CO51">
        <v>-30</v>
      </c>
      <c r="CP51">
        <v>-999.9</v>
      </c>
      <c r="CQ51">
        <v>400</v>
      </c>
      <c r="CR51">
        <v>10.2088</v>
      </c>
      <c r="CS51">
        <v>100.346</v>
      </c>
      <c r="CT51">
        <v>99.2845</v>
      </c>
    </row>
    <row r="52" spans="1:98">
      <c r="A52">
        <v>9</v>
      </c>
      <c r="B52">
        <v>1495591918.1</v>
      </c>
      <c r="C52">
        <v>7114.59999990463</v>
      </c>
      <c r="D52" t="s">
        <v>213</v>
      </c>
      <c r="E52">
        <v>1495591917.6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0.01980696727021</v>
      </c>
      <c r="AC52">
        <v>-0.444184782304882</v>
      </c>
      <c r="AD52">
        <v>4.80188341470315</v>
      </c>
      <c r="AE52">
        <v>2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1495591912.6</v>
      </c>
      <c r="AO52">
        <v>393.972380952381</v>
      </c>
      <c r="AP52">
        <v>399.832571428571</v>
      </c>
      <c r="AQ52">
        <v>29.0432619047619</v>
      </c>
      <c r="AR52">
        <v>27.8481761904762</v>
      </c>
      <c r="AS52">
        <v>500.012476190476</v>
      </c>
      <c r="AT52">
        <v>100.679523809524</v>
      </c>
      <c r="AU52">
        <v>0.10000610952381</v>
      </c>
      <c r="AV52">
        <v>28.9202238095238</v>
      </c>
      <c r="AW52">
        <v>29.6075</v>
      </c>
      <c r="AX52">
        <v>999.9</v>
      </c>
      <c r="AY52">
        <v>10004.0128571429</v>
      </c>
      <c r="AZ52">
        <v>302.294476190476</v>
      </c>
      <c r="BA52">
        <v>511.765809523809</v>
      </c>
      <c r="BB52">
        <v>598.001190476191</v>
      </c>
      <c r="BC52">
        <v>0.900000047619048</v>
      </c>
      <c r="BD52">
        <v>0.0999998095238095</v>
      </c>
      <c r="BE52">
        <v>30</v>
      </c>
      <c r="BF52">
        <v>12725.4952380952</v>
      </c>
      <c r="BG52">
        <v>1495591940.1</v>
      </c>
      <c r="BH52" t="s">
        <v>214</v>
      </c>
      <c r="BI52">
        <v>4</v>
      </c>
      <c r="BJ52">
        <v>-3.797</v>
      </c>
      <c r="BK52">
        <v>0.447</v>
      </c>
      <c r="BL52">
        <v>399</v>
      </c>
      <c r="BM52">
        <v>28</v>
      </c>
      <c r="BN52">
        <v>0.3</v>
      </c>
      <c r="BO52">
        <v>0.09</v>
      </c>
      <c r="BP52">
        <v>-5.87562926829268</v>
      </c>
      <c r="BQ52">
        <v>0.00151965156793636</v>
      </c>
      <c r="BR52">
        <v>0.0383111287652751</v>
      </c>
      <c r="BS52">
        <v>1</v>
      </c>
      <c r="BT52">
        <v>1.19319487804878</v>
      </c>
      <c r="BU52">
        <v>-0.043614982578398</v>
      </c>
      <c r="BV52">
        <v>0.00442350105352012</v>
      </c>
      <c r="BW52">
        <v>1</v>
      </c>
      <c r="BX52">
        <v>2</v>
      </c>
      <c r="BY52">
        <v>2</v>
      </c>
      <c r="BZ52" t="s">
        <v>201</v>
      </c>
      <c r="CA52">
        <v>100</v>
      </c>
      <c r="CB52">
        <v>100</v>
      </c>
      <c r="CC52">
        <v>-3.797</v>
      </c>
      <c r="CD52">
        <v>0.447</v>
      </c>
      <c r="CE52">
        <v>3</v>
      </c>
      <c r="CF52">
        <v>505.22</v>
      </c>
      <c r="CG52">
        <v>620.352</v>
      </c>
      <c r="CH52">
        <v>29.0719</v>
      </c>
      <c r="CI52">
        <v>29.795</v>
      </c>
      <c r="CJ52">
        <v>30.0003</v>
      </c>
      <c r="CK52">
        <v>29.8313</v>
      </c>
      <c r="CL52">
        <v>29.7894</v>
      </c>
      <c r="CM52">
        <v>20.8873</v>
      </c>
      <c r="CN52">
        <v>-30</v>
      </c>
      <c r="CO52">
        <v>-30</v>
      </c>
      <c r="CP52">
        <v>-999.9</v>
      </c>
      <c r="CQ52">
        <v>400</v>
      </c>
      <c r="CR52">
        <v>10.2088</v>
      </c>
      <c r="CS52">
        <v>100.362</v>
      </c>
      <c r="CT52">
        <v>99.3147</v>
      </c>
    </row>
    <row r="53" spans="1:98">
      <c r="A53">
        <v>10</v>
      </c>
      <c r="B53">
        <v>1495594890</v>
      </c>
      <c r="C53">
        <v>10086.5</v>
      </c>
      <c r="D53" t="s">
        <v>215</v>
      </c>
      <c r="E53">
        <v>1495594889.5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0.0198124757085804</v>
      </c>
      <c r="AC53">
        <v>-0.444308312801247</v>
      </c>
      <c r="AD53">
        <v>4.80297529935373</v>
      </c>
      <c r="AE53">
        <v>2</v>
      </c>
      <c r="AF53">
        <v>0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1495594884.5</v>
      </c>
      <c r="AO53">
        <v>392.837285714286</v>
      </c>
      <c r="AP53">
        <v>400.056142857143</v>
      </c>
      <c r="AQ53">
        <v>32.8112714285714</v>
      </c>
      <c r="AR53">
        <v>30.9012</v>
      </c>
      <c r="AS53">
        <v>499.991714285714</v>
      </c>
      <c r="AT53">
        <v>100.709619047619</v>
      </c>
      <c r="AU53">
        <v>0.0999656666666667</v>
      </c>
      <c r="AV53">
        <v>30.4951666666667</v>
      </c>
      <c r="AW53">
        <v>30.8378238095238</v>
      </c>
      <c r="AX53">
        <v>999.9</v>
      </c>
      <c r="AY53">
        <v>9997.49761904762</v>
      </c>
      <c r="AZ53">
        <v>249.418857142857</v>
      </c>
      <c r="BA53">
        <v>461.774095238095</v>
      </c>
      <c r="BB53">
        <v>489.998285714286</v>
      </c>
      <c r="BC53">
        <v>0.899995952380952</v>
      </c>
      <c r="BD53">
        <v>0.100004047619048</v>
      </c>
      <c r="BE53">
        <v>32</v>
      </c>
      <c r="BF53">
        <v>10427.1619047619</v>
      </c>
      <c r="BG53">
        <v>1495594918.5</v>
      </c>
      <c r="BH53" t="s">
        <v>216</v>
      </c>
      <c r="BI53">
        <v>5</v>
      </c>
      <c r="BJ53">
        <v>-3.817</v>
      </c>
      <c r="BK53">
        <v>0.476</v>
      </c>
      <c r="BL53">
        <v>400</v>
      </c>
      <c r="BM53">
        <v>31</v>
      </c>
      <c r="BN53">
        <v>0.5</v>
      </c>
      <c r="BO53">
        <v>0.04</v>
      </c>
      <c r="BP53">
        <v>-7.20398292682927</v>
      </c>
      <c r="BQ53">
        <v>-0.0369514285714648</v>
      </c>
      <c r="BR53">
        <v>0.0557761387588663</v>
      </c>
      <c r="BS53">
        <v>1</v>
      </c>
      <c r="BT53">
        <v>1.88117243902439</v>
      </c>
      <c r="BU53">
        <v>0.000497770034844743</v>
      </c>
      <c r="BV53">
        <v>0.00103821324114406</v>
      </c>
      <c r="BW53">
        <v>1</v>
      </c>
      <c r="BX53">
        <v>2</v>
      </c>
      <c r="BY53">
        <v>2</v>
      </c>
      <c r="BZ53" t="s">
        <v>201</v>
      </c>
      <c r="CA53">
        <v>100</v>
      </c>
      <c r="CB53">
        <v>100</v>
      </c>
      <c r="CC53">
        <v>-3.817</v>
      </c>
      <c r="CD53">
        <v>0.476</v>
      </c>
      <c r="CE53">
        <v>3</v>
      </c>
      <c r="CF53">
        <v>505.191</v>
      </c>
      <c r="CG53">
        <v>612.407</v>
      </c>
      <c r="CH53">
        <v>30.9336</v>
      </c>
      <c r="CI53">
        <v>31.7496</v>
      </c>
      <c r="CJ53">
        <v>29.9995</v>
      </c>
      <c r="CK53">
        <v>31.7734</v>
      </c>
      <c r="CL53">
        <v>31.7162</v>
      </c>
      <c r="CM53">
        <v>20.7789</v>
      </c>
      <c r="CN53">
        <v>-30</v>
      </c>
      <c r="CO53">
        <v>-30</v>
      </c>
      <c r="CP53">
        <v>-999.9</v>
      </c>
      <c r="CQ53">
        <v>400</v>
      </c>
      <c r="CR53">
        <v>10.2088</v>
      </c>
      <c r="CS53">
        <v>99.9584</v>
      </c>
      <c r="CT53">
        <v>98.9299</v>
      </c>
    </row>
    <row r="54" spans="1:98">
      <c r="A54">
        <v>11</v>
      </c>
      <c r="B54">
        <v>1495595014.5</v>
      </c>
      <c r="C54">
        <v>10211</v>
      </c>
      <c r="D54" t="s">
        <v>217</v>
      </c>
      <c r="E54">
        <v>1495595014</v>
      </c>
      <c r="F54">
        <f>AS54*AG54*(AQ54-AR54)/(100*$B$5*(1000-AG54*AQ54))</f>
        <v>0</v>
      </c>
      <c r="G54">
        <f>AS54*AG54*(AP54-AO54*(1000-AG54*AR54)/(1000-AG54*AQ54))/(100*$B$5)</f>
        <v>0</v>
      </c>
      <c r="H54">
        <f>AO54 - G54*$B$5*100.0/(AI54*AY54)</f>
        <v>0</v>
      </c>
      <c r="I54">
        <f>((O54-F54/2)*(AO54 - G54*$B$5*100.0/(AI54*AY54))-G54)/(O54+F54/2)</f>
        <v>0</v>
      </c>
      <c r="J54">
        <f>I54*(AT54+AU54)/1000.0</f>
        <v>0</v>
      </c>
      <c r="K54">
        <f>(AO54 - G54*$B$5*100.0/(AI54*AY54))*(AT54+AU54)/1000.0</f>
        <v>0</v>
      </c>
      <c r="L54">
        <f>2.0/((1/N54-1/M54)+SQRT((1/N54-1/M54)*(1/N54-1/M54) + 4*$B$6/(($B$6+1)*($B$6+1))*(2*1/N54*1/M54-1/M54*1/M54)))</f>
        <v>0</v>
      </c>
      <c r="M54">
        <f>AD54+AC54*$B$5+AB54*$B$5*$B$5</f>
        <v>0</v>
      </c>
      <c r="N54">
        <f>F54*(1000-(1000*0.61365*exp(17.502*R54/(240.97+R54))/(AT54+AU54)+AQ54)/2)/(1000*0.61365*exp(17.502*R54/(240.97+R54))/(AT54+AU54)-AQ54)</f>
        <v>0</v>
      </c>
      <c r="O54">
        <f>1/(($B$6+1)/(L54/1.6)+1/(M54/1.37)) + $B$6/(($B$6+1)/(L54/1.6) + $B$6/(M54/1.37))</f>
        <v>0</v>
      </c>
      <c r="P54">
        <f>(AK54*AM54)</f>
        <v>0</v>
      </c>
      <c r="Q54">
        <f>(AV54+(P54+2*0.95*5.67E-8*(((AV54+$B$9)+273)^4-(AV54+273)^4)-44100*F54)/(1.84*29.3*M54+8*0.95*5.67E-8*(AV54+273)^3))</f>
        <v>0</v>
      </c>
      <c r="R54">
        <f>($B$10*AW54+$B$11*AX54+$B$12*Q54)</f>
        <v>0</v>
      </c>
      <c r="S54">
        <f>0.61365*exp(17.502*R54/(240.97+R54))</f>
        <v>0</v>
      </c>
      <c r="T54">
        <f>(U54/V54*100)</f>
        <v>0</v>
      </c>
      <c r="U54">
        <f>AQ54*(AT54+AU54)/1000</f>
        <v>0</v>
      </c>
      <c r="V54">
        <f>0.61365*exp(17.502*AV54/(240.97+AV54))</f>
        <v>0</v>
      </c>
      <c r="W54">
        <f>(S54-AQ54*(AT54+AU54)/1000)</f>
        <v>0</v>
      </c>
      <c r="X54">
        <f>(-F54*44100)</f>
        <v>0</v>
      </c>
      <c r="Y54">
        <f>2*29.3*M54*0.92*(AV54-R54)</f>
        <v>0</v>
      </c>
      <c r="Z54">
        <f>2*0.95*5.67E-8*(((AV54+$B$9)+273)^4-(R54+273)^4)</f>
        <v>0</v>
      </c>
      <c r="AA54">
        <f>P54+Z54+X54+Y54</f>
        <v>0</v>
      </c>
      <c r="AB54">
        <v>0.0197820083561708</v>
      </c>
      <c r="AC54">
        <v>-0.443625061594092</v>
      </c>
      <c r="AD54">
        <v>4.79693532161615</v>
      </c>
      <c r="AE54">
        <v>2</v>
      </c>
      <c r="AF54">
        <v>0</v>
      </c>
      <c r="AG54">
        <f>IF(AE54*$B$40&gt;=AI54,1.0,(AI54/(AI54-AE54*$B$40)))</f>
        <v>0</v>
      </c>
      <c r="AH54">
        <f>(AG54-1)*100</f>
        <v>0</v>
      </c>
      <c r="AI54">
        <f>MAX(0,($B$34+$B$35*AY54)/(1+$B$36*AY54)*AT54/(AV54+273)*$B$37)</f>
        <v>0</v>
      </c>
      <c r="AJ54">
        <f>$B$29*AZ54+$B$30*BA54+$B$31*BB54</f>
        <v>0</v>
      </c>
      <c r="AK54">
        <f>AJ54*AL54</f>
        <v>0</v>
      </c>
      <c r="AL54">
        <f>($B$29*$B$15+$B$30*$B$15+$B$31*(BC54*$B$16+BD54*$B$18))/($B$29+$B$30+$B$31)</f>
        <v>0</v>
      </c>
      <c r="AM54">
        <f>($B$29*$B$22+$B$30*$B$22+$B$31*(BC54*$B$23+BD54*$B$25))/($B$29+$B$30+$B$31)</f>
        <v>0</v>
      </c>
      <c r="AN54">
        <v>1495595009</v>
      </c>
      <c r="AO54">
        <v>392.550190476191</v>
      </c>
      <c r="AP54">
        <v>399.884857142857</v>
      </c>
      <c r="AQ54">
        <v>32.4939</v>
      </c>
      <c r="AR54">
        <v>30.9392952380952</v>
      </c>
      <c r="AS54">
        <v>500.007380952381</v>
      </c>
      <c r="AT54">
        <v>100.705285714286</v>
      </c>
      <c r="AU54">
        <v>0.099987519047619</v>
      </c>
      <c r="AV54">
        <v>30.5042476190476</v>
      </c>
      <c r="AW54">
        <v>31.0919428571429</v>
      </c>
      <c r="AX54">
        <v>999.9</v>
      </c>
      <c r="AY54">
        <v>9998.14285714286</v>
      </c>
      <c r="AZ54">
        <v>249.931857142857</v>
      </c>
      <c r="BA54">
        <v>482.596761904762</v>
      </c>
      <c r="BB54">
        <v>490.000571428571</v>
      </c>
      <c r="BC54">
        <v>0.900005523809524</v>
      </c>
      <c r="BD54">
        <v>0.0999945714285714</v>
      </c>
      <c r="BE54">
        <v>32</v>
      </c>
      <c r="BF54">
        <v>10427.2523809524</v>
      </c>
      <c r="BG54">
        <v>1495595037.5</v>
      </c>
      <c r="BH54" t="s">
        <v>218</v>
      </c>
      <c r="BI54">
        <v>6</v>
      </c>
      <c r="BJ54">
        <v>-3.835</v>
      </c>
      <c r="BK54">
        <v>0.48</v>
      </c>
      <c r="BL54">
        <v>399</v>
      </c>
      <c r="BM54">
        <v>31</v>
      </c>
      <c r="BN54">
        <v>0.48</v>
      </c>
      <c r="BO54">
        <v>0.07</v>
      </c>
      <c r="BP54">
        <v>-7.32151658536585</v>
      </c>
      <c r="BQ54">
        <v>0.0964409059234397</v>
      </c>
      <c r="BR54">
        <v>0.0477259492544959</v>
      </c>
      <c r="BS54">
        <v>1</v>
      </c>
      <c r="BT54">
        <v>1.54960609756098</v>
      </c>
      <c r="BU54">
        <v>0.0146270383275237</v>
      </c>
      <c r="BV54">
        <v>0.0016579856689027</v>
      </c>
      <c r="BW54">
        <v>1</v>
      </c>
      <c r="BX54">
        <v>2</v>
      </c>
      <c r="BY54">
        <v>2</v>
      </c>
      <c r="BZ54" t="s">
        <v>201</v>
      </c>
      <c r="CA54">
        <v>100</v>
      </c>
      <c r="CB54">
        <v>100</v>
      </c>
      <c r="CC54">
        <v>-3.835</v>
      </c>
      <c r="CD54">
        <v>0.48</v>
      </c>
      <c r="CE54">
        <v>3</v>
      </c>
      <c r="CF54">
        <v>504.756</v>
      </c>
      <c r="CG54">
        <v>612.245</v>
      </c>
      <c r="CH54">
        <v>30.9186</v>
      </c>
      <c r="CI54">
        <v>31.6054</v>
      </c>
      <c r="CJ54">
        <v>29.9995</v>
      </c>
      <c r="CK54">
        <v>31.6361</v>
      </c>
      <c r="CL54">
        <v>31.582</v>
      </c>
      <c r="CM54">
        <v>20.84</v>
      </c>
      <c r="CN54">
        <v>-30</v>
      </c>
      <c r="CO54">
        <v>-30</v>
      </c>
      <c r="CP54">
        <v>-999.9</v>
      </c>
      <c r="CQ54">
        <v>400</v>
      </c>
      <c r="CR54">
        <v>10.2088</v>
      </c>
      <c r="CS54">
        <v>100</v>
      </c>
      <c r="CT54">
        <v>98.9836</v>
      </c>
    </row>
    <row r="55" spans="1:98">
      <c r="A55">
        <v>12</v>
      </c>
      <c r="B55">
        <v>1495595196.5</v>
      </c>
      <c r="C55">
        <v>10393</v>
      </c>
      <c r="D55" t="s">
        <v>219</v>
      </c>
      <c r="E55">
        <v>1495595196</v>
      </c>
      <c r="F55">
        <f>AS55*AG55*(AQ55-AR55)/(100*$B$5*(1000-AG55*AQ55))</f>
        <v>0</v>
      </c>
      <c r="G55">
        <f>AS55*AG55*(AP55-AO55*(1000-AG55*AR55)/(1000-AG55*AQ55))/(100*$B$5)</f>
        <v>0</v>
      </c>
      <c r="H55">
        <f>AO55 - G55*$B$5*100.0/(AI55*AY55)</f>
        <v>0</v>
      </c>
      <c r="I55">
        <f>((O55-F55/2)*(AO55 - G55*$B$5*100.0/(AI55*AY55))-G55)/(O55+F55/2)</f>
        <v>0</v>
      </c>
      <c r="J55">
        <f>I55*(AT55+AU55)/1000.0</f>
        <v>0</v>
      </c>
      <c r="K55">
        <f>(AO55 - G55*$B$5*100.0/(AI55*AY55))*(AT55+AU55)/1000.0</f>
        <v>0</v>
      </c>
      <c r="L55">
        <f>2.0/((1/N55-1/M55)+SQRT((1/N55-1/M55)*(1/N55-1/M55) + 4*$B$6/(($B$6+1)*($B$6+1))*(2*1/N55*1/M55-1/M55*1/M55)))</f>
        <v>0</v>
      </c>
      <c r="M55">
        <f>AD55+AC55*$B$5+AB55*$B$5*$B$5</f>
        <v>0</v>
      </c>
      <c r="N55">
        <f>F55*(1000-(1000*0.61365*exp(17.502*R55/(240.97+R55))/(AT55+AU55)+AQ55)/2)/(1000*0.61365*exp(17.502*R55/(240.97+R55))/(AT55+AU55)-AQ55)</f>
        <v>0</v>
      </c>
      <c r="O55">
        <f>1/(($B$6+1)/(L55/1.6)+1/(M55/1.37)) + $B$6/(($B$6+1)/(L55/1.6) + $B$6/(M55/1.37))</f>
        <v>0</v>
      </c>
      <c r="P55">
        <f>(AK55*AM55)</f>
        <v>0</v>
      </c>
      <c r="Q55">
        <f>(AV55+(P55+2*0.95*5.67E-8*(((AV55+$B$9)+273)^4-(AV55+273)^4)-44100*F55)/(1.84*29.3*M55+8*0.95*5.67E-8*(AV55+273)^3))</f>
        <v>0</v>
      </c>
      <c r="R55">
        <f>($B$10*AW55+$B$11*AX55+$B$12*Q55)</f>
        <v>0</v>
      </c>
      <c r="S55">
        <f>0.61365*exp(17.502*R55/(240.97+R55))</f>
        <v>0</v>
      </c>
      <c r="T55">
        <f>(U55/V55*100)</f>
        <v>0</v>
      </c>
      <c r="U55">
        <f>AQ55*(AT55+AU55)/1000</f>
        <v>0</v>
      </c>
      <c r="V55">
        <f>0.61365*exp(17.502*AV55/(240.97+AV55))</f>
        <v>0</v>
      </c>
      <c r="W55">
        <f>(S55-AQ55*(AT55+AU55)/1000)</f>
        <v>0</v>
      </c>
      <c r="X55">
        <f>(-F55*44100)</f>
        <v>0</v>
      </c>
      <c r="Y55">
        <f>2*29.3*M55*0.92*(AV55-R55)</f>
        <v>0</v>
      </c>
      <c r="Z55">
        <f>2*0.95*5.67E-8*(((AV55+$B$9)+273)^4-(R55+273)^4)</f>
        <v>0</v>
      </c>
      <c r="AA55">
        <f>P55+Z55+X55+Y55</f>
        <v>0</v>
      </c>
      <c r="AB55">
        <v>0.0197503665186405</v>
      </c>
      <c r="AC55">
        <v>-0.442915471755153</v>
      </c>
      <c r="AD55">
        <v>4.79066062725804</v>
      </c>
      <c r="AE55">
        <v>2</v>
      </c>
      <c r="AF55">
        <v>0</v>
      </c>
      <c r="AG55">
        <f>IF(AE55*$B$40&gt;=AI55,1.0,(AI55/(AI55-AE55*$B$40)))</f>
        <v>0</v>
      </c>
      <c r="AH55">
        <f>(AG55-1)*100</f>
        <v>0</v>
      </c>
      <c r="AI55">
        <f>MAX(0,($B$34+$B$35*AY55)/(1+$B$36*AY55)*AT55/(AV55+273)*$B$37)</f>
        <v>0</v>
      </c>
      <c r="AJ55">
        <f>$B$29*AZ55+$B$30*BA55+$B$31*BB55</f>
        <v>0</v>
      </c>
      <c r="AK55">
        <f>AJ55*AL55</f>
        <v>0</v>
      </c>
      <c r="AL55">
        <f>($B$29*$B$15+$B$30*$B$15+$B$31*(BC55*$B$16+BD55*$B$18))/($B$29+$B$30+$B$31)</f>
        <v>0</v>
      </c>
      <c r="AM55">
        <f>($B$29*$B$22+$B$30*$B$22+$B$31*(BC55*$B$23+BD55*$B$25))/($B$29+$B$30+$B$31)</f>
        <v>0</v>
      </c>
      <c r="AN55">
        <v>1495595191</v>
      </c>
      <c r="AO55">
        <v>391.519857142857</v>
      </c>
      <c r="AP55">
        <v>399.880952380952</v>
      </c>
      <c r="AQ55">
        <v>32.5132714285714</v>
      </c>
      <c r="AR55">
        <v>30.9274904761905</v>
      </c>
      <c r="AS55">
        <v>499.995952380952</v>
      </c>
      <c r="AT55">
        <v>100.695428571429</v>
      </c>
      <c r="AU55">
        <v>0.0999893285714286</v>
      </c>
      <c r="AV55">
        <v>30.3197285714286</v>
      </c>
      <c r="AW55">
        <v>30.9145761904762</v>
      </c>
      <c r="AX55">
        <v>999.9</v>
      </c>
      <c r="AY55">
        <v>9999.58571428571</v>
      </c>
      <c r="AZ55">
        <v>250.995095238095</v>
      </c>
      <c r="BA55">
        <v>412.432238095238</v>
      </c>
      <c r="BB55">
        <v>490.000142857143</v>
      </c>
      <c r="BC55">
        <v>0.900002380952381</v>
      </c>
      <c r="BD55">
        <v>0.0999975238095238</v>
      </c>
      <c r="BE55">
        <v>31.0258095238095</v>
      </c>
      <c r="BF55">
        <v>10427.2238095238</v>
      </c>
      <c r="BG55">
        <v>1495595214.5</v>
      </c>
      <c r="BH55" t="s">
        <v>220</v>
      </c>
      <c r="BI55">
        <v>7</v>
      </c>
      <c r="BJ55">
        <v>-3.779</v>
      </c>
      <c r="BK55">
        <v>0.481</v>
      </c>
      <c r="BL55">
        <v>400</v>
      </c>
      <c r="BM55">
        <v>31</v>
      </c>
      <c r="BN55">
        <v>0.41</v>
      </c>
      <c r="BO55">
        <v>0.06</v>
      </c>
      <c r="BP55">
        <v>-8.42104780487805</v>
      </c>
      <c r="BQ55">
        <v>0.0275650871080311</v>
      </c>
      <c r="BR55">
        <v>0.0279928010355446</v>
      </c>
      <c r="BS55">
        <v>1</v>
      </c>
      <c r="BT55">
        <v>1.58814902439024</v>
      </c>
      <c r="BU55">
        <v>-0.0416282926829236</v>
      </c>
      <c r="BV55">
        <v>0.00431565714685043</v>
      </c>
      <c r="BW55">
        <v>1</v>
      </c>
      <c r="BX55">
        <v>2</v>
      </c>
      <c r="BY55">
        <v>2</v>
      </c>
      <c r="BZ55" t="s">
        <v>201</v>
      </c>
      <c r="CA55">
        <v>100</v>
      </c>
      <c r="CB55">
        <v>100</v>
      </c>
      <c r="CC55">
        <v>-3.779</v>
      </c>
      <c r="CD55">
        <v>0.481</v>
      </c>
      <c r="CE55">
        <v>3</v>
      </c>
      <c r="CF55">
        <v>505.237</v>
      </c>
      <c r="CG55">
        <v>612.486</v>
      </c>
      <c r="CH55">
        <v>30.8823</v>
      </c>
      <c r="CI55">
        <v>31.3993</v>
      </c>
      <c r="CJ55">
        <v>29.9997</v>
      </c>
      <c r="CK55">
        <v>31.4358</v>
      </c>
      <c r="CL55">
        <v>31.3836</v>
      </c>
      <c r="CM55">
        <v>21.0445</v>
      </c>
      <c r="CN55">
        <v>-30</v>
      </c>
      <c r="CO55">
        <v>-30</v>
      </c>
      <c r="CP55">
        <v>-999.9</v>
      </c>
      <c r="CQ55">
        <v>400</v>
      </c>
      <c r="CR55">
        <v>10.2088</v>
      </c>
      <c r="CS55">
        <v>100.048</v>
      </c>
      <c r="CT55">
        <v>99.045</v>
      </c>
    </row>
    <row r="56" spans="1:98">
      <c r="A56">
        <v>13</v>
      </c>
      <c r="B56">
        <v>1495598963.6</v>
      </c>
      <c r="C56">
        <v>14160.0999999046</v>
      </c>
      <c r="D56" t="s">
        <v>221</v>
      </c>
      <c r="E56">
        <v>1495598963.1</v>
      </c>
      <c r="F56">
        <f>AS56*AG56*(AQ56-AR56)/(100*$B$5*(1000-AG56*AQ56))</f>
        <v>0</v>
      </c>
      <c r="G56">
        <f>AS56*AG56*(AP56-AO56*(1000-AG56*AR56)/(1000-AG56*AQ56))/(100*$B$5)</f>
        <v>0</v>
      </c>
      <c r="H56">
        <f>AO56 - G56*$B$5*100.0/(AI56*AY56)</f>
        <v>0</v>
      </c>
      <c r="I56">
        <f>((O56-F56/2)*(AO56 - G56*$B$5*100.0/(AI56*AY56))-G56)/(O56+F56/2)</f>
        <v>0</v>
      </c>
      <c r="J56">
        <f>I56*(AT56+AU56)/1000.0</f>
        <v>0</v>
      </c>
      <c r="K56">
        <f>(AO56 - G56*$B$5*100.0/(AI56*AY56))*(AT56+AU56)/1000.0</f>
        <v>0</v>
      </c>
      <c r="L56">
        <f>2.0/((1/N56-1/M56)+SQRT((1/N56-1/M56)*(1/N56-1/M56) + 4*$B$6/(($B$6+1)*($B$6+1))*(2*1/N56*1/M56-1/M56*1/M56)))</f>
        <v>0</v>
      </c>
      <c r="M56">
        <f>AD56+AC56*$B$5+AB56*$B$5*$B$5</f>
        <v>0</v>
      </c>
      <c r="N56">
        <f>F56*(1000-(1000*0.61365*exp(17.502*R56/(240.97+R56))/(AT56+AU56)+AQ56)/2)/(1000*0.61365*exp(17.502*R56/(240.97+R56))/(AT56+AU56)-AQ56)</f>
        <v>0</v>
      </c>
      <c r="O56">
        <f>1/(($B$6+1)/(L56/1.6)+1/(M56/1.37)) + $B$6/(($B$6+1)/(L56/1.6) + $B$6/(M56/1.37))</f>
        <v>0</v>
      </c>
      <c r="P56">
        <f>(AK56*AM56)</f>
        <v>0</v>
      </c>
      <c r="Q56">
        <f>(AV56+(P56+2*0.95*5.67E-8*(((AV56+$B$9)+273)^4-(AV56+273)^4)-44100*F56)/(1.84*29.3*M56+8*0.95*5.67E-8*(AV56+273)^3))</f>
        <v>0</v>
      </c>
      <c r="R56">
        <f>($B$10*AW56+$B$11*AX56+$B$12*Q56)</f>
        <v>0</v>
      </c>
      <c r="S56">
        <f>0.61365*exp(17.502*R56/(240.97+R56))</f>
        <v>0</v>
      </c>
      <c r="T56">
        <f>(U56/V56*100)</f>
        <v>0</v>
      </c>
      <c r="U56">
        <f>AQ56*(AT56+AU56)/1000</f>
        <v>0</v>
      </c>
      <c r="V56">
        <f>0.61365*exp(17.502*AV56/(240.97+AV56))</f>
        <v>0</v>
      </c>
      <c r="W56">
        <f>(S56-AQ56*(AT56+AU56)/1000)</f>
        <v>0</v>
      </c>
      <c r="X56">
        <f>(-F56*44100)</f>
        <v>0</v>
      </c>
      <c r="Y56">
        <f>2*29.3*M56*0.92*(AV56-R56)</f>
        <v>0</v>
      </c>
      <c r="Z56">
        <f>2*0.95*5.67E-8*(((AV56+$B$9)+273)^4-(R56+273)^4)</f>
        <v>0</v>
      </c>
      <c r="AA56">
        <f>P56+Z56+X56+Y56</f>
        <v>0</v>
      </c>
      <c r="AB56">
        <v>0.0197445223376603</v>
      </c>
      <c r="AC56">
        <v>-0.442784412001229</v>
      </c>
      <c r="AD56">
        <v>4.78950149461977</v>
      </c>
      <c r="AE56">
        <v>2</v>
      </c>
      <c r="AF56">
        <v>0</v>
      </c>
      <c r="AG56">
        <f>IF(AE56*$B$40&gt;=AI56,1.0,(AI56/(AI56-AE56*$B$40)))</f>
        <v>0</v>
      </c>
      <c r="AH56">
        <f>(AG56-1)*100</f>
        <v>0</v>
      </c>
      <c r="AI56">
        <f>MAX(0,($B$34+$B$35*AY56)/(1+$B$36*AY56)*AT56/(AV56+273)*$B$37)</f>
        <v>0</v>
      </c>
      <c r="AJ56">
        <f>$B$29*AZ56+$B$30*BA56+$B$31*BB56</f>
        <v>0</v>
      </c>
      <c r="AK56">
        <f>AJ56*AL56</f>
        <v>0</v>
      </c>
      <c r="AL56">
        <f>($B$29*$B$15+$B$30*$B$15+$B$31*(BC56*$B$16+BD56*$B$18))/($B$29+$B$30+$B$31)</f>
        <v>0</v>
      </c>
      <c r="AM56">
        <f>($B$29*$B$22+$B$30*$B$22+$B$31*(BC56*$B$23+BD56*$B$25))/($B$29+$B$30+$B$31)</f>
        <v>0</v>
      </c>
      <c r="AN56">
        <v>1495598958.1</v>
      </c>
      <c r="AO56">
        <v>393.426857142857</v>
      </c>
      <c r="AP56">
        <v>399.931666666667</v>
      </c>
      <c r="AQ56">
        <v>35.6555619047619</v>
      </c>
      <c r="AR56">
        <v>34.6033904761905</v>
      </c>
      <c r="AS56">
        <v>499.989238095238</v>
      </c>
      <c r="AT56">
        <v>100.640380952381</v>
      </c>
      <c r="AU56">
        <v>0.0999527333333333</v>
      </c>
      <c r="AV56">
        <v>32.3437428571428</v>
      </c>
      <c r="AW56">
        <v>32.871480952381</v>
      </c>
      <c r="AX56">
        <v>999.9</v>
      </c>
      <c r="AY56">
        <v>9997.85714285714</v>
      </c>
      <c r="AZ56">
        <v>263.559904761905</v>
      </c>
      <c r="BA56">
        <v>467.05319047619</v>
      </c>
      <c r="BB56">
        <v>512.001428571429</v>
      </c>
      <c r="BC56">
        <v>0.899999571428571</v>
      </c>
      <c r="BD56">
        <v>0.100000485714286</v>
      </c>
      <c r="BE56">
        <v>33</v>
      </c>
      <c r="BF56">
        <v>10895.4142857143</v>
      </c>
      <c r="BG56">
        <v>1495598984.1</v>
      </c>
      <c r="BH56" t="s">
        <v>222</v>
      </c>
      <c r="BI56">
        <v>8</v>
      </c>
      <c r="BJ56">
        <v>-3.915</v>
      </c>
      <c r="BK56">
        <v>0.496</v>
      </c>
      <c r="BL56">
        <v>399</v>
      </c>
      <c r="BM56">
        <v>35</v>
      </c>
      <c r="BN56">
        <v>0.3</v>
      </c>
      <c r="BO56">
        <v>0.17</v>
      </c>
      <c r="BP56">
        <v>-6.41341536585366</v>
      </c>
      <c r="BQ56">
        <v>0.51560362369322</v>
      </c>
      <c r="BR56">
        <v>0.0573023801956398</v>
      </c>
      <c r="BS56">
        <v>0</v>
      </c>
      <c r="BT56">
        <v>1.04500341463415</v>
      </c>
      <c r="BU56">
        <v>-0.0957361672473693</v>
      </c>
      <c r="BV56">
        <v>0.00952879605164956</v>
      </c>
      <c r="BW56">
        <v>1</v>
      </c>
      <c r="BX56">
        <v>1</v>
      </c>
      <c r="BY56">
        <v>2</v>
      </c>
      <c r="BZ56" t="s">
        <v>205</v>
      </c>
      <c r="CA56">
        <v>100</v>
      </c>
      <c r="CB56">
        <v>100</v>
      </c>
      <c r="CC56">
        <v>-3.915</v>
      </c>
      <c r="CD56">
        <v>0.496</v>
      </c>
      <c r="CE56">
        <v>3</v>
      </c>
      <c r="CF56">
        <v>505.125</v>
      </c>
      <c r="CG56">
        <v>599.273</v>
      </c>
      <c r="CH56">
        <v>32.8324</v>
      </c>
      <c r="CI56">
        <v>33.6868</v>
      </c>
      <c r="CJ56">
        <v>29.9994</v>
      </c>
      <c r="CK56">
        <v>33.7165</v>
      </c>
      <c r="CL56">
        <v>33.6585</v>
      </c>
      <c r="CM56">
        <v>20.6666</v>
      </c>
      <c r="CN56">
        <v>-30</v>
      </c>
      <c r="CO56">
        <v>-30</v>
      </c>
      <c r="CP56">
        <v>-999.9</v>
      </c>
      <c r="CQ56">
        <v>400</v>
      </c>
      <c r="CR56">
        <v>10.2088</v>
      </c>
      <c r="CS56">
        <v>99.5107</v>
      </c>
      <c r="CT56">
        <v>98.5926</v>
      </c>
    </row>
    <row r="57" spans="1:98">
      <c r="A57">
        <v>14</v>
      </c>
      <c r="B57">
        <v>1495599102.6</v>
      </c>
      <c r="C57">
        <v>14299.0999999046</v>
      </c>
      <c r="D57" t="s">
        <v>223</v>
      </c>
      <c r="E57">
        <v>1495599102.1</v>
      </c>
      <c r="F57">
        <f>AS57*AG57*(AQ57-AR57)/(100*$B$5*(1000-AG57*AQ57))</f>
        <v>0</v>
      </c>
      <c r="G57">
        <f>AS57*AG57*(AP57-AO57*(1000-AG57*AR57)/(1000-AG57*AQ57))/(100*$B$5)</f>
        <v>0</v>
      </c>
      <c r="H57">
        <f>AO57 - G57*$B$5*100.0/(AI57*AY57)</f>
        <v>0</v>
      </c>
      <c r="I57">
        <f>((O57-F57/2)*(AO57 - G57*$B$5*100.0/(AI57*AY57))-G57)/(O57+F57/2)</f>
        <v>0</v>
      </c>
      <c r="J57">
        <f>I57*(AT57+AU57)/1000.0</f>
        <v>0</v>
      </c>
      <c r="K57">
        <f>(AO57 - G57*$B$5*100.0/(AI57*AY57))*(AT57+AU57)/1000.0</f>
        <v>0</v>
      </c>
      <c r="L57">
        <f>2.0/((1/N57-1/M57)+SQRT((1/N57-1/M57)*(1/N57-1/M57) + 4*$B$6/(($B$6+1)*($B$6+1))*(2*1/N57*1/M57-1/M57*1/M57)))</f>
        <v>0</v>
      </c>
      <c r="M57">
        <f>AD57+AC57*$B$5+AB57*$B$5*$B$5</f>
        <v>0</v>
      </c>
      <c r="N57">
        <f>F57*(1000-(1000*0.61365*exp(17.502*R57/(240.97+R57))/(AT57+AU57)+AQ57)/2)/(1000*0.61365*exp(17.502*R57/(240.97+R57))/(AT57+AU57)-AQ57)</f>
        <v>0</v>
      </c>
      <c r="O57">
        <f>1/(($B$6+1)/(L57/1.6)+1/(M57/1.37)) + $B$6/(($B$6+1)/(L57/1.6) + $B$6/(M57/1.37))</f>
        <v>0</v>
      </c>
      <c r="P57">
        <f>(AK57*AM57)</f>
        <v>0</v>
      </c>
      <c r="Q57">
        <f>(AV57+(P57+2*0.95*5.67E-8*(((AV57+$B$9)+273)^4-(AV57+273)^4)-44100*F57)/(1.84*29.3*M57+8*0.95*5.67E-8*(AV57+273)^3))</f>
        <v>0</v>
      </c>
      <c r="R57">
        <f>($B$10*AW57+$B$11*AX57+$B$12*Q57)</f>
        <v>0</v>
      </c>
      <c r="S57">
        <f>0.61365*exp(17.502*R57/(240.97+R57))</f>
        <v>0</v>
      </c>
      <c r="T57">
        <f>(U57/V57*100)</f>
        <v>0</v>
      </c>
      <c r="U57">
        <f>AQ57*(AT57+AU57)/1000</f>
        <v>0</v>
      </c>
      <c r="V57">
        <f>0.61365*exp(17.502*AV57/(240.97+AV57))</f>
        <v>0</v>
      </c>
      <c r="W57">
        <f>(S57-AQ57*(AT57+AU57)/1000)</f>
        <v>0</v>
      </c>
      <c r="X57">
        <f>(-F57*44100)</f>
        <v>0</v>
      </c>
      <c r="Y57">
        <f>2*29.3*M57*0.92*(AV57-R57)</f>
        <v>0</v>
      </c>
      <c r="Z57">
        <f>2*0.95*5.67E-8*(((AV57+$B$9)+273)^4-(R57+273)^4)</f>
        <v>0</v>
      </c>
      <c r="AA57">
        <f>P57+Z57+X57+Y57</f>
        <v>0</v>
      </c>
      <c r="AB57">
        <v>0.0197532317023546</v>
      </c>
      <c r="AC57">
        <v>-0.44297972545876</v>
      </c>
      <c r="AD57">
        <v>4.79122888281595</v>
      </c>
      <c r="AE57">
        <v>8</v>
      </c>
      <c r="AF57">
        <v>2</v>
      </c>
      <c r="AG57">
        <f>IF(AE57*$B$40&gt;=AI57,1.0,(AI57/(AI57-AE57*$B$40)))</f>
        <v>0</v>
      </c>
      <c r="AH57">
        <f>(AG57-1)*100</f>
        <v>0</v>
      </c>
      <c r="AI57">
        <f>MAX(0,($B$34+$B$35*AY57)/(1+$B$36*AY57)*AT57/(AV57+273)*$B$37)</f>
        <v>0</v>
      </c>
      <c r="AJ57">
        <f>$B$29*AZ57+$B$30*BA57+$B$31*BB57</f>
        <v>0</v>
      </c>
      <c r="AK57">
        <f>AJ57*AL57</f>
        <v>0</v>
      </c>
      <c r="AL57">
        <f>($B$29*$B$15+$B$30*$B$15+$B$31*(BC57*$B$16+BD57*$B$18))/($B$29+$B$30+$B$31)</f>
        <v>0</v>
      </c>
      <c r="AM57">
        <f>($B$29*$B$22+$B$30*$B$22+$B$31*(BC57*$B$23+BD57*$B$25))/($B$29+$B$30+$B$31)</f>
        <v>0</v>
      </c>
      <c r="AN57">
        <v>1495599097.1</v>
      </c>
      <c r="AO57">
        <v>394.889476190476</v>
      </c>
      <c r="AP57">
        <v>399.771761904762</v>
      </c>
      <c r="AQ57">
        <v>35.5273761904762</v>
      </c>
      <c r="AR57">
        <v>34.5319476190476</v>
      </c>
      <c r="AS57">
        <v>499.994238095238</v>
      </c>
      <c r="AT57">
        <v>100.635142857143</v>
      </c>
      <c r="AU57">
        <v>0.0999868523809524</v>
      </c>
      <c r="AV57">
        <v>32.2855523809524</v>
      </c>
      <c r="AW57">
        <v>32.9066428571429</v>
      </c>
      <c r="AX57">
        <v>999.9</v>
      </c>
      <c r="AY57">
        <v>9999.70238095238</v>
      </c>
      <c r="AZ57">
        <v>264.770904761905</v>
      </c>
      <c r="BA57">
        <v>530.471714285714</v>
      </c>
      <c r="BB57">
        <v>512.000095238095</v>
      </c>
      <c r="BC57">
        <v>0.900000095238095</v>
      </c>
      <c r="BD57">
        <v>0.0999999047619047</v>
      </c>
      <c r="BE57">
        <v>33</v>
      </c>
      <c r="BF57">
        <v>10895.3904761905</v>
      </c>
      <c r="BG57">
        <v>1495599121.1</v>
      </c>
      <c r="BH57" t="s">
        <v>224</v>
      </c>
      <c r="BI57">
        <v>9</v>
      </c>
      <c r="BJ57">
        <v>-3.856</v>
      </c>
      <c r="BK57">
        <v>0.501</v>
      </c>
      <c r="BL57">
        <v>399</v>
      </c>
      <c r="BM57">
        <v>35</v>
      </c>
      <c r="BN57">
        <v>0.51</v>
      </c>
      <c r="BO57">
        <v>0.08</v>
      </c>
      <c r="BP57">
        <v>-4.95679048780488</v>
      </c>
      <c r="BQ57">
        <v>0.0944502439024389</v>
      </c>
      <c r="BR57">
        <v>0.0285326056491149</v>
      </c>
      <c r="BS57">
        <v>1</v>
      </c>
      <c r="BT57">
        <v>0.983423243902439</v>
      </c>
      <c r="BU57">
        <v>0.086107944250867</v>
      </c>
      <c r="BV57">
        <v>0.00877303256738036</v>
      </c>
      <c r="BW57">
        <v>1</v>
      </c>
      <c r="BX57">
        <v>2</v>
      </c>
      <c r="BY57">
        <v>2</v>
      </c>
      <c r="BZ57" t="s">
        <v>201</v>
      </c>
      <c r="CA57">
        <v>100</v>
      </c>
      <c r="CB57">
        <v>100</v>
      </c>
      <c r="CC57">
        <v>-3.856</v>
      </c>
      <c r="CD57">
        <v>0.501</v>
      </c>
      <c r="CE57">
        <v>3</v>
      </c>
      <c r="CF57">
        <v>497.133</v>
      </c>
      <c r="CG57">
        <v>599.932</v>
      </c>
      <c r="CH57">
        <v>32.8149</v>
      </c>
      <c r="CI57">
        <v>33.4451</v>
      </c>
      <c r="CJ57">
        <v>29.9994</v>
      </c>
      <c r="CK57">
        <v>33.484</v>
      </c>
      <c r="CL57">
        <v>33.4274</v>
      </c>
      <c r="CM57">
        <v>20.8846</v>
      </c>
      <c r="CN57">
        <v>-30</v>
      </c>
      <c r="CO57">
        <v>-30</v>
      </c>
      <c r="CP57">
        <v>-999.9</v>
      </c>
      <c r="CQ57">
        <v>400</v>
      </c>
      <c r="CR57">
        <v>10.2088</v>
      </c>
      <c r="CS57">
        <v>99.5764</v>
      </c>
      <c r="CT57">
        <v>98.6694</v>
      </c>
    </row>
    <row r="58" spans="1:98">
      <c r="A58">
        <v>15</v>
      </c>
      <c r="B58">
        <v>1495599244.1</v>
      </c>
      <c r="C58">
        <v>14440.5999999046</v>
      </c>
      <c r="D58" t="s">
        <v>225</v>
      </c>
      <c r="E58">
        <v>1495599243.6</v>
      </c>
      <c r="F58">
        <f>AS58*AG58*(AQ58-AR58)/(100*$B$5*(1000-AG58*AQ58))</f>
        <v>0</v>
      </c>
      <c r="G58">
        <f>AS58*AG58*(AP58-AO58*(1000-AG58*AR58)/(1000-AG58*AQ58))/(100*$B$5)</f>
        <v>0</v>
      </c>
      <c r="H58">
        <f>AO58 - G58*$B$5*100.0/(AI58*AY58)</f>
        <v>0</v>
      </c>
      <c r="I58">
        <f>((O58-F58/2)*(AO58 - G58*$B$5*100.0/(AI58*AY58))-G58)/(O58+F58/2)</f>
        <v>0</v>
      </c>
      <c r="J58">
        <f>I58*(AT58+AU58)/1000.0</f>
        <v>0</v>
      </c>
      <c r="K58">
        <f>(AO58 - G58*$B$5*100.0/(AI58*AY58))*(AT58+AU58)/1000.0</f>
        <v>0</v>
      </c>
      <c r="L58">
        <f>2.0/((1/N58-1/M58)+SQRT((1/N58-1/M58)*(1/N58-1/M58) + 4*$B$6/(($B$6+1)*($B$6+1))*(2*1/N58*1/M58-1/M58*1/M58)))</f>
        <v>0</v>
      </c>
      <c r="M58">
        <f>AD58+AC58*$B$5+AB58*$B$5*$B$5</f>
        <v>0</v>
      </c>
      <c r="N58">
        <f>F58*(1000-(1000*0.61365*exp(17.502*R58/(240.97+R58))/(AT58+AU58)+AQ58)/2)/(1000*0.61365*exp(17.502*R58/(240.97+R58))/(AT58+AU58)-AQ58)</f>
        <v>0</v>
      </c>
      <c r="O58">
        <f>1/(($B$6+1)/(L58/1.6)+1/(M58/1.37)) + $B$6/(($B$6+1)/(L58/1.6) + $B$6/(M58/1.37))</f>
        <v>0</v>
      </c>
      <c r="P58">
        <f>(AK58*AM58)</f>
        <v>0</v>
      </c>
      <c r="Q58">
        <f>(AV58+(P58+2*0.95*5.67E-8*(((AV58+$B$9)+273)^4-(AV58+273)^4)-44100*F58)/(1.84*29.3*M58+8*0.95*5.67E-8*(AV58+273)^3))</f>
        <v>0</v>
      </c>
      <c r="R58">
        <f>($B$10*AW58+$B$11*AX58+$B$12*Q58)</f>
        <v>0</v>
      </c>
      <c r="S58">
        <f>0.61365*exp(17.502*R58/(240.97+R58))</f>
        <v>0</v>
      </c>
      <c r="T58">
        <f>(U58/V58*100)</f>
        <v>0</v>
      </c>
      <c r="U58">
        <f>AQ58*(AT58+AU58)/1000</f>
        <v>0</v>
      </c>
      <c r="V58">
        <f>0.61365*exp(17.502*AV58/(240.97+AV58))</f>
        <v>0</v>
      </c>
      <c r="W58">
        <f>(S58-AQ58*(AT58+AU58)/1000)</f>
        <v>0</v>
      </c>
      <c r="X58">
        <f>(-F58*44100)</f>
        <v>0</v>
      </c>
      <c r="Y58">
        <f>2*29.3*M58*0.92*(AV58-R58)</f>
        <v>0</v>
      </c>
      <c r="Z58">
        <f>2*0.95*5.67E-8*(((AV58+$B$9)+273)^4-(R58+273)^4)</f>
        <v>0</v>
      </c>
      <c r="AA58">
        <f>P58+Z58+X58+Y58</f>
        <v>0</v>
      </c>
      <c r="AB58">
        <v>0.0197520539752424</v>
      </c>
      <c r="AC58">
        <v>-0.442953314123101</v>
      </c>
      <c r="AD58">
        <v>4.79099530459132</v>
      </c>
      <c r="AE58">
        <v>1</v>
      </c>
      <c r="AF58">
        <v>0</v>
      </c>
      <c r="AG58">
        <f>IF(AE58*$B$40&gt;=AI58,1.0,(AI58/(AI58-AE58*$B$40)))</f>
        <v>0</v>
      </c>
      <c r="AH58">
        <f>(AG58-1)*100</f>
        <v>0</v>
      </c>
      <c r="AI58">
        <f>MAX(0,($B$34+$B$35*AY58)/(1+$B$36*AY58)*AT58/(AV58+273)*$B$37)</f>
        <v>0</v>
      </c>
      <c r="AJ58">
        <f>$B$29*AZ58+$B$30*BA58+$B$31*BB58</f>
        <v>0</v>
      </c>
      <c r="AK58">
        <f>AJ58*AL58</f>
        <v>0</v>
      </c>
      <c r="AL58">
        <f>($B$29*$B$15+$B$30*$B$15+$B$31*(BC58*$B$16+BD58*$B$18))/($B$29+$B$30+$B$31)</f>
        <v>0</v>
      </c>
      <c r="AM58">
        <f>($B$29*$B$22+$B$30*$B$22+$B$31*(BC58*$B$23+BD58*$B$25))/($B$29+$B$30+$B$31)</f>
        <v>0</v>
      </c>
      <c r="AN58">
        <v>1495599238.6</v>
      </c>
      <c r="AO58">
        <v>391.019142857143</v>
      </c>
      <c r="AP58">
        <v>399.853666666667</v>
      </c>
      <c r="AQ58">
        <v>36.3403380952381</v>
      </c>
      <c r="AR58">
        <v>34.5302619047619</v>
      </c>
      <c r="AS58">
        <v>499.998428571429</v>
      </c>
      <c r="AT58">
        <v>100.62819047619</v>
      </c>
      <c r="AU58">
        <v>0.0999828476190476</v>
      </c>
      <c r="AV58">
        <v>32.3100476190476</v>
      </c>
      <c r="AW58">
        <v>32.9029761904762</v>
      </c>
      <c r="AX58">
        <v>999.9</v>
      </c>
      <c r="AY58">
        <v>10004.5238095238</v>
      </c>
      <c r="AZ58">
        <v>264.078428571429</v>
      </c>
      <c r="BA58">
        <v>448.742761904762</v>
      </c>
      <c r="BB58">
        <v>512.001904761905</v>
      </c>
      <c r="BC58">
        <v>0.899998619047619</v>
      </c>
      <c r="BD58">
        <v>0.100001395238095</v>
      </c>
      <c r="BE58">
        <v>33</v>
      </c>
      <c r="BF58">
        <v>10895.4142857143</v>
      </c>
      <c r="BG58">
        <v>1495599267.1</v>
      </c>
      <c r="BH58" t="s">
        <v>226</v>
      </c>
      <c r="BI58">
        <v>10</v>
      </c>
      <c r="BJ58">
        <v>-3.786</v>
      </c>
      <c r="BK58">
        <v>0.507</v>
      </c>
      <c r="BL58">
        <v>400</v>
      </c>
      <c r="BM58">
        <v>35</v>
      </c>
      <c r="BN58">
        <v>0.32</v>
      </c>
      <c r="BO58">
        <v>0.08</v>
      </c>
      <c r="BP58">
        <v>-8.90970682926829</v>
      </c>
      <c r="BQ58">
        <v>0.0266188850173711</v>
      </c>
      <c r="BR58">
        <v>0.0588092234112911</v>
      </c>
      <c r="BS58">
        <v>1</v>
      </c>
      <c r="BT58">
        <v>1.80071463414634</v>
      </c>
      <c r="BU58">
        <v>0.0382921254355422</v>
      </c>
      <c r="BV58">
        <v>0.00391210385514855</v>
      </c>
      <c r="BW58">
        <v>1</v>
      </c>
      <c r="BX58">
        <v>2</v>
      </c>
      <c r="BY58">
        <v>2</v>
      </c>
      <c r="BZ58" t="s">
        <v>201</v>
      </c>
      <c r="CA58">
        <v>100</v>
      </c>
      <c r="CB58">
        <v>100</v>
      </c>
      <c r="CC58">
        <v>-3.786</v>
      </c>
      <c r="CD58">
        <v>0.507</v>
      </c>
      <c r="CE58">
        <v>3</v>
      </c>
      <c r="CF58">
        <v>505.757</v>
      </c>
      <c r="CG58">
        <v>599.374</v>
      </c>
      <c r="CH58">
        <v>32.8092</v>
      </c>
      <c r="CI58">
        <v>33.24</v>
      </c>
      <c r="CJ58">
        <v>29.9996</v>
      </c>
      <c r="CK58">
        <v>33.2763</v>
      </c>
      <c r="CL58">
        <v>33.223</v>
      </c>
      <c r="CM58">
        <v>21.082</v>
      </c>
      <c r="CN58">
        <v>-30</v>
      </c>
      <c r="CO58">
        <v>-30</v>
      </c>
      <c r="CP58">
        <v>-999.9</v>
      </c>
      <c r="CQ58">
        <v>400</v>
      </c>
      <c r="CR58">
        <v>10.2088</v>
      </c>
      <c r="CS58">
        <v>99.6316</v>
      </c>
      <c r="CT58">
        <v>98.7312</v>
      </c>
    </row>
    <row r="59" spans="1:98">
      <c r="A59">
        <v>16</v>
      </c>
      <c r="B59">
        <v>1495601852</v>
      </c>
      <c r="C59">
        <v>17048.5</v>
      </c>
      <c r="D59" t="s">
        <v>227</v>
      </c>
      <c r="E59">
        <v>1495601851.5</v>
      </c>
      <c r="F59">
        <f>AS59*AG59*(AQ59-AR59)/(100*$B$5*(1000-AG59*AQ59))</f>
        <v>0</v>
      </c>
      <c r="G59">
        <f>AS59*AG59*(AP59-AO59*(1000-AG59*AR59)/(1000-AG59*AQ59))/(100*$B$5)</f>
        <v>0</v>
      </c>
      <c r="H59">
        <f>AO59 - G59*$B$5*100.0/(AI59*AY59)</f>
        <v>0</v>
      </c>
      <c r="I59">
        <f>((O59-F59/2)*(AO59 - G59*$B$5*100.0/(AI59*AY59))-G59)/(O59+F59/2)</f>
        <v>0</v>
      </c>
      <c r="J59">
        <f>I59*(AT59+AU59)/1000.0</f>
        <v>0</v>
      </c>
      <c r="K59">
        <f>(AO59 - G59*$B$5*100.0/(AI59*AY59))*(AT59+AU59)/1000.0</f>
        <v>0</v>
      </c>
      <c r="L59">
        <f>2.0/((1/N59-1/M59)+SQRT((1/N59-1/M59)*(1/N59-1/M59) + 4*$B$6/(($B$6+1)*($B$6+1))*(2*1/N59*1/M59-1/M59*1/M59)))</f>
        <v>0</v>
      </c>
      <c r="M59">
        <f>AD59+AC59*$B$5+AB59*$B$5*$B$5</f>
        <v>0</v>
      </c>
      <c r="N59">
        <f>F59*(1000-(1000*0.61365*exp(17.502*R59/(240.97+R59))/(AT59+AU59)+AQ59)/2)/(1000*0.61365*exp(17.502*R59/(240.97+R59))/(AT59+AU59)-AQ59)</f>
        <v>0</v>
      </c>
      <c r="O59">
        <f>1/(($B$6+1)/(L59/1.6)+1/(M59/1.37)) + $B$6/(($B$6+1)/(L59/1.6) + $B$6/(M59/1.37))</f>
        <v>0</v>
      </c>
      <c r="P59">
        <f>(AK59*AM59)</f>
        <v>0</v>
      </c>
      <c r="Q59">
        <f>(AV59+(P59+2*0.95*5.67E-8*(((AV59+$B$9)+273)^4-(AV59+273)^4)-44100*F59)/(1.84*29.3*M59+8*0.95*5.67E-8*(AV59+273)^3))</f>
        <v>0</v>
      </c>
      <c r="R59">
        <f>($B$10*AW59+$B$11*AX59+$B$12*Q59)</f>
        <v>0</v>
      </c>
      <c r="S59">
        <f>0.61365*exp(17.502*R59/(240.97+R59))</f>
        <v>0</v>
      </c>
      <c r="T59">
        <f>(U59/V59*100)</f>
        <v>0</v>
      </c>
      <c r="U59">
        <f>AQ59*(AT59+AU59)/1000</f>
        <v>0</v>
      </c>
      <c r="V59">
        <f>0.61365*exp(17.502*AV59/(240.97+AV59))</f>
        <v>0</v>
      </c>
      <c r="W59">
        <f>(S59-AQ59*(AT59+AU59)/1000)</f>
        <v>0</v>
      </c>
      <c r="X59">
        <f>(-F59*44100)</f>
        <v>0</v>
      </c>
      <c r="Y59">
        <f>2*29.3*M59*0.92*(AV59-R59)</f>
        <v>0</v>
      </c>
      <c r="Z59">
        <f>2*0.95*5.67E-8*(((AV59+$B$9)+273)^4-(R59+273)^4)</f>
        <v>0</v>
      </c>
      <c r="AA59">
        <f>P59+Z59+X59+Y59</f>
        <v>0</v>
      </c>
      <c r="AB59">
        <v>0.0197333743076251</v>
      </c>
      <c r="AC59">
        <v>-0.442534409806205</v>
      </c>
      <c r="AD59">
        <v>4.78729021719707</v>
      </c>
      <c r="AE59">
        <v>3</v>
      </c>
      <c r="AF59">
        <v>1</v>
      </c>
      <c r="AG59">
        <f>IF(AE59*$B$40&gt;=AI59,1.0,(AI59/(AI59-AE59*$B$40)))</f>
        <v>0</v>
      </c>
      <c r="AH59">
        <f>(AG59-1)*100</f>
        <v>0</v>
      </c>
      <c r="AI59">
        <f>MAX(0,($B$34+$B$35*AY59)/(1+$B$36*AY59)*AT59/(AV59+273)*$B$37)</f>
        <v>0</v>
      </c>
      <c r="AJ59">
        <f>$B$29*AZ59+$B$30*BA59+$B$31*BB59</f>
        <v>0</v>
      </c>
      <c r="AK59">
        <f>AJ59*AL59</f>
        <v>0</v>
      </c>
      <c r="AL59">
        <f>($B$29*$B$15+$B$30*$B$15+$B$31*(BC59*$B$16+BD59*$B$18))/($B$29+$B$30+$B$31)</f>
        <v>0</v>
      </c>
      <c r="AM59">
        <f>($B$29*$B$22+$B$30*$B$22+$B$31*(BC59*$B$23+BD59*$B$25))/($B$29+$B$30+$B$31)</f>
        <v>0</v>
      </c>
      <c r="AN59">
        <v>1495601846.5</v>
      </c>
      <c r="AO59">
        <v>391.273904761905</v>
      </c>
      <c r="AP59">
        <v>400.194</v>
      </c>
      <c r="AQ59">
        <v>39.6931285714286</v>
      </c>
      <c r="AR59">
        <v>37.6678904761905</v>
      </c>
      <c r="AS59">
        <v>500.024476190476</v>
      </c>
      <c r="AT59">
        <v>100.55780952381</v>
      </c>
      <c r="AU59">
        <v>0.100024795238095</v>
      </c>
      <c r="AV59">
        <v>33.6667047619048</v>
      </c>
      <c r="AW59">
        <v>35.2414142857143</v>
      </c>
      <c r="AX59">
        <v>999.9</v>
      </c>
      <c r="AY59">
        <v>9998.59904761905</v>
      </c>
      <c r="AZ59">
        <v>985.840666666667</v>
      </c>
      <c r="BA59">
        <v>368.150428571429</v>
      </c>
      <c r="BB59">
        <v>1889.97666666667</v>
      </c>
      <c r="BC59">
        <v>0.899999714285714</v>
      </c>
      <c r="BD59">
        <v>0.100000157142857</v>
      </c>
      <c r="BE59">
        <v>35</v>
      </c>
      <c r="BF59">
        <v>40218.780952381</v>
      </c>
      <c r="BG59">
        <v>1495601870.5</v>
      </c>
      <c r="BH59" t="s">
        <v>228</v>
      </c>
      <c r="BI59">
        <v>11</v>
      </c>
      <c r="BJ59">
        <v>-4.034</v>
      </c>
      <c r="BK59">
        <v>0.493</v>
      </c>
      <c r="BL59">
        <v>401</v>
      </c>
      <c r="BM59">
        <v>38</v>
      </c>
      <c r="BN59">
        <v>0.16</v>
      </c>
      <c r="BO59">
        <v>0.04</v>
      </c>
      <c r="BP59">
        <v>-8.68261878048781</v>
      </c>
      <c r="BQ59">
        <v>0.0828817421602954</v>
      </c>
      <c r="BR59">
        <v>0.0350796442395901</v>
      </c>
      <c r="BS59">
        <v>1</v>
      </c>
      <c r="BT59">
        <v>2.03034853658537</v>
      </c>
      <c r="BU59">
        <v>0.0921905226480762</v>
      </c>
      <c r="BV59">
        <v>0.00928858611440728</v>
      </c>
      <c r="BW59">
        <v>1</v>
      </c>
      <c r="BX59">
        <v>2</v>
      </c>
      <c r="BY59">
        <v>2</v>
      </c>
      <c r="BZ59" t="s">
        <v>201</v>
      </c>
      <c r="CA59">
        <v>100</v>
      </c>
      <c r="CB59">
        <v>100</v>
      </c>
      <c r="CC59">
        <v>-4.034</v>
      </c>
      <c r="CD59">
        <v>0.493</v>
      </c>
      <c r="CE59">
        <v>3</v>
      </c>
      <c r="CF59">
        <v>503.958</v>
      </c>
      <c r="CG59">
        <v>587.386</v>
      </c>
      <c r="CH59">
        <v>33.8707</v>
      </c>
      <c r="CI59">
        <v>35.1886</v>
      </c>
      <c r="CJ59">
        <v>29.999</v>
      </c>
      <c r="CK59">
        <v>35.1243</v>
      </c>
      <c r="CL59">
        <v>35.0371</v>
      </c>
      <c r="CM59">
        <v>20.8694</v>
      </c>
      <c r="CN59">
        <v>-30</v>
      </c>
      <c r="CO59">
        <v>-30</v>
      </c>
      <c r="CP59">
        <v>-999.9</v>
      </c>
      <c r="CQ59">
        <v>400</v>
      </c>
      <c r="CR59">
        <v>10.2088</v>
      </c>
      <c r="CS59">
        <v>99.1071</v>
      </c>
      <c r="CT59">
        <v>98.2667</v>
      </c>
    </row>
    <row r="60" spans="1:98">
      <c r="A60">
        <v>17</v>
      </c>
      <c r="B60">
        <v>1495602205.5</v>
      </c>
      <c r="C60">
        <v>17402</v>
      </c>
      <c r="D60" t="s">
        <v>229</v>
      </c>
      <c r="E60">
        <v>1495602205</v>
      </c>
      <c r="F60">
        <f>AS60*AG60*(AQ60-AR60)/(100*$B$5*(1000-AG60*AQ60))</f>
        <v>0</v>
      </c>
      <c r="G60">
        <f>AS60*AG60*(AP60-AO60*(1000-AG60*AR60)/(1000-AG60*AQ60))/(100*$B$5)</f>
        <v>0</v>
      </c>
      <c r="H60">
        <f>AO60 - G60*$B$5*100.0/(AI60*AY60)</f>
        <v>0</v>
      </c>
      <c r="I60">
        <f>((O60-F60/2)*(AO60 - G60*$B$5*100.0/(AI60*AY60))-G60)/(O60+F60/2)</f>
        <v>0</v>
      </c>
      <c r="J60">
        <f>I60*(AT60+AU60)/1000.0</f>
        <v>0</v>
      </c>
      <c r="K60">
        <f>(AO60 - G60*$B$5*100.0/(AI60*AY60))*(AT60+AU60)/1000.0</f>
        <v>0</v>
      </c>
      <c r="L60">
        <f>2.0/((1/N60-1/M60)+SQRT((1/N60-1/M60)*(1/N60-1/M60) + 4*$B$6/(($B$6+1)*($B$6+1))*(2*1/N60*1/M60-1/M60*1/M60)))</f>
        <v>0</v>
      </c>
      <c r="M60">
        <f>AD60+AC60*$B$5+AB60*$B$5*$B$5</f>
        <v>0</v>
      </c>
      <c r="N60">
        <f>F60*(1000-(1000*0.61365*exp(17.502*R60/(240.97+R60))/(AT60+AU60)+AQ60)/2)/(1000*0.61365*exp(17.502*R60/(240.97+R60))/(AT60+AU60)-AQ60)</f>
        <v>0</v>
      </c>
      <c r="O60">
        <f>1/(($B$6+1)/(L60/1.6)+1/(M60/1.37)) + $B$6/(($B$6+1)/(L60/1.6) + $B$6/(M60/1.37))</f>
        <v>0</v>
      </c>
      <c r="P60">
        <f>(AK60*AM60)</f>
        <v>0</v>
      </c>
      <c r="Q60">
        <f>(AV60+(P60+2*0.95*5.67E-8*(((AV60+$B$9)+273)^4-(AV60+273)^4)-44100*F60)/(1.84*29.3*M60+8*0.95*5.67E-8*(AV60+273)^3))</f>
        <v>0</v>
      </c>
      <c r="R60">
        <f>($B$10*AW60+$B$11*AX60+$B$12*Q60)</f>
        <v>0</v>
      </c>
      <c r="S60">
        <f>0.61365*exp(17.502*R60/(240.97+R60))</f>
        <v>0</v>
      </c>
      <c r="T60">
        <f>(U60/V60*100)</f>
        <v>0</v>
      </c>
      <c r="U60">
        <f>AQ60*(AT60+AU60)/1000</f>
        <v>0</v>
      </c>
      <c r="V60">
        <f>0.61365*exp(17.502*AV60/(240.97+AV60))</f>
        <v>0</v>
      </c>
      <c r="W60">
        <f>(S60-AQ60*(AT60+AU60)/1000)</f>
        <v>0</v>
      </c>
      <c r="X60">
        <f>(-F60*44100)</f>
        <v>0</v>
      </c>
      <c r="Y60">
        <f>2*29.3*M60*0.92*(AV60-R60)</f>
        <v>0</v>
      </c>
      <c r="Z60">
        <f>2*0.95*5.67E-8*(((AV60+$B$9)+273)^4-(R60+273)^4)</f>
        <v>0</v>
      </c>
      <c r="AA60">
        <f>P60+Z60+X60+Y60</f>
        <v>0</v>
      </c>
      <c r="AB60">
        <v>0.0197245241194632</v>
      </c>
      <c r="AC60">
        <v>-0.442335938286136</v>
      </c>
      <c r="AD60">
        <v>4.78553456078243</v>
      </c>
      <c r="AE60">
        <v>2</v>
      </c>
      <c r="AF60">
        <v>0</v>
      </c>
      <c r="AG60">
        <f>IF(AE60*$B$40&gt;=AI60,1.0,(AI60/(AI60-AE60*$B$40)))</f>
        <v>0</v>
      </c>
      <c r="AH60">
        <f>(AG60-1)*100</f>
        <v>0</v>
      </c>
      <c r="AI60">
        <f>MAX(0,($B$34+$B$35*AY60)/(1+$B$36*AY60)*AT60/(AV60+273)*$B$37)</f>
        <v>0</v>
      </c>
      <c r="AJ60">
        <f>$B$29*AZ60+$B$30*BA60+$B$31*BB60</f>
        <v>0</v>
      </c>
      <c r="AK60">
        <f>AJ60*AL60</f>
        <v>0</v>
      </c>
      <c r="AL60">
        <f>($B$29*$B$15+$B$30*$B$15+$B$31*(BC60*$B$16+BD60*$B$18))/($B$29+$B$30+$B$31)</f>
        <v>0</v>
      </c>
      <c r="AM60">
        <f>($B$29*$B$22+$B$30*$B$22+$B$31*(BC60*$B$23+BD60*$B$25))/($B$29+$B$30+$B$31)</f>
        <v>0</v>
      </c>
      <c r="AN60">
        <v>1495602200</v>
      </c>
      <c r="AO60">
        <v>391.951285714286</v>
      </c>
      <c r="AP60">
        <v>399.805952380952</v>
      </c>
      <c r="AQ60">
        <v>38.7227571428571</v>
      </c>
      <c r="AR60">
        <v>37.1239857142857</v>
      </c>
      <c r="AS60">
        <v>500.001666666667</v>
      </c>
      <c r="AT60">
        <v>100.554</v>
      </c>
      <c r="AU60">
        <v>0.0999960714285714</v>
      </c>
      <c r="AV60">
        <v>33.8757619047619</v>
      </c>
      <c r="AW60">
        <v>36.1044761904762</v>
      </c>
      <c r="AX60">
        <v>999.9</v>
      </c>
      <c r="AY60">
        <v>9995.20095238095</v>
      </c>
      <c r="AZ60">
        <v>979.841857142857</v>
      </c>
      <c r="BA60">
        <v>416.350047619048</v>
      </c>
      <c r="BB60">
        <v>1889.99761904762</v>
      </c>
      <c r="BC60">
        <v>0.899999619047619</v>
      </c>
      <c r="BD60">
        <v>0.100000342857143</v>
      </c>
      <c r="BE60">
        <v>35</v>
      </c>
      <c r="BF60">
        <v>40219.2238095238</v>
      </c>
      <c r="BG60">
        <v>1495602227</v>
      </c>
      <c r="BH60" t="s">
        <v>230</v>
      </c>
      <c r="BI60">
        <v>12</v>
      </c>
      <c r="BJ60">
        <v>-3.852</v>
      </c>
      <c r="BK60">
        <v>0.51</v>
      </c>
      <c r="BL60">
        <v>399</v>
      </c>
      <c r="BM60">
        <v>37</v>
      </c>
      <c r="BN60">
        <v>0.27</v>
      </c>
      <c r="BO60">
        <v>0.06</v>
      </c>
      <c r="BP60">
        <v>-8.04596780487805</v>
      </c>
      <c r="BQ60">
        <v>-0.0064779094076967</v>
      </c>
      <c r="BR60">
        <v>0.0322966943496257</v>
      </c>
      <c r="BS60">
        <v>1</v>
      </c>
      <c r="BT60">
        <v>1.58508292682927</v>
      </c>
      <c r="BU60">
        <v>-0.0403998606271837</v>
      </c>
      <c r="BV60">
        <v>0.00435505327116052</v>
      </c>
      <c r="BW60">
        <v>1</v>
      </c>
      <c r="BX60">
        <v>2</v>
      </c>
      <c r="BY60">
        <v>2</v>
      </c>
      <c r="BZ60" t="s">
        <v>201</v>
      </c>
      <c r="CA60">
        <v>100</v>
      </c>
      <c r="CB60">
        <v>100</v>
      </c>
      <c r="CC60">
        <v>-3.852</v>
      </c>
      <c r="CD60">
        <v>0.51</v>
      </c>
      <c r="CE60">
        <v>3</v>
      </c>
      <c r="CF60">
        <v>505.127</v>
      </c>
      <c r="CG60">
        <v>589.486</v>
      </c>
      <c r="CH60">
        <v>34.0648</v>
      </c>
      <c r="CI60">
        <v>34.4575</v>
      </c>
      <c r="CJ60">
        <v>29.9991</v>
      </c>
      <c r="CK60">
        <v>34.4727</v>
      </c>
      <c r="CL60">
        <v>34.4072</v>
      </c>
      <c r="CM60">
        <v>21.0219</v>
      </c>
      <c r="CN60">
        <v>-30</v>
      </c>
      <c r="CO60">
        <v>-30</v>
      </c>
      <c r="CP60">
        <v>-999.9</v>
      </c>
      <c r="CQ60">
        <v>400</v>
      </c>
      <c r="CR60">
        <v>10.2088</v>
      </c>
      <c r="CS60">
        <v>99.3235</v>
      </c>
      <c r="CT60">
        <v>98.501</v>
      </c>
    </row>
    <row r="61" spans="1:98">
      <c r="A61">
        <v>18</v>
      </c>
      <c r="B61">
        <v>1495602434</v>
      </c>
      <c r="C61">
        <v>17630.5</v>
      </c>
      <c r="D61" t="s">
        <v>231</v>
      </c>
      <c r="E61">
        <v>1495602433.5</v>
      </c>
      <c r="F61">
        <f>AS61*AG61*(AQ61-AR61)/(100*$B$5*(1000-AG61*AQ61))</f>
        <v>0</v>
      </c>
      <c r="G61">
        <f>AS61*AG61*(AP61-AO61*(1000-AG61*AR61)/(1000-AG61*AQ61))/(100*$B$5)</f>
        <v>0</v>
      </c>
      <c r="H61">
        <f>AO61 - G61*$B$5*100.0/(AI61*AY61)</f>
        <v>0</v>
      </c>
      <c r="I61">
        <f>((O61-F61/2)*(AO61 - G61*$B$5*100.0/(AI61*AY61))-G61)/(O61+F61/2)</f>
        <v>0</v>
      </c>
      <c r="J61">
        <f>I61*(AT61+AU61)/1000.0</f>
        <v>0</v>
      </c>
      <c r="K61">
        <f>(AO61 - G61*$B$5*100.0/(AI61*AY61))*(AT61+AU61)/1000.0</f>
        <v>0</v>
      </c>
      <c r="L61">
        <f>2.0/((1/N61-1/M61)+SQRT((1/N61-1/M61)*(1/N61-1/M61) + 4*$B$6/(($B$6+1)*($B$6+1))*(2*1/N61*1/M61-1/M61*1/M61)))</f>
        <v>0</v>
      </c>
      <c r="M61">
        <f>AD61+AC61*$B$5+AB61*$B$5*$B$5</f>
        <v>0</v>
      </c>
      <c r="N61">
        <f>F61*(1000-(1000*0.61365*exp(17.502*R61/(240.97+R61))/(AT61+AU61)+AQ61)/2)/(1000*0.61365*exp(17.502*R61/(240.97+R61))/(AT61+AU61)-AQ61)</f>
        <v>0</v>
      </c>
      <c r="O61">
        <f>1/(($B$6+1)/(L61/1.6)+1/(M61/1.37)) + $B$6/(($B$6+1)/(L61/1.6) + $B$6/(M61/1.37))</f>
        <v>0</v>
      </c>
      <c r="P61">
        <f>(AK61*AM61)</f>
        <v>0</v>
      </c>
      <c r="Q61">
        <f>(AV61+(P61+2*0.95*5.67E-8*(((AV61+$B$9)+273)^4-(AV61+273)^4)-44100*F61)/(1.84*29.3*M61+8*0.95*5.67E-8*(AV61+273)^3))</f>
        <v>0</v>
      </c>
      <c r="R61">
        <f>($B$10*AW61+$B$11*AX61+$B$12*Q61)</f>
        <v>0</v>
      </c>
      <c r="S61">
        <f>0.61365*exp(17.502*R61/(240.97+R61))</f>
        <v>0</v>
      </c>
      <c r="T61">
        <f>(U61/V61*100)</f>
        <v>0</v>
      </c>
      <c r="U61">
        <f>AQ61*(AT61+AU61)/1000</f>
        <v>0</v>
      </c>
      <c r="V61">
        <f>0.61365*exp(17.502*AV61/(240.97+AV61))</f>
        <v>0</v>
      </c>
      <c r="W61">
        <f>(S61-AQ61*(AT61+AU61)/1000)</f>
        <v>0</v>
      </c>
      <c r="X61">
        <f>(-F61*44100)</f>
        <v>0</v>
      </c>
      <c r="Y61">
        <f>2*29.3*M61*0.92*(AV61-R61)</f>
        <v>0</v>
      </c>
      <c r="Z61">
        <f>2*0.95*5.67E-8*(((AV61+$B$9)+273)^4-(R61+273)^4)</f>
        <v>0</v>
      </c>
      <c r="AA61">
        <f>P61+Z61+X61+Y61</f>
        <v>0</v>
      </c>
      <c r="AB61">
        <v>0.0198005455274528</v>
      </c>
      <c r="AC61">
        <v>-0.44404077033325</v>
      </c>
      <c r="AD61">
        <v>4.80061042117094</v>
      </c>
      <c r="AE61">
        <v>1</v>
      </c>
      <c r="AF61">
        <v>0</v>
      </c>
      <c r="AG61">
        <f>IF(AE61*$B$40&gt;=AI61,1.0,(AI61/(AI61-AE61*$B$40)))</f>
        <v>0</v>
      </c>
      <c r="AH61">
        <f>(AG61-1)*100</f>
        <v>0</v>
      </c>
      <c r="AI61">
        <f>MAX(0,($B$34+$B$35*AY61)/(1+$B$36*AY61)*AT61/(AV61+273)*$B$37)</f>
        <v>0</v>
      </c>
      <c r="AJ61">
        <f>$B$29*AZ61+$B$30*BA61+$B$31*BB61</f>
        <v>0</v>
      </c>
      <c r="AK61">
        <f>AJ61*AL61</f>
        <v>0</v>
      </c>
      <c r="AL61">
        <f>($B$29*$B$15+$B$30*$B$15+$B$31*(BC61*$B$16+BD61*$B$18))/($B$29+$B$30+$B$31)</f>
        <v>0</v>
      </c>
      <c r="AM61">
        <f>($B$29*$B$22+$B$30*$B$22+$B$31*(BC61*$B$23+BD61*$B$25))/($B$29+$B$30+$B$31)</f>
        <v>0</v>
      </c>
      <c r="AN61">
        <v>1495602428.5</v>
      </c>
      <c r="AO61">
        <v>389.518952380952</v>
      </c>
      <c r="AP61">
        <v>399.956</v>
      </c>
      <c r="AQ61">
        <v>39.376919047619</v>
      </c>
      <c r="AR61">
        <v>37.0464857142857</v>
      </c>
      <c r="AS61">
        <v>499.996523809524</v>
      </c>
      <c r="AT61">
        <v>100.565619047619</v>
      </c>
      <c r="AU61">
        <v>0.0999856714285714</v>
      </c>
      <c r="AV61">
        <v>33.9827809523809</v>
      </c>
      <c r="AW61">
        <v>35.588319047619</v>
      </c>
      <c r="AX61">
        <v>999.9</v>
      </c>
      <c r="AY61">
        <v>10010.7895238095</v>
      </c>
      <c r="AZ61">
        <v>984.959619047619</v>
      </c>
      <c r="BA61">
        <v>626.317714285714</v>
      </c>
      <c r="BB61">
        <v>1889.97857142857</v>
      </c>
      <c r="BC61">
        <v>0.899999952380952</v>
      </c>
      <c r="BD61">
        <v>0.0999999428571429</v>
      </c>
      <c r="BE61">
        <v>36</v>
      </c>
      <c r="BF61">
        <v>40218.8380952381</v>
      </c>
      <c r="BG61">
        <v>1495602456</v>
      </c>
      <c r="BH61" t="s">
        <v>232</v>
      </c>
      <c r="BI61">
        <v>13</v>
      </c>
      <c r="BJ61">
        <v>-3.816</v>
      </c>
      <c r="BK61">
        <v>0.519</v>
      </c>
      <c r="BL61">
        <v>400</v>
      </c>
      <c r="BM61">
        <v>37</v>
      </c>
      <c r="BN61">
        <v>0.13</v>
      </c>
      <c r="BO61">
        <v>0.07</v>
      </c>
      <c r="BP61">
        <v>-10.4731170731707</v>
      </c>
      <c r="BQ61">
        <v>-0.0083059233449503</v>
      </c>
      <c r="BR61">
        <v>0.0370229520270809</v>
      </c>
      <c r="BS61">
        <v>1</v>
      </c>
      <c r="BT61">
        <v>2.32193292682927</v>
      </c>
      <c r="BU61">
        <v>-0.0112992334494743</v>
      </c>
      <c r="BV61">
        <v>0.00223967140871965</v>
      </c>
      <c r="BW61">
        <v>1</v>
      </c>
      <c r="BX61">
        <v>2</v>
      </c>
      <c r="BY61">
        <v>2</v>
      </c>
      <c r="BZ61" t="s">
        <v>201</v>
      </c>
      <c r="CA61">
        <v>100</v>
      </c>
      <c r="CB61">
        <v>100</v>
      </c>
      <c r="CC61">
        <v>-3.816</v>
      </c>
      <c r="CD61">
        <v>0.519</v>
      </c>
      <c r="CE61">
        <v>3</v>
      </c>
      <c r="CF61">
        <v>505.635</v>
      </c>
      <c r="CG61">
        <v>588.908</v>
      </c>
      <c r="CH61">
        <v>34.0163</v>
      </c>
      <c r="CI61">
        <v>34.1391</v>
      </c>
      <c r="CJ61">
        <v>29.9999</v>
      </c>
      <c r="CK61">
        <v>34.1412</v>
      </c>
      <c r="CL61">
        <v>34.085</v>
      </c>
      <c r="CM61">
        <v>21.22</v>
      </c>
      <c r="CN61">
        <v>-30</v>
      </c>
      <c r="CO61">
        <v>-30</v>
      </c>
      <c r="CP61">
        <v>-999.9</v>
      </c>
      <c r="CQ61">
        <v>400</v>
      </c>
      <c r="CR61">
        <v>10.2088</v>
      </c>
      <c r="CS61">
        <v>99.4045</v>
      </c>
      <c r="CT61">
        <v>98.576</v>
      </c>
    </row>
    <row r="62" spans="1:98">
      <c r="A62">
        <v>19</v>
      </c>
      <c r="B62">
        <v>1495605814.5</v>
      </c>
      <c r="C62">
        <v>21011</v>
      </c>
      <c r="D62" t="s">
        <v>233</v>
      </c>
      <c r="E62">
        <v>1495605814</v>
      </c>
      <c r="F62">
        <f>AS62*AG62*(AQ62-AR62)/(100*$B$5*(1000-AG62*AQ62))</f>
        <v>0</v>
      </c>
      <c r="G62">
        <f>AS62*AG62*(AP62-AO62*(1000-AG62*AR62)/(1000-AG62*AQ62))/(100*$B$5)</f>
        <v>0</v>
      </c>
      <c r="H62">
        <f>AO62 - G62*$B$5*100.0/(AI62*AY62)</f>
        <v>0</v>
      </c>
      <c r="I62">
        <f>((O62-F62/2)*(AO62 - G62*$B$5*100.0/(AI62*AY62))-G62)/(O62+F62/2)</f>
        <v>0</v>
      </c>
      <c r="J62">
        <f>I62*(AT62+AU62)/1000.0</f>
        <v>0</v>
      </c>
      <c r="K62">
        <f>(AO62 - G62*$B$5*100.0/(AI62*AY62))*(AT62+AU62)/1000.0</f>
        <v>0</v>
      </c>
      <c r="L62">
        <f>2.0/((1/N62-1/M62)+SQRT((1/N62-1/M62)*(1/N62-1/M62) + 4*$B$6/(($B$6+1)*($B$6+1))*(2*1/N62*1/M62-1/M62*1/M62)))</f>
        <v>0</v>
      </c>
      <c r="M62">
        <f>AD62+AC62*$B$5+AB62*$B$5*$B$5</f>
        <v>0</v>
      </c>
      <c r="N62">
        <f>F62*(1000-(1000*0.61365*exp(17.502*R62/(240.97+R62))/(AT62+AU62)+AQ62)/2)/(1000*0.61365*exp(17.502*R62/(240.97+R62))/(AT62+AU62)-AQ62)</f>
        <v>0</v>
      </c>
      <c r="O62">
        <f>1/(($B$6+1)/(L62/1.6)+1/(M62/1.37)) + $B$6/(($B$6+1)/(L62/1.6) + $B$6/(M62/1.37))</f>
        <v>0</v>
      </c>
      <c r="P62">
        <f>(AK62*AM62)</f>
        <v>0</v>
      </c>
      <c r="Q62">
        <f>(AV62+(P62+2*0.95*5.67E-8*(((AV62+$B$9)+273)^4-(AV62+273)^4)-44100*F62)/(1.84*29.3*M62+8*0.95*5.67E-8*(AV62+273)^3))</f>
        <v>0</v>
      </c>
      <c r="R62">
        <f>($B$10*AW62+$B$11*AX62+$B$12*Q62)</f>
        <v>0</v>
      </c>
      <c r="S62">
        <f>0.61365*exp(17.502*R62/(240.97+R62))</f>
        <v>0</v>
      </c>
      <c r="T62">
        <f>(U62/V62*100)</f>
        <v>0</v>
      </c>
      <c r="U62">
        <f>AQ62*(AT62+AU62)/1000</f>
        <v>0</v>
      </c>
      <c r="V62">
        <f>0.61365*exp(17.502*AV62/(240.97+AV62))</f>
        <v>0</v>
      </c>
      <c r="W62">
        <f>(S62-AQ62*(AT62+AU62)/1000)</f>
        <v>0</v>
      </c>
      <c r="X62">
        <f>(-F62*44100)</f>
        <v>0</v>
      </c>
      <c r="Y62">
        <f>2*29.3*M62*0.92*(AV62-R62)</f>
        <v>0</v>
      </c>
      <c r="Z62">
        <f>2*0.95*5.67E-8*(((AV62+$B$9)+273)^4-(R62+273)^4)</f>
        <v>0</v>
      </c>
      <c r="AA62">
        <f>P62+Z62+X62+Y62</f>
        <v>0</v>
      </c>
      <c r="AB62">
        <v>0.0196955659636342</v>
      </c>
      <c r="AC62">
        <v>-0.441686531844083</v>
      </c>
      <c r="AD62">
        <v>4.77978893720729</v>
      </c>
      <c r="AE62">
        <v>38</v>
      </c>
      <c r="AF62">
        <v>8</v>
      </c>
      <c r="AG62">
        <f>IF(AE62*$B$40&gt;=AI62,1.0,(AI62/(AI62-AE62*$B$40)))</f>
        <v>0</v>
      </c>
      <c r="AH62">
        <f>(AG62-1)*100</f>
        <v>0</v>
      </c>
      <c r="AI62">
        <f>MAX(0,($B$34+$B$35*AY62)/(1+$B$36*AY62)*AT62/(AV62+273)*$B$37)</f>
        <v>0</v>
      </c>
      <c r="AJ62">
        <f>$B$29*AZ62+$B$30*BA62+$B$31*BB62</f>
        <v>0</v>
      </c>
      <c r="AK62">
        <f>AJ62*AL62</f>
        <v>0</v>
      </c>
      <c r="AL62">
        <f>($B$29*$B$15+$B$30*$B$15+$B$31*(BC62*$B$16+BD62*$B$18))/($B$29+$B$30+$B$31)</f>
        <v>0</v>
      </c>
      <c r="AM62">
        <f>($B$29*$B$22+$B$30*$B$22+$B$31*(BC62*$B$23+BD62*$B$25))/($B$29+$B$30+$B$31)</f>
        <v>0</v>
      </c>
      <c r="AN62">
        <v>1495605809</v>
      </c>
      <c r="AO62">
        <v>394.196142857143</v>
      </c>
      <c r="AP62">
        <v>400.246047619048</v>
      </c>
      <c r="AQ62">
        <v>42.0184571428571</v>
      </c>
      <c r="AR62">
        <v>40.5729523809524</v>
      </c>
      <c r="AS62">
        <v>500.001047619048</v>
      </c>
      <c r="AT62">
        <v>100.447571428571</v>
      </c>
      <c r="AU62">
        <v>0.10000360952381</v>
      </c>
      <c r="AV62">
        <v>35.5343904761905</v>
      </c>
      <c r="AW62">
        <v>37.0277666666667</v>
      </c>
      <c r="AX62">
        <v>999.9</v>
      </c>
      <c r="AY62">
        <v>9997.86380952381</v>
      </c>
      <c r="AZ62">
        <v>1088.81095238095</v>
      </c>
      <c r="BA62">
        <v>1558.84761904762</v>
      </c>
      <c r="BB62">
        <v>2044.98476190476</v>
      </c>
      <c r="BC62">
        <v>0.899999761904762</v>
      </c>
      <c r="BD62">
        <v>0.100000333333333</v>
      </c>
      <c r="BE62">
        <v>36</v>
      </c>
      <c r="BF62">
        <v>43517.3666666667</v>
      </c>
      <c r="BG62">
        <v>1495605839</v>
      </c>
      <c r="BH62" t="s">
        <v>234</v>
      </c>
      <c r="BI62">
        <v>14</v>
      </c>
      <c r="BJ62">
        <v>-4.074</v>
      </c>
      <c r="BK62">
        <v>0.447</v>
      </c>
      <c r="BL62">
        <v>401</v>
      </c>
      <c r="BM62">
        <v>41</v>
      </c>
      <c r="BN62">
        <v>0.2</v>
      </c>
      <c r="BO62">
        <v>0.05</v>
      </c>
      <c r="BP62">
        <v>-5.80384219512195</v>
      </c>
      <c r="BQ62">
        <v>0.0423290592334496</v>
      </c>
      <c r="BR62">
        <v>0.0331219366194874</v>
      </c>
      <c r="BS62">
        <v>1</v>
      </c>
      <c r="BT62">
        <v>1.52300219512195</v>
      </c>
      <c r="BU62">
        <v>-0.0582288501742167</v>
      </c>
      <c r="BV62">
        <v>0.00588197474397474</v>
      </c>
      <c r="BW62">
        <v>1</v>
      </c>
      <c r="BX62">
        <v>2</v>
      </c>
      <c r="BY62">
        <v>2</v>
      </c>
      <c r="BZ62" t="s">
        <v>201</v>
      </c>
      <c r="CA62">
        <v>100</v>
      </c>
      <c r="CB62">
        <v>100</v>
      </c>
      <c r="CC62">
        <v>-4.074</v>
      </c>
      <c r="CD62">
        <v>0.447</v>
      </c>
      <c r="CE62">
        <v>3</v>
      </c>
      <c r="CF62">
        <v>458.047</v>
      </c>
      <c r="CG62">
        <v>573.164</v>
      </c>
      <c r="CH62">
        <v>36.0539</v>
      </c>
      <c r="CI62">
        <v>37.791</v>
      </c>
      <c r="CJ62">
        <v>29.9972</v>
      </c>
      <c r="CK62">
        <v>37.7299</v>
      </c>
      <c r="CL62">
        <v>37.6193</v>
      </c>
      <c r="CM62">
        <v>20.7922</v>
      </c>
      <c r="CN62">
        <v>-30</v>
      </c>
      <c r="CO62">
        <v>-30</v>
      </c>
      <c r="CP62">
        <v>-999.9</v>
      </c>
      <c r="CQ62">
        <v>400</v>
      </c>
      <c r="CR62">
        <v>10.2088</v>
      </c>
      <c r="CS62">
        <v>98.5111</v>
      </c>
      <c r="CT62">
        <v>97.9158</v>
      </c>
    </row>
    <row r="63" spans="1:98">
      <c r="A63">
        <v>20</v>
      </c>
      <c r="B63">
        <v>1495606213</v>
      </c>
      <c r="C63">
        <v>21409.5</v>
      </c>
      <c r="D63" t="s">
        <v>235</v>
      </c>
      <c r="E63">
        <v>1495606212.5</v>
      </c>
      <c r="F63">
        <f>AS63*AG63*(AQ63-AR63)/(100*$B$5*(1000-AG63*AQ63))</f>
        <v>0</v>
      </c>
      <c r="G63">
        <f>AS63*AG63*(AP63-AO63*(1000-AG63*AR63)/(1000-AG63*AQ63))/(100*$B$5)</f>
        <v>0</v>
      </c>
      <c r="H63">
        <f>AO63 - G63*$B$5*100.0/(AI63*AY63)</f>
        <v>0</v>
      </c>
      <c r="I63">
        <f>((O63-F63/2)*(AO63 - G63*$B$5*100.0/(AI63*AY63))-G63)/(O63+F63/2)</f>
        <v>0</v>
      </c>
      <c r="J63">
        <f>I63*(AT63+AU63)/1000.0</f>
        <v>0</v>
      </c>
      <c r="K63">
        <f>(AO63 - G63*$B$5*100.0/(AI63*AY63))*(AT63+AU63)/1000.0</f>
        <v>0</v>
      </c>
      <c r="L63">
        <f>2.0/((1/N63-1/M63)+SQRT((1/N63-1/M63)*(1/N63-1/M63) + 4*$B$6/(($B$6+1)*($B$6+1))*(2*1/N63*1/M63-1/M63*1/M63)))</f>
        <v>0</v>
      </c>
      <c r="M63">
        <f>AD63+AC63*$B$5+AB63*$B$5*$B$5</f>
        <v>0</v>
      </c>
      <c r="N63">
        <f>F63*(1000-(1000*0.61365*exp(17.502*R63/(240.97+R63))/(AT63+AU63)+AQ63)/2)/(1000*0.61365*exp(17.502*R63/(240.97+R63))/(AT63+AU63)-AQ63)</f>
        <v>0</v>
      </c>
      <c r="O63">
        <f>1/(($B$6+1)/(L63/1.6)+1/(M63/1.37)) + $B$6/(($B$6+1)/(L63/1.6) + $B$6/(M63/1.37))</f>
        <v>0</v>
      </c>
      <c r="P63">
        <f>(AK63*AM63)</f>
        <v>0</v>
      </c>
      <c r="Q63">
        <f>(AV63+(P63+2*0.95*5.67E-8*(((AV63+$B$9)+273)^4-(AV63+273)^4)-44100*F63)/(1.84*29.3*M63+8*0.95*5.67E-8*(AV63+273)^3))</f>
        <v>0</v>
      </c>
      <c r="R63">
        <f>($B$10*AW63+$B$11*AX63+$B$12*Q63)</f>
        <v>0</v>
      </c>
      <c r="S63">
        <f>0.61365*exp(17.502*R63/(240.97+R63))</f>
        <v>0</v>
      </c>
      <c r="T63">
        <f>(U63/V63*100)</f>
        <v>0</v>
      </c>
      <c r="U63">
        <f>AQ63*(AT63+AU63)/1000</f>
        <v>0</v>
      </c>
      <c r="V63">
        <f>0.61365*exp(17.502*AV63/(240.97+AV63))</f>
        <v>0</v>
      </c>
      <c r="W63">
        <f>(S63-AQ63*(AT63+AU63)/1000)</f>
        <v>0</v>
      </c>
      <c r="X63">
        <f>(-F63*44100)</f>
        <v>0</v>
      </c>
      <c r="Y63">
        <f>2*29.3*M63*0.92*(AV63-R63)</f>
        <v>0</v>
      </c>
      <c r="Z63">
        <f>2*0.95*5.67E-8*(((AV63+$B$9)+273)^4-(R63+273)^4)</f>
        <v>0</v>
      </c>
      <c r="AA63">
        <f>P63+Z63+X63+Y63</f>
        <v>0</v>
      </c>
      <c r="AB63">
        <v>0.0197437849398053</v>
      </c>
      <c r="AC63">
        <v>-0.442767875350199</v>
      </c>
      <c r="AD63">
        <v>4.78935523476208</v>
      </c>
      <c r="AE63">
        <v>6</v>
      </c>
      <c r="AF63">
        <v>1</v>
      </c>
      <c r="AG63">
        <f>IF(AE63*$B$40&gt;=AI63,1.0,(AI63/(AI63-AE63*$B$40)))</f>
        <v>0</v>
      </c>
      <c r="AH63">
        <f>(AG63-1)*100</f>
        <v>0</v>
      </c>
      <c r="AI63">
        <f>MAX(0,($B$34+$B$35*AY63)/(1+$B$36*AY63)*AT63/(AV63+273)*$B$37)</f>
        <v>0</v>
      </c>
      <c r="AJ63">
        <f>$B$29*AZ63+$B$30*BA63+$B$31*BB63</f>
        <v>0</v>
      </c>
      <c r="AK63">
        <f>AJ63*AL63</f>
        <v>0</v>
      </c>
      <c r="AL63">
        <f>($B$29*$B$15+$B$30*$B$15+$B$31*(BC63*$B$16+BD63*$B$18))/($B$29+$B$30+$B$31)</f>
        <v>0</v>
      </c>
      <c r="AM63">
        <f>($B$29*$B$22+$B$30*$B$22+$B$31*(BC63*$B$23+BD63*$B$25))/($B$29+$B$30+$B$31)</f>
        <v>0</v>
      </c>
      <c r="AN63">
        <v>1495606207.5</v>
      </c>
      <c r="AO63">
        <v>392.235714285714</v>
      </c>
      <c r="AP63">
        <v>399.805761904762</v>
      </c>
      <c r="AQ63">
        <v>42.1769142857143</v>
      </c>
      <c r="AR63">
        <v>40.1410857142857</v>
      </c>
      <c r="AS63">
        <v>499.998571428571</v>
      </c>
      <c r="AT63">
        <v>100.416714285714</v>
      </c>
      <c r="AU63">
        <v>0.0999871238095238</v>
      </c>
      <c r="AV63">
        <v>35.8528857142857</v>
      </c>
      <c r="AW63">
        <v>37.4546142857143</v>
      </c>
      <c r="AX63">
        <v>999.9</v>
      </c>
      <c r="AY63">
        <v>9997.06</v>
      </c>
      <c r="AZ63">
        <v>1082.95476190476</v>
      </c>
      <c r="BA63">
        <v>305.553476190476</v>
      </c>
      <c r="BB63">
        <v>2044.97904761905</v>
      </c>
      <c r="BC63">
        <v>0.899999714285714</v>
      </c>
      <c r="BD63">
        <v>0.100000280952381</v>
      </c>
      <c r="BE63">
        <v>37.6289714285714</v>
      </c>
      <c r="BF63">
        <v>43517.2904761905</v>
      </c>
      <c r="BG63">
        <v>1495606237.5</v>
      </c>
      <c r="BH63" t="s">
        <v>236</v>
      </c>
      <c r="BI63">
        <v>15</v>
      </c>
      <c r="BJ63">
        <v>-3.811</v>
      </c>
      <c r="BK63">
        <v>0.485</v>
      </c>
      <c r="BL63">
        <v>399</v>
      </c>
      <c r="BM63">
        <v>40</v>
      </c>
      <c r="BN63">
        <v>0.32</v>
      </c>
      <c r="BO63">
        <v>0.06</v>
      </c>
      <c r="BP63">
        <v>-7.8463743902439</v>
      </c>
      <c r="BQ63">
        <v>0.282598536585378</v>
      </c>
      <c r="BR63">
        <v>0.040465449824588</v>
      </c>
      <c r="BS63">
        <v>0</v>
      </c>
      <c r="BT63">
        <v>2.00237</v>
      </c>
      <c r="BU63">
        <v>-0.0566339372822342</v>
      </c>
      <c r="BV63">
        <v>0.00566810761210821</v>
      </c>
      <c r="BW63">
        <v>1</v>
      </c>
      <c r="BX63">
        <v>1</v>
      </c>
      <c r="BY63">
        <v>2</v>
      </c>
      <c r="BZ63" t="s">
        <v>205</v>
      </c>
      <c r="CA63">
        <v>100</v>
      </c>
      <c r="CB63">
        <v>100</v>
      </c>
      <c r="CC63">
        <v>-3.811</v>
      </c>
      <c r="CD63">
        <v>0.485</v>
      </c>
      <c r="CE63">
        <v>3</v>
      </c>
      <c r="CF63">
        <v>499.326</v>
      </c>
      <c r="CG63">
        <v>575.484</v>
      </c>
      <c r="CH63">
        <v>35.9723</v>
      </c>
      <c r="CI63">
        <v>36.5288</v>
      </c>
      <c r="CJ63">
        <v>29.9999</v>
      </c>
      <c r="CK63">
        <v>36.5621</v>
      </c>
      <c r="CL63">
        <v>36.5097</v>
      </c>
      <c r="CM63">
        <v>21.0755</v>
      </c>
      <c r="CN63">
        <v>-30</v>
      </c>
      <c r="CO63">
        <v>-30</v>
      </c>
      <c r="CP63">
        <v>-999.9</v>
      </c>
      <c r="CQ63">
        <v>400</v>
      </c>
      <c r="CR63">
        <v>10.2088</v>
      </c>
      <c r="CS63">
        <v>98.8105</v>
      </c>
      <c r="CT63">
        <v>98.1777</v>
      </c>
    </row>
    <row r="64" spans="1:98">
      <c r="A64">
        <v>21</v>
      </c>
      <c r="B64">
        <v>1495606370</v>
      </c>
      <c r="C64">
        <v>21566.5</v>
      </c>
      <c r="D64" t="s">
        <v>237</v>
      </c>
      <c r="E64">
        <v>1495606369.5</v>
      </c>
      <c r="F64">
        <f>AS64*AG64*(AQ64-AR64)/(100*$B$5*(1000-AG64*AQ64))</f>
        <v>0</v>
      </c>
      <c r="G64">
        <f>AS64*AG64*(AP64-AO64*(1000-AG64*AR64)/(1000-AG64*AQ64))/(100*$B$5)</f>
        <v>0</v>
      </c>
      <c r="H64">
        <f>AO64 - G64*$B$5*100.0/(AI64*AY64)</f>
        <v>0</v>
      </c>
      <c r="I64">
        <f>((O64-F64/2)*(AO64 - G64*$B$5*100.0/(AI64*AY64))-G64)/(O64+F64/2)</f>
        <v>0</v>
      </c>
      <c r="J64">
        <f>I64*(AT64+AU64)/1000.0</f>
        <v>0</v>
      </c>
      <c r="K64">
        <f>(AO64 - G64*$B$5*100.0/(AI64*AY64))*(AT64+AU64)/1000.0</f>
        <v>0</v>
      </c>
      <c r="L64">
        <f>2.0/((1/N64-1/M64)+SQRT((1/N64-1/M64)*(1/N64-1/M64) + 4*$B$6/(($B$6+1)*($B$6+1))*(2*1/N64*1/M64-1/M64*1/M64)))</f>
        <v>0</v>
      </c>
      <c r="M64">
        <f>AD64+AC64*$B$5+AB64*$B$5*$B$5</f>
        <v>0</v>
      </c>
      <c r="N64">
        <f>F64*(1000-(1000*0.61365*exp(17.502*R64/(240.97+R64))/(AT64+AU64)+AQ64)/2)/(1000*0.61365*exp(17.502*R64/(240.97+R64))/(AT64+AU64)-AQ64)</f>
        <v>0</v>
      </c>
      <c r="O64">
        <f>1/(($B$6+1)/(L64/1.6)+1/(M64/1.37)) + $B$6/(($B$6+1)/(L64/1.6) + $B$6/(M64/1.37))</f>
        <v>0</v>
      </c>
      <c r="P64">
        <f>(AK64*AM64)</f>
        <v>0</v>
      </c>
      <c r="Q64">
        <f>(AV64+(P64+2*0.95*5.67E-8*(((AV64+$B$9)+273)^4-(AV64+273)^4)-44100*F64)/(1.84*29.3*M64+8*0.95*5.67E-8*(AV64+273)^3))</f>
        <v>0</v>
      </c>
      <c r="R64">
        <f>($B$10*AW64+$B$11*AX64+$B$12*Q64)</f>
        <v>0</v>
      </c>
      <c r="S64">
        <f>0.61365*exp(17.502*R64/(240.97+R64))</f>
        <v>0</v>
      </c>
      <c r="T64">
        <f>(U64/V64*100)</f>
        <v>0</v>
      </c>
      <c r="U64">
        <f>AQ64*(AT64+AU64)/1000</f>
        <v>0</v>
      </c>
      <c r="V64">
        <f>0.61365*exp(17.502*AV64/(240.97+AV64))</f>
        <v>0</v>
      </c>
      <c r="W64">
        <f>(S64-AQ64*(AT64+AU64)/1000)</f>
        <v>0</v>
      </c>
      <c r="X64">
        <f>(-F64*44100)</f>
        <v>0</v>
      </c>
      <c r="Y64">
        <f>2*29.3*M64*0.92*(AV64-R64)</f>
        <v>0</v>
      </c>
      <c r="Z64">
        <f>2*0.95*5.67E-8*(((AV64+$B$9)+273)^4-(R64+273)^4)</f>
        <v>0</v>
      </c>
      <c r="AA64">
        <f>P64+Z64+X64+Y64</f>
        <v>0</v>
      </c>
      <c r="AB64">
        <v>0.0197311631868644</v>
      </c>
      <c r="AC64">
        <v>-0.442484823911487</v>
      </c>
      <c r="AD64">
        <v>4.78685160008731</v>
      </c>
      <c r="AE64">
        <v>3</v>
      </c>
      <c r="AF64">
        <v>1</v>
      </c>
      <c r="AG64">
        <f>IF(AE64*$B$40&gt;=AI64,1.0,(AI64/(AI64-AE64*$B$40)))</f>
        <v>0</v>
      </c>
      <c r="AH64">
        <f>(AG64-1)*100</f>
        <v>0</v>
      </c>
      <c r="AI64">
        <f>MAX(0,($B$34+$B$35*AY64)/(1+$B$36*AY64)*AT64/(AV64+273)*$B$37)</f>
        <v>0</v>
      </c>
      <c r="AJ64">
        <f>$B$29*AZ64+$B$30*BA64+$B$31*BB64</f>
        <v>0</v>
      </c>
      <c r="AK64">
        <f>AJ64*AL64</f>
        <v>0</v>
      </c>
      <c r="AL64">
        <f>($B$29*$B$15+$B$30*$B$15+$B$31*(BC64*$B$16+BD64*$B$18))/($B$29+$B$30+$B$31)</f>
        <v>0</v>
      </c>
      <c r="AM64">
        <f>($B$29*$B$22+$B$30*$B$22+$B$31*(BC64*$B$23+BD64*$B$25))/($B$29+$B$30+$B$31)</f>
        <v>0</v>
      </c>
      <c r="AN64">
        <v>1495606364.5</v>
      </c>
      <c r="AO64">
        <v>392.605476190476</v>
      </c>
      <c r="AP64">
        <v>399.926</v>
      </c>
      <c r="AQ64">
        <v>41.7164952380952</v>
      </c>
      <c r="AR64">
        <v>39.9599047619048</v>
      </c>
      <c r="AS64">
        <v>499.963904761905</v>
      </c>
      <c r="AT64">
        <v>100.40880952381</v>
      </c>
      <c r="AU64">
        <v>0.0999254</v>
      </c>
      <c r="AV64">
        <v>35.859280952381</v>
      </c>
      <c r="AW64">
        <v>37.441680952381</v>
      </c>
      <c r="AX64">
        <v>999.9</v>
      </c>
      <c r="AY64">
        <v>10002.1261904762</v>
      </c>
      <c r="AZ64">
        <v>1089.87523809524</v>
      </c>
      <c r="BA64">
        <v>292.558476190476</v>
      </c>
      <c r="BB64">
        <v>2044.99142857143</v>
      </c>
      <c r="BC64">
        <v>0.9</v>
      </c>
      <c r="BD64">
        <v>0.0999999857142857</v>
      </c>
      <c r="BE64">
        <v>38</v>
      </c>
      <c r="BF64">
        <v>43517.519047619</v>
      </c>
      <c r="BG64">
        <v>1495606390</v>
      </c>
      <c r="BH64" t="s">
        <v>238</v>
      </c>
      <c r="BI64">
        <v>16</v>
      </c>
      <c r="BJ64">
        <v>-3.778</v>
      </c>
      <c r="BK64">
        <v>0.481</v>
      </c>
      <c r="BL64">
        <v>400</v>
      </c>
      <c r="BM64">
        <v>40</v>
      </c>
      <c r="BN64">
        <v>0.29</v>
      </c>
      <c r="BO64">
        <v>0.07</v>
      </c>
      <c r="BP64">
        <v>-7.3613656097561</v>
      </c>
      <c r="BQ64">
        <v>0.0326824390244092</v>
      </c>
      <c r="BR64">
        <v>0.0295634242586424</v>
      </c>
      <c r="BS64">
        <v>1</v>
      </c>
      <c r="BT64">
        <v>1.75855536585366</v>
      </c>
      <c r="BU64">
        <v>0.0233696864111503</v>
      </c>
      <c r="BV64">
        <v>0.00247776954927649</v>
      </c>
      <c r="BW64">
        <v>1</v>
      </c>
      <c r="BX64">
        <v>2</v>
      </c>
      <c r="BY64">
        <v>2</v>
      </c>
      <c r="BZ64" t="s">
        <v>201</v>
      </c>
      <c r="CA64">
        <v>100</v>
      </c>
      <c r="CB64">
        <v>100</v>
      </c>
      <c r="CC64">
        <v>-3.778</v>
      </c>
      <c r="CD64">
        <v>0.481</v>
      </c>
      <c r="CE64">
        <v>3</v>
      </c>
      <c r="CF64">
        <v>503.968</v>
      </c>
      <c r="CG64">
        <v>574.395</v>
      </c>
      <c r="CH64">
        <v>36.0258</v>
      </c>
      <c r="CI64">
        <v>36.4448</v>
      </c>
      <c r="CJ64">
        <v>29.9995</v>
      </c>
      <c r="CK64">
        <v>36.4124</v>
      </c>
      <c r="CL64">
        <v>36.3426</v>
      </c>
      <c r="CM64">
        <v>21.2431</v>
      </c>
      <c r="CN64">
        <v>-30</v>
      </c>
      <c r="CO64">
        <v>-30</v>
      </c>
      <c r="CP64">
        <v>-999.9</v>
      </c>
      <c r="CQ64">
        <v>400</v>
      </c>
      <c r="CR64">
        <v>10.2088</v>
      </c>
      <c r="CS64">
        <v>98.8399</v>
      </c>
      <c r="CT64">
        <v>98.1971</v>
      </c>
    </row>
    <row r="65" spans="1:98">
      <c r="A65">
        <v>22</v>
      </c>
      <c r="B65">
        <v>1495609425.5</v>
      </c>
      <c r="C65">
        <v>24622</v>
      </c>
      <c r="D65" t="s">
        <v>239</v>
      </c>
      <c r="E65">
        <v>1495609425</v>
      </c>
      <c r="F65">
        <f>AS65*AG65*(AQ65-AR65)/(100*$B$5*(1000-AG65*AQ65))</f>
        <v>0</v>
      </c>
      <c r="G65">
        <f>AS65*AG65*(AP65-AO65*(1000-AG65*AR65)/(1000-AG65*AQ65))/(100*$B$5)</f>
        <v>0</v>
      </c>
      <c r="H65">
        <f>AO65 - G65*$B$5*100.0/(AI65*AY65)</f>
        <v>0</v>
      </c>
      <c r="I65">
        <f>((O65-F65/2)*(AO65 - G65*$B$5*100.0/(AI65*AY65))-G65)/(O65+F65/2)</f>
        <v>0</v>
      </c>
      <c r="J65">
        <f>I65*(AT65+AU65)/1000.0</f>
        <v>0</v>
      </c>
      <c r="K65">
        <f>(AO65 - G65*$B$5*100.0/(AI65*AY65))*(AT65+AU65)/1000.0</f>
        <v>0</v>
      </c>
      <c r="L65">
        <f>2.0/((1/N65-1/M65)+SQRT((1/N65-1/M65)*(1/N65-1/M65) + 4*$B$6/(($B$6+1)*($B$6+1))*(2*1/N65*1/M65-1/M65*1/M65)))</f>
        <v>0</v>
      </c>
      <c r="M65">
        <f>AD65+AC65*$B$5+AB65*$B$5*$B$5</f>
        <v>0</v>
      </c>
      <c r="N65">
        <f>F65*(1000-(1000*0.61365*exp(17.502*R65/(240.97+R65))/(AT65+AU65)+AQ65)/2)/(1000*0.61365*exp(17.502*R65/(240.97+R65))/(AT65+AU65)-AQ65)</f>
        <v>0</v>
      </c>
      <c r="O65">
        <f>1/(($B$6+1)/(L65/1.6)+1/(M65/1.37)) + $B$6/(($B$6+1)/(L65/1.6) + $B$6/(M65/1.37))</f>
        <v>0</v>
      </c>
      <c r="P65">
        <f>(AK65*AM65)</f>
        <v>0</v>
      </c>
      <c r="Q65">
        <f>(AV65+(P65+2*0.95*5.67E-8*(((AV65+$B$9)+273)^4-(AV65+273)^4)-44100*F65)/(1.84*29.3*M65+8*0.95*5.67E-8*(AV65+273)^3))</f>
        <v>0</v>
      </c>
      <c r="R65">
        <f>($B$10*AW65+$B$11*AX65+$B$12*Q65)</f>
        <v>0</v>
      </c>
      <c r="S65">
        <f>0.61365*exp(17.502*R65/(240.97+R65))</f>
        <v>0</v>
      </c>
      <c r="T65">
        <f>(U65/V65*100)</f>
        <v>0</v>
      </c>
      <c r="U65">
        <f>AQ65*(AT65+AU65)/1000</f>
        <v>0</v>
      </c>
      <c r="V65">
        <f>0.61365*exp(17.502*AV65/(240.97+AV65))</f>
        <v>0</v>
      </c>
      <c r="W65">
        <f>(S65-AQ65*(AT65+AU65)/1000)</f>
        <v>0</v>
      </c>
      <c r="X65">
        <f>(-F65*44100)</f>
        <v>0</v>
      </c>
      <c r="Y65">
        <f>2*29.3*M65*0.92*(AV65-R65)</f>
        <v>0</v>
      </c>
      <c r="Z65">
        <f>2*0.95*5.67E-8*(((AV65+$B$9)+273)^4-(R65+273)^4)</f>
        <v>0</v>
      </c>
      <c r="AA65">
        <f>P65+Z65+X65+Y65</f>
        <v>0</v>
      </c>
      <c r="AB65">
        <v>0.0196954993676262</v>
      </c>
      <c r="AC65">
        <v>-0.441685038383074</v>
      </c>
      <c r="AD65">
        <v>4.77977572196009</v>
      </c>
      <c r="AE65">
        <v>3</v>
      </c>
      <c r="AF65">
        <v>1</v>
      </c>
      <c r="AG65">
        <f>IF(AE65*$B$40&gt;=AI65,1.0,(AI65/(AI65-AE65*$B$40)))</f>
        <v>0</v>
      </c>
      <c r="AH65">
        <f>(AG65-1)*100</f>
        <v>0</v>
      </c>
      <c r="AI65">
        <f>MAX(0,($B$34+$B$35*AY65)/(1+$B$36*AY65)*AT65/(AV65+273)*$B$37)</f>
        <v>0</v>
      </c>
      <c r="AJ65">
        <f>$B$29*AZ65+$B$30*BA65+$B$31*BB65</f>
        <v>0</v>
      </c>
      <c r="AK65">
        <f>AJ65*AL65</f>
        <v>0</v>
      </c>
      <c r="AL65">
        <f>($B$29*$B$15+$B$30*$B$15+$B$31*(BC65*$B$16+BD65*$B$18))/($B$29+$B$30+$B$31)</f>
        <v>0</v>
      </c>
      <c r="AM65">
        <f>($B$29*$B$22+$B$30*$B$22+$B$31*(BC65*$B$23+BD65*$B$25))/($B$29+$B$30+$B$31)</f>
        <v>0</v>
      </c>
      <c r="AN65">
        <v>1495609420</v>
      </c>
      <c r="AO65">
        <v>393.538619047619</v>
      </c>
      <c r="AP65">
        <v>400.173285714286</v>
      </c>
      <c r="AQ65">
        <v>44.9792</v>
      </c>
      <c r="AR65">
        <v>43.1961904761905</v>
      </c>
      <c r="AS65">
        <v>500.008428571429</v>
      </c>
      <c r="AT65">
        <v>100.321952380952</v>
      </c>
      <c r="AU65">
        <v>0.0999930857142857</v>
      </c>
      <c r="AV65">
        <v>36.4647285714286</v>
      </c>
      <c r="AW65">
        <v>38.5237666666667</v>
      </c>
      <c r="AX65">
        <v>999.9</v>
      </c>
      <c r="AY65">
        <v>10001.869047619</v>
      </c>
      <c r="AZ65">
        <v>1003.29571428571</v>
      </c>
      <c r="BA65">
        <v>1400.88619047619</v>
      </c>
      <c r="BB65">
        <v>1899.97857142857</v>
      </c>
      <c r="BC65">
        <v>0.899999380952381</v>
      </c>
      <c r="BD65">
        <v>0.100000628571429</v>
      </c>
      <c r="BE65">
        <v>37.3412619047619</v>
      </c>
      <c r="BF65">
        <v>40431.619047619</v>
      </c>
      <c r="BG65">
        <v>1495609457.5</v>
      </c>
      <c r="BH65" t="s">
        <v>240</v>
      </c>
      <c r="BI65">
        <v>17</v>
      </c>
      <c r="BJ65">
        <v>-3.829</v>
      </c>
      <c r="BK65">
        <v>0.4</v>
      </c>
      <c r="BL65">
        <v>401</v>
      </c>
      <c r="BM65">
        <v>43</v>
      </c>
      <c r="BN65">
        <v>0.22</v>
      </c>
      <c r="BO65">
        <v>0.06</v>
      </c>
      <c r="BP65">
        <v>-6.59740097560976</v>
      </c>
      <c r="BQ65">
        <v>0.0215324738677596</v>
      </c>
      <c r="BR65">
        <v>0.0394523337468466</v>
      </c>
      <c r="BS65">
        <v>1</v>
      </c>
      <c r="BT65">
        <v>1.85611829268293</v>
      </c>
      <c r="BU65">
        <v>0.0932249477351738</v>
      </c>
      <c r="BV65">
        <v>0.00941358356958996</v>
      </c>
      <c r="BW65">
        <v>1</v>
      </c>
      <c r="BX65">
        <v>2</v>
      </c>
      <c r="BY65">
        <v>2</v>
      </c>
      <c r="BZ65" t="s">
        <v>201</v>
      </c>
      <c r="CA65">
        <v>100</v>
      </c>
      <c r="CB65">
        <v>100</v>
      </c>
      <c r="CC65">
        <v>-3.829</v>
      </c>
      <c r="CD65">
        <v>0.4</v>
      </c>
      <c r="CE65">
        <v>3</v>
      </c>
      <c r="CF65">
        <v>503.46</v>
      </c>
      <c r="CG65">
        <v>561.215</v>
      </c>
      <c r="CH65">
        <v>37.0718</v>
      </c>
      <c r="CI65">
        <v>39.3889</v>
      </c>
      <c r="CJ65">
        <v>29.9986</v>
      </c>
      <c r="CK65">
        <v>39.3556</v>
      </c>
      <c r="CL65">
        <v>39.2714</v>
      </c>
      <c r="CM65">
        <v>20.6199</v>
      </c>
      <c r="CN65">
        <v>-30</v>
      </c>
      <c r="CO65">
        <v>-30</v>
      </c>
      <c r="CP65">
        <v>-999.9</v>
      </c>
      <c r="CQ65">
        <v>400</v>
      </c>
      <c r="CR65">
        <v>10.2088</v>
      </c>
      <c r="CS65">
        <v>98.0727</v>
      </c>
      <c r="CT65">
        <v>97.6166</v>
      </c>
    </row>
    <row r="66" spans="1:98">
      <c r="A66">
        <v>23</v>
      </c>
      <c r="B66">
        <v>1495609743</v>
      </c>
      <c r="C66">
        <v>24939.5</v>
      </c>
      <c r="D66" t="s">
        <v>241</v>
      </c>
      <c r="E66">
        <v>1495609742.5</v>
      </c>
      <c r="F66">
        <f>AS66*AG66*(AQ66-AR66)/(100*$B$5*(1000-AG66*AQ66))</f>
        <v>0</v>
      </c>
      <c r="G66">
        <f>AS66*AG66*(AP66-AO66*(1000-AG66*AR66)/(1000-AG66*AQ66))/(100*$B$5)</f>
        <v>0</v>
      </c>
      <c r="H66">
        <f>AO66 - G66*$B$5*100.0/(AI66*AY66)</f>
        <v>0</v>
      </c>
      <c r="I66">
        <f>((O66-F66/2)*(AO66 - G66*$B$5*100.0/(AI66*AY66))-G66)/(O66+F66/2)</f>
        <v>0</v>
      </c>
      <c r="J66">
        <f>I66*(AT66+AU66)/1000.0</f>
        <v>0</v>
      </c>
      <c r="K66">
        <f>(AO66 - G66*$B$5*100.0/(AI66*AY66))*(AT66+AU66)/1000.0</f>
        <v>0</v>
      </c>
      <c r="L66">
        <f>2.0/((1/N66-1/M66)+SQRT((1/N66-1/M66)*(1/N66-1/M66) + 4*$B$6/(($B$6+1)*($B$6+1))*(2*1/N66*1/M66-1/M66*1/M66)))</f>
        <v>0</v>
      </c>
      <c r="M66">
        <f>AD66+AC66*$B$5+AB66*$B$5*$B$5</f>
        <v>0</v>
      </c>
      <c r="N66">
        <f>F66*(1000-(1000*0.61365*exp(17.502*R66/(240.97+R66))/(AT66+AU66)+AQ66)/2)/(1000*0.61365*exp(17.502*R66/(240.97+R66))/(AT66+AU66)-AQ66)</f>
        <v>0</v>
      </c>
      <c r="O66">
        <f>1/(($B$6+1)/(L66/1.6)+1/(M66/1.37)) + $B$6/(($B$6+1)/(L66/1.6) + $B$6/(M66/1.37))</f>
        <v>0</v>
      </c>
      <c r="P66">
        <f>(AK66*AM66)</f>
        <v>0</v>
      </c>
      <c r="Q66">
        <f>(AV66+(P66+2*0.95*5.67E-8*(((AV66+$B$9)+273)^4-(AV66+273)^4)-44100*F66)/(1.84*29.3*M66+8*0.95*5.67E-8*(AV66+273)^3))</f>
        <v>0</v>
      </c>
      <c r="R66">
        <f>($B$10*AW66+$B$11*AX66+$B$12*Q66)</f>
        <v>0</v>
      </c>
      <c r="S66">
        <f>0.61365*exp(17.502*R66/(240.97+R66))</f>
        <v>0</v>
      </c>
      <c r="T66">
        <f>(U66/V66*100)</f>
        <v>0</v>
      </c>
      <c r="U66">
        <f>AQ66*(AT66+AU66)/1000</f>
        <v>0</v>
      </c>
      <c r="V66">
        <f>0.61365*exp(17.502*AV66/(240.97+AV66))</f>
        <v>0</v>
      </c>
      <c r="W66">
        <f>(S66-AQ66*(AT66+AU66)/1000)</f>
        <v>0</v>
      </c>
      <c r="X66">
        <f>(-F66*44100)</f>
        <v>0</v>
      </c>
      <c r="Y66">
        <f>2*29.3*M66*0.92*(AV66-R66)</f>
        <v>0</v>
      </c>
      <c r="Z66">
        <f>2*0.95*5.67E-8*(((AV66+$B$9)+273)^4-(R66+273)^4)</f>
        <v>0</v>
      </c>
      <c r="AA66">
        <f>P66+Z66+X66+Y66</f>
        <v>0</v>
      </c>
      <c r="AB66">
        <v>0.0197268756274962</v>
      </c>
      <c r="AC66">
        <v>-0.442388672461415</v>
      </c>
      <c r="AD66">
        <v>4.78600105591023</v>
      </c>
      <c r="AE66">
        <v>2</v>
      </c>
      <c r="AF66">
        <v>0</v>
      </c>
      <c r="AG66">
        <f>IF(AE66*$B$40&gt;=AI66,1.0,(AI66/(AI66-AE66*$B$40)))</f>
        <v>0</v>
      </c>
      <c r="AH66">
        <f>(AG66-1)*100</f>
        <v>0</v>
      </c>
      <c r="AI66">
        <f>MAX(0,($B$34+$B$35*AY66)/(1+$B$36*AY66)*AT66/(AV66+273)*$B$37)</f>
        <v>0</v>
      </c>
      <c r="AJ66">
        <f>$B$29*AZ66+$B$30*BA66+$B$31*BB66</f>
        <v>0</v>
      </c>
      <c r="AK66">
        <f>AJ66*AL66</f>
        <v>0</v>
      </c>
      <c r="AL66">
        <f>($B$29*$B$15+$B$30*$B$15+$B$31*(BC66*$B$16+BD66*$B$18))/($B$29+$B$30+$B$31)</f>
        <v>0</v>
      </c>
      <c r="AM66">
        <f>($B$29*$B$22+$B$30*$B$22+$B$31*(BC66*$B$23+BD66*$B$25))/($B$29+$B$30+$B$31)</f>
        <v>0</v>
      </c>
      <c r="AN66">
        <v>1495609737.5</v>
      </c>
      <c r="AO66">
        <v>395.760523809524</v>
      </c>
      <c r="AP66">
        <v>399.808190476191</v>
      </c>
      <c r="AQ66">
        <v>43.5648238095238</v>
      </c>
      <c r="AR66">
        <v>42.3515952380952</v>
      </c>
      <c r="AS66">
        <v>499.992714285714</v>
      </c>
      <c r="AT66">
        <v>100.330238095238</v>
      </c>
      <c r="AU66">
        <v>0.0999904952380953</v>
      </c>
      <c r="AV66">
        <v>36.5623095238095</v>
      </c>
      <c r="AW66">
        <v>38.0851476190476</v>
      </c>
      <c r="AX66">
        <v>999.9</v>
      </c>
      <c r="AY66">
        <v>9995.98857142857</v>
      </c>
      <c r="AZ66">
        <v>1015.7</v>
      </c>
      <c r="BA66">
        <v>878.009095238095</v>
      </c>
      <c r="BB66">
        <v>1900.00666666667</v>
      </c>
      <c r="BC66">
        <v>0.899999952380952</v>
      </c>
      <c r="BD66">
        <v>0.100000004761905</v>
      </c>
      <c r="BE66">
        <v>38</v>
      </c>
      <c r="BF66">
        <v>40432.2238095238</v>
      </c>
      <c r="BG66">
        <v>1495609764.5</v>
      </c>
      <c r="BH66" t="s">
        <v>242</v>
      </c>
      <c r="BI66">
        <v>18</v>
      </c>
      <c r="BJ66">
        <v>-3.726</v>
      </c>
      <c r="BK66">
        <v>0.443</v>
      </c>
      <c r="BL66">
        <v>399</v>
      </c>
      <c r="BM66">
        <v>42</v>
      </c>
      <c r="BN66">
        <v>0.36</v>
      </c>
      <c r="BO66">
        <v>0.11</v>
      </c>
      <c r="BP66">
        <v>-4.16778829268293</v>
      </c>
      <c r="BQ66">
        <v>0.0835557491291338</v>
      </c>
      <c r="BR66">
        <v>0.0619253059467393</v>
      </c>
      <c r="BS66">
        <v>1</v>
      </c>
      <c r="BT66">
        <v>1.17500048780488</v>
      </c>
      <c r="BU66">
        <v>-0.0568072473867526</v>
      </c>
      <c r="BV66">
        <v>0.00585117413742205</v>
      </c>
      <c r="BW66">
        <v>1</v>
      </c>
      <c r="BX66">
        <v>2</v>
      </c>
      <c r="BY66">
        <v>2</v>
      </c>
      <c r="BZ66" t="s">
        <v>201</v>
      </c>
      <c r="CA66">
        <v>100</v>
      </c>
      <c r="CB66">
        <v>100</v>
      </c>
      <c r="CC66">
        <v>-3.726</v>
      </c>
      <c r="CD66">
        <v>0.443</v>
      </c>
      <c r="CE66">
        <v>3</v>
      </c>
      <c r="CF66">
        <v>504.589</v>
      </c>
      <c r="CG66">
        <v>564.252</v>
      </c>
      <c r="CH66">
        <v>37.1719</v>
      </c>
      <c r="CI66">
        <v>38.3606</v>
      </c>
      <c r="CJ66">
        <v>29.9987</v>
      </c>
      <c r="CK66">
        <v>38.3938</v>
      </c>
      <c r="CL66">
        <v>38.3263</v>
      </c>
      <c r="CM66">
        <v>21.1299</v>
      </c>
      <c r="CN66">
        <v>-30</v>
      </c>
      <c r="CO66">
        <v>-30</v>
      </c>
      <c r="CP66">
        <v>-999.9</v>
      </c>
      <c r="CQ66">
        <v>400</v>
      </c>
      <c r="CR66">
        <v>10.2088</v>
      </c>
      <c r="CS66">
        <v>98.3674</v>
      </c>
      <c r="CT66">
        <v>97.8643</v>
      </c>
    </row>
    <row r="67" spans="1:98">
      <c r="A67">
        <v>24</v>
      </c>
      <c r="B67">
        <v>1495609950.5</v>
      </c>
      <c r="C67">
        <v>25147</v>
      </c>
      <c r="D67" t="s">
        <v>243</v>
      </c>
      <c r="E67">
        <v>1495609950</v>
      </c>
      <c r="F67">
        <f>AS67*AG67*(AQ67-AR67)/(100*$B$5*(1000-AG67*AQ67))</f>
        <v>0</v>
      </c>
      <c r="G67">
        <f>AS67*AG67*(AP67-AO67*(1000-AG67*AR67)/(1000-AG67*AQ67))/(100*$B$5)</f>
        <v>0</v>
      </c>
      <c r="H67">
        <f>AO67 - G67*$B$5*100.0/(AI67*AY67)</f>
        <v>0</v>
      </c>
      <c r="I67">
        <f>((O67-F67/2)*(AO67 - G67*$B$5*100.0/(AI67*AY67))-G67)/(O67+F67/2)</f>
        <v>0</v>
      </c>
      <c r="J67">
        <f>I67*(AT67+AU67)/1000.0</f>
        <v>0</v>
      </c>
      <c r="K67">
        <f>(AO67 - G67*$B$5*100.0/(AI67*AY67))*(AT67+AU67)/1000.0</f>
        <v>0</v>
      </c>
      <c r="L67">
        <f>2.0/((1/N67-1/M67)+SQRT((1/N67-1/M67)*(1/N67-1/M67) + 4*$B$6/(($B$6+1)*($B$6+1))*(2*1/N67*1/M67-1/M67*1/M67)))</f>
        <v>0</v>
      </c>
      <c r="M67">
        <f>AD67+AC67*$B$5+AB67*$B$5*$B$5</f>
        <v>0</v>
      </c>
      <c r="N67">
        <f>F67*(1000-(1000*0.61365*exp(17.502*R67/(240.97+R67))/(AT67+AU67)+AQ67)/2)/(1000*0.61365*exp(17.502*R67/(240.97+R67))/(AT67+AU67)-AQ67)</f>
        <v>0</v>
      </c>
      <c r="O67">
        <f>1/(($B$6+1)/(L67/1.6)+1/(M67/1.37)) + $B$6/(($B$6+1)/(L67/1.6) + $B$6/(M67/1.37))</f>
        <v>0</v>
      </c>
      <c r="P67">
        <f>(AK67*AM67)</f>
        <v>0</v>
      </c>
      <c r="Q67">
        <f>(AV67+(P67+2*0.95*5.67E-8*(((AV67+$B$9)+273)^4-(AV67+273)^4)-44100*F67)/(1.84*29.3*M67+8*0.95*5.67E-8*(AV67+273)^3))</f>
        <v>0</v>
      </c>
      <c r="R67">
        <f>($B$10*AW67+$B$11*AX67+$B$12*Q67)</f>
        <v>0</v>
      </c>
      <c r="S67">
        <f>0.61365*exp(17.502*R67/(240.97+R67))</f>
        <v>0</v>
      </c>
      <c r="T67">
        <f>(U67/V67*100)</f>
        <v>0</v>
      </c>
      <c r="U67">
        <f>AQ67*(AT67+AU67)/1000</f>
        <v>0</v>
      </c>
      <c r="V67">
        <f>0.61365*exp(17.502*AV67/(240.97+AV67))</f>
        <v>0</v>
      </c>
      <c r="W67">
        <f>(S67-AQ67*(AT67+AU67)/1000)</f>
        <v>0</v>
      </c>
      <c r="X67">
        <f>(-F67*44100)</f>
        <v>0</v>
      </c>
      <c r="Y67">
        <f>2*29.3*M67*0.92*(AV67-R67)</f>
        <v>0</v>
      </c>
      <c r="Z67">
        <f>2*0.95*5.67E-8*(((AV67+$B$9)+273)^4-(R67+273)^4)</f>
        <v>0</v>
      </c>
      <c r="AA67">
        <f>P67+Z67+X67+Y67</f>
        <v>0</v>
      </c>
      <c r="AB67">
        <v>0.0196878236319686</v>
      </c>
      <c r="AC67">
        <v>-0.441512904763343</v>
      </c>
      <c r="AD67">
        <v>4.77825249952388</v>
      </c>
      <c r="AE67">
        <v>28</v>
      </c>
      <c r="AF67">
        <v>6</v>
      </c>
      <c r="AG67">
        <f>IF(AE67*$B$40&gt;=AI67,1.0,(AI67/(AI67-AE67*$B$40)))</f>
        <v>0</v>
      </c>
      <c r="AH67">
        <f>(AG67-1)*100</f>
        <v>0</v>
      </c>
      <c r="AI67">
        <f>MAX(0,($B$34+$B$35*AY67)/(1+$B$36*AY67)*AT67/(AV67+273)*$B$37)</f>
        <v>0</v>
      </c>
      <c r="AJ67">
        <f>$B$29*AZ67+$B$30*BA67+$B$31*BB67</f>
        <v>0</v>
      </c>
      <c r="AK67">
        <f>AJ67*AL67</f>
        <v>0</v>
      </c>
      <c r="AL67">
        <f>($B$29*$B$15+$B$30*$B$15+$B$31*(BC67*$B$16+BD67*$B$18))/($B$29+$B$30+$B$31)</f>
        <v>0</v>
      </c>
      <c r="AM67">
        <f>($B$29*$B$22+$B$30*$B$22+$B$31*(BC67*$B$23+BD67*$B$25))/($B$29+$B$30+$B$31)</f>
        <v>0</v>
      </c>
      <c r="AN67">
        <v>1495609945</v>
      </c>
      <c r="AO67">
        <v>393.111571428571</v>
      </c>
      <c r="AP67">
        <v>399.93619047619</v>
      </c>
      <c r="AQ67">
        <v>43.2872428571429</v>
      </c>
      <c r="AR67">
        <v>41.4636571428571</v>
      </c>
      <c r="AS67">
        <v>500.003333333333</v>
      </c>
      <c r="AT67">
        <v>100.307761904762</v>
      </c>
      <c r="AU67">
        <v>0.10001819047619</v>
      </c>
      <c r="AV67">
        <v>36.6974190476191</v>
      </c>
      <c r="AW67">
        <v>38.1911571428571</v>
      </c>
      <c r="AX67">
        <v>999.9</v>
      </c>
      <c r="AY67">
        <v>9999.90476190476</v>
      </c>
      <c r="AZ67">
        <v>1012.34428571429</v>
      </c>
      <c r="BA67">
        <v>1531.65523809524</v>
      </c>
      <c r="BB67">
        <v>1899.98380952381</v>
      </c>
      <c r="BC67">
        <v>0.89999980952381</v>
      </c>
      <c r="BD67">
        <v>0.10000019047619</v>
      </c>
      <c r="BE67">
        <v>38</v>
      </c>
      <c r="BF67">
        <v>40431.7523809524</v>
      </c>
      <c r="BG67">
        <v>1495609968</v>
      </c>
      <c r="BH67" t="s">
        <v>244</v>
      </c>
      <c r="BI67">
        <v>19</v>
      </c>
      <c r="BJ67">
        <v>-3.65</v>
      </c>
      <c r="BK67">
        <v>0.454</v>
      </c>
      <c r="BL67">
        <v>400</v>
      </c>
      <c r="BM67">
        <v>41</v>
      </c>
      <c r="BN67">
        <v>0.36</v>
      </c>
      <c r="BO67">
        <v>0.1</v>
      </c>
      <c r="BP67">
        <v>-6.89572390243902</v>
      </c>
      <c r="BQ67">
        <v>-0.0670914982578296</v>
      </c>
      <c r="BR67">
        <v>0.0193219146248753</v>
      </c>
      <c r="BS67">
        <v>1</v>
      </c>
      <c r="BT67">
        <v>1.8053743902439</v>
      </c>
      <c r="BU67">
        <v>0.0859032752613273</v>
      </c>
      <c r="BV67">
        <v>0.00864635551273413</v>
      </c>
      <c r="BW67">
        <v>1</v>
      </c>
      <c r="BX67">
        <v>2</v>
      </c>
      <c r="BY67">
        <v>2</v>
      </c>
      <c r="BZ67" t="s">
        <v>201</v>
      </c>
      <c r="CA67">
        <v>100</v>
      </c>
      <c r="CB67">
        <v>100</v>
      </c>
      <c r="CC67">
        <v>-3.65</v>
      </c>
      <c r="CD67">
        <v>0.454</v>
      </c>
      <c r="CE67">
        <v>3</v>
      </c>
      <c r="CF67">
        <v>470.196</v>
      </c>
      <c r="CG67">
        <v>564.97</v>
      </c>
      <c r="CH67">
        <v>37.0876</v>
      </c>
      <c r="CI67">
        <v>37.7606</v>
      </c>
      <c r="CJ67">
        <v>29.9994</v>
      </c>
      <c r="CK67">
        <v>37.7894</v>
      </c>
      <c r="CL67">
        <v>37.7291</v>
      </c>
      <c r="CM67">
        <v>21.3038</v>
      </c>
      <c r="CN67">
        <v>-30</v>
      </c>
      <c r="CO67">
        <v>-30</v>
      </c>
      <c r="CP67">
        <v>-999.9</v>
      </c>
      <c r="CQ67">
        <v>400</v>
      </c>
      <c r="CR67">
        <v>10.2088</v>
      </c>
      <c r="CS67">
        <v>98.5175</v>
      </c>
      <c r="CT67">
        <v>97.9974</v>
      </c>
    </row>
    <row r="68" spans="1:98">
      <c r="A68">
        <v>25</v>
      </c>
      <c r="B68">
        <v>1495612735</v>
      </c>
      <c r="C68">
        <v>27931.5</v>
      </c>
      <c r="D68" t="s">
        <v>245</v>
      </c>
      <c r="E68">
        <v>1495612734.5</v>
      </c>
      <c r="F68">
        <f>AS68*AG68*(AQ68-AR68)/(100*$B$5*(1000-AG68*AQ68))</f>
        <v>0</v>
      </c>
      <c r="G68">
        <f>AS68*AG68*(AP68-AO68*(1000-AG68*AR68)/(1000-AG68*AQ68))/(100*$B$5)</f>
        <v>0</v>
      </c>
      <c r="H68">
        <f>AO68 - G68*$B$5*100.0/(AI68*AY68)</f>
        <v>0</v>
      </c>
      <c r="I68">
        <f>((O68-F68/2)*(AO68 - G68*$B$5*100.0/(AI68*AY68))-G68)/(O68+F68/2)</f>
        <v>0</v>
      </c>
      <c r="J68">
        <f>I68*(AT68+AU68)/1000.0</f>
        <v>0</v>
      </c>
      <c r="K68">
        <f>(AO68 - G68*$B$5*100.0/(AI68*AY68))*(AT68+AU68)/1000.0</f>
        <v>0</v>
      </c>
      <c r="L68">
        <f>2.0/((1/N68-1/M68)+SQRT((1/N68-1/M68)*(1/N68-1/M68) + 4*$B$6/(($B$6+1)*($B$6+1))*(2*1/N68*1/M68-1/M68*1/M68)))</f>
        <v>0</v>
      </c>
      <c r="M68">
        <f>AD68+AC68*$B$5+AB68*$B$5*$B$5</f>
        <v>0</v>
      </c>
      <c r="N68">
        <f>F68*(1000-(1000*0.61365*exp(17.502*R68/(240.97+R68))/(AT68+AU68)+AQ68)/2)/(1000*0.61365*exp(17.502*R68/(240.97+R68))/(AT68+AU68)-AQ68)</f>
        <v>0</v>
      </c>
      <c r="O68">
        <f>1/(($B$6+1)/(L68/1.6)+1/(M68/1.37)) + $B$6/(($B$6+1)/(L68/1.6) + $B$6/(M68/1.37))</f>
        <v>0</v>
      </c>
      <c r="P68">
        <f>(AK68*AM68)</f>
        <v>0</v>
      </c>
      <c r="Q68">
        <f>(AV68+(P68+2*0.95*5.67E-8*(((AV68+$B$9)+273)^4-(AV68+273)^4)-44100*F68)/(1.84*29.3*M68+8*0.95*5.67E-8*(AV68+273)^3))</f>
        <v>0</v>
      </c>
      <c r="R68">
        <f>($B$10*AW68+$B$11*AX68+$B$12*Q68)</f>
        <v>0</v>
      </c>
      <c r="S68">
        <f>0.61365*exp(17.502*R68/(240.97+R68))</f>
        <v>0</v>
      </c>
      <c r="T68">
        <f>(U68/V68*100)</f>
        <v>0</v>
      </c>
      <c r="U68">
        <f>AQ68*(AT68+AU68)/1000</f>
        <v>0</v>
      </c>
      <c r="V68">
        <f>0.61365*exp(17.502*AV68/(240.97+AV68))</f>
        <v>0</v>
      </c>
      <c r="W68">
        <f>(S68-AQ68*(AT68+AU68)/1000)</f>
        <v>0</v>
      </c>
      <c r="X68">
        <f>(-F68*44100)</f>
        <v>0</v>
      </c>
      <c r="Y68">
        <f>2*29.3*M68*0.92*(AV68-R68)</f>
        <v>0</v>
      </c>
      <c r="Z68">
        <f>2*0.95*5.67E-8*(((AV68+$B$9)+273)^4-(R68+273)^4)</f>
        <v>0</v>
      </c>
      <c r="AA68">
        <f>P68+Z68+X68+Y68</f>
        <v>0</v>
      </c>
      <c r="AB68">
        <v>0.0196733425465737</v>
      </c>
      <c r="AC68">
        <v>-0.441188156523194</v>
      </c>
      <c r="AD68">
        <v>4.775378472429</v>
      </c>
      <c r="AE68">
        <v>5</v>
      </c>
      <c r="AF68">
        <v>1</v>
      </c>
      <c r="AG68">
        <f>IF(AE68*$B$40&gt;=AI68,1.0,(AI68/(AI68-AE68*$B$40)))</f>
        <v>0</v>
      </c>
      <c r="AH68">
        <f>(AG68-1)*100</f>
        <v>0</v>
      </c>
      <c r="AI68">
        <f>MAX(0,($B$34+$B$35*AY68)/(1+$B$36*AY68)*AT68/(AV68+273)*$B$37)</f>
        <v>0</v>
      </c>
      <c r="AJ68">
        <f>$B$29*AZ68+$B$30*BA68+$B$31*BB68</f>
        <v>0</v>
      </c>
      <c r="AK68">
        <f>AJ68*AL68</f>
        <v>0</v>
      </c>
      <c r="AL68">
        <f>($B$29*$B$15+$B$30*$B$15+$B$31*(BC68*$B$16+BD68*$B$18))/($B$29+$B$30+$B$31)</f>
        <v>0</v>
      </c>
      <c r="AM68">
        <f>($B$29*$B$22+$B$30*$B$22+$B$31*(BC68*$B$23+BD68*$B$25))/($B$29+$B$30+$B$31)</f>
        <v>0</v>
      </c>
      <c r="AN68">
        <v>1495612729.5</v>
      </c>
      <c r="AO68">
        <v>395.920857142857</v>
      </c>
      <c r="AP68">
        <v>400.095476190476</v>
      </c>
      <c r="AQ68">
        <v>41.8499666666667</v>
      </c>
      <c r="AR68">
        <v>40.7372666666667</v>
      </c>
      <c r="AS68">
        <v>499.983238095238</v>
      </c>
      <c r="AT68">
        <v>100.226238095238</v>
      </c>
      <c r="AU68">
        <v>0.0999542</v>
      </c>
      <c r="AV68">
        <v>36.0576238095238</v>
      </c>
      <c r="AW68">
        <v>37.3283142857143</v>
      </c>
      <c r="AX68">
        <v>999.9</v>
      </c>
      <c r="AY68">
        <v>9998.86666666667</v>
      </c>
      <c r="AZ68">
        <v>653.706571428572</v>
      </c>
      <c r="BA68">
        <v>1154.51095238095</v>
      </c>
      <c r="BB68">
        <v>1259.99904761905</v>
      </c>
      <c r="BC68">
        <v>0.900000619047619</v>
      </c>
      <c r="BD68">
        <v>0.099999480952381</v>
      </c>
      <c r="BE68">
        <v>36</v>
      </c>
      <c r="BF68">
        <v>26812.8571428571</v>
      </c>
      <c r="BG68">
        <v>1495612759.5</v>
      </c>
      <c r="BH68" t="s">
        <v>246</v>
      </c>
      <c r="BI68">
        <v>20</v>
      </c>
      <c r="BJ68">
        <v>-4.108</v>
      </c>
      <c r="BK68">
        <v>0.362</v>
      </c>
      <c r="BL68">
        <v>401</v>
      </c>
      <c r="BM68">
        <v>41</v>
      </c>
      <c r="BN68">
        <v>0.33</v>
      </c>
      <c r="BO68">
        <v>0.13</v>
      </c>
      <c r="BP68">
        <v>-3.71043829268293</v>
      </c>
      <c r="BQ68">
        <v>-0.0316983972124436</v>
      </c>
      <c r="BR68">
        <v>0.0490556408781205</v>
      </c>
      <c r="BS68">
        <v>1</v>
      </c>
      <c r="BT68">
        <v>1.20349097560976</v>
      </c>
      <c r="BU68">
        <v>0.0174905226480765</v>
      </c>
      <c r="BV68">
        <v>0.00226829989508426</v>
      </c>
      <c r="BW68">
        <v>1</v>
      </c>
      <c r="BX68">
        <v>2</v>
      </c>
      <c r="BY68">
        <v>2</v>
      </c>
      <c r="BZ68" t="s">
        <v>201</v>
      </c>
      <c r="CA68">
        <v>100</v>
      </c>
      <c r="CB68">
        <v>100</v>
      </c>
      <c r="CC68">
        <v>-4.108</v>
      </c>
      <c r="CD68">
        <v>0.362</v>
      </c>
      <c r="CE68">
        <v>3</v>
      </c>
      <c r="CF68">
        <v>501.312</v>
      </c>
      <c r="CG68">
        <v>560.32</v>
      </c>
      <c r="CH68">
        <v>36.9067</v>
      </c>
      <c r="CI68">
        <v>39.6428</v>
      </c>
      <c r="CJ68">
        <v>29.9954</v>
      </c>
      <c r="CK68">
        <v>39.3603</v>
      </c>
      <c r="CL68">
        <v>39.1878</v>
      </c>
      <c r="CM68">
        <v>20.9709</v>
      </c>
      <c r="CN68">
        <v>-30</v>
      </c>
      <c r="CO68">
        <v>-30</v>
      </c>
      <c r="CP68">
        <v>-999.9</v>
      </c>
      <c r="CQ68">
        <v>400</v>
      </c>
      <c r="CR68">
        <v>10.2088</v>
      </c>
      <c r="CS68">
        <v>97.8933</v>
      </c>
      <c r="CT68">
        <v>97.5147</v>
      </c>
    </row>
    <row r="69" spans="1:98">
      <c r="A69">
        <v>26</v>
      </c>
      <c r="B69">
        <v>1495612926</v>
      </c>
      <c r="C69">
        <v>28122.5</v>
      </c>
      <c r="D69" t="s">
        <v>247</v>
      </c>
      <c r="E69">
        <v>1495612925.5</v>
      </c>
      <c r="F69">
        <f>AS69*AG69*(AQ69-AR69)/(100*$B$5*(1000-AG69*AQ69))</f>
        <v>0</v>
      </c>
      <c r="G69">
        <f>AS69*AG69*(AP69-AO69*(1000-AG69*AR69)/(1000-AG69*AQ69))/(100*$B$5)</f>
        <v>0</v>
      </c>
      <c r="H69">
        <f>AO69 - G69*$B$5*100.0/(AI69*AY69)</f>
        <v>0</v>
      </c>
      <c r="I69">
        <f>((O69-F69/2)*(AO69 - G69*$B$5*100.0/(AI69*AY69))-G69)/(O69+F69/2)</f>
        <v>0</v>
      </c>
      <c r="J69">
        <f>I69*(AT69+AU69)/1000.0</f>
        <v>0</v>
      </c>
      <c r="K69">
        <f>(AO69 - G69*$B$5*100.0/(AI69*AY69))*(AT69+AU69)/1000.0</f>
        <v>0</v>
      </c>
      <c r="L69">
        <f>2.0/((1/N69-1/M69)+SQRT((1/N69-1/M69)*(1/N69-1/M69) + 4*$B$6/(($B$6+1)*($B$6+1))*(2*1/N69*1/M69-1/M69*1/M69)))</f>
        <v>0</v>
      </c>
      <c r="M69">
        <f>AD69+AC69*$B$5+AB69*$B$5*$B$5</f>
        <v>0</v>
      </c>
      <c r="N69">
        <f>F69*(1000-(1000*0.61365*exp(17.502*R69/(240.97+R69))/(AT69+AU69)+AQ69)/2)/(1000*0.61365*exp(17.502*R69/(240.97+R69))/(AT69+AU69)-AQ69)</f>
        <v>0</v>
      </c>
      <c r="O69">
        <f>1/(($B$6+1)/(L69/1.6)+1/(M69/1.37)) + $B$6/(($B$6+1)/(L69/1.6) + $B$6/(M69/1.37))</f>
        <v>0</v>
      </c>
      <c r="P69">
        <f>(AK69*AM69)</f>
        <v>0</v>
      </c>
      <c r="Q69">
        <f>(AV69+(P69+2*0.95*5.67E-8*(((AV69+$B$9)+273)^4-(AV69+273)^4)-44100*F69)/(1.84*29.3*M69+8*0.95*5.67E-8*(AV69+273)^3))</f>
        <v>0</v>
      </c>
      <c r="R69">
        <f>($B$10*AW69+$B$11*AX69+$B$12*Q69)</f>
        <v>0</v>
      </c>
      <c r="S69">
        <f>0.61365*exp(17.502*R69/(240.97+R69))</f>
        <v>0</v>
      </c>
      <c r="T69">
        <f>(U69/V69*100)</f>
        <v>0</v>
      </c>
      <c r="U69">
        <f>AQ69*(AT69+AU69)/1000</f>
        <v>0</v>
      </c>
      <c r="V69">
        <f>0.61365*exp(17.502*AV69/(240.97+AV69))</f>
        <v>0</v>
      </c>
      <c r="W69">
        <f>(S69-AQ69*(AT69+AU69)/1000)</f>
        <v>0</v>
      </c>
      <c r="X69">
        <f>(-F69*44100)</f>
        <v>0</v>
      </c>
      <c r="Y69">
        <f>2*29.3*M69*0.92*(AV69-R69)</f>
        <v>0</v>
      </c>
      <c r="Z69">
        <f>2*0.95*5.67E-8*(((AV69+$B$9)+273)^4-(R69+273)^4)</f>
        <v>0</v>
      </c>
      <c r="AA69">
        <f>P69+Z69+X69+Y69</f>
        <v>0</v>
      </c>
      <c r="AB69">
        <v>0.0196863312418721</v>
      </c>
      <c r="AC69">
        <v>-0.441479436895139</v>
      </c>
      <c r="AD69">
        <v>4.77795632691749</v>
      </c>
      <c r="AE69">
        <v>2</v>
      </c>
      <c r="AF69">
        <v>0</v>
      </c>
      <c r="AG69">
        <f>IF(AE69*$B$40&gt;=AI69,1.0,(AI69/(AI69-AE69*$B$40)))</f>
        <v>0</v>
      </c>
      <c r="AH69">
        <f>(AG69-1)*100</f>
        <v>0</v>
      </c>
      <c r="AI69">
        <f>MAX(0,($B$34+$B$35*AY69)/(1+$B$36*AY69)*AT69/(AV69+273)*$B$37)</f>
        <v>0</v>
      </c>
      <c r="AJ69">
        <f>$B$29*AZ69+$B$30*BA69+$B$31*BB69</f>
        <v>0</v>
      </c>
      <c r="AK69">
        <f>AJ69*AL69</f>
        <v>0</v>
      </c>
      <c r="AL69">
        <f>($B$29*$B$15+$B$30*$B$15+$B$31*(BC69*$B$16+BD69*$B$18))/($B$29+$B$30+$B$31)</f>
        <v>0</v>
      </c>
      <c r="AM69">
        <f>($B$29*$B$22+$B$30*$B$22+$B$31*(BC69*$B$23+BD69*$B$25))/($B$29+$B$30+$B$31)</f>
        <v>0</v>
      </c>
      <c r="AN69">
        <v>1495612920.5</v>
      </c>
      <c r="AO69">
        <v>389.951714285714</v>
      </c>
      <c r="AP69">
        <v>400.071047619048</v>
      </c>
      <c r="AQ69">
        <v>43.4332095238095</v>
      </c>
      <c r="AR69">
        <v>40.4388761904762</v>
      </c>
      <c r="AS69">
        <v>499.992238095238</v>
      </c>
      <c r="AT69">
        <v>100.243666666667</v>
      </c>
      <c r="AU69">
        <v>0.0999556476190476</v>
      </c>
      <c r="AV69">
        <v>36.1725</v>
      </c>
      <c r="AW69">
        <v>37.2709857142857</v>
      </c>
      <c r="AX69">
        <v>999.9</v>
      </c>
      <c r="AY69">
        <v>9999.03857142857</v>
      </c>
      <c r="AZ69">
        <v>648.070476190476</v>
      </c>
      <c r="BA69">
        <v>834.753619047619</v>
      </c>
      <c r="BB69">
        <v>1259.99761904762</v>
      </c>
      <c r="BC69">
        <v>0.899999285714286</v>
      </c>
      <c r="BD69">
        <v>0.100000685714286</v>
      </c>
      <c r="BE69">
        <v>36</v>
      </c>
      <c r="BF69">
        <v>26812.8238095238</v>
      </c>
      <c r="BG69">
        <v>1495612954</v>
      </c>
      <c r="BH69" t="s">
        <v>248</v>
      </c>
      <c r="BI69">
        <v>21</v>
      </c>
      <c r="BJ69">
        <v>-3.884</v>
      </c>
      <c r="BK69">
        <v>0.413</v>
      </c>
      <c r="BL69">
        <v>400</v>
      </c>
      <c r="BM69">
        <v>40</v>
      </c>
      <c r="BN69">
        <v>0.17</v>
      </c>
      <c r="BO69">
        <v>0.04</v>
      </c>
      <c r="BP69">
        <v>-10.3463243902439</v>
      </c>
      <c r="BQ69">
        <v>-0.0353038327526433</v>
      </c>
      <c r="BR69">
        <v>0.0341417474261515</v>
      </c>
      <c r="BS69">
        <v>1</v>
      </c>
      <c r="BT69">
        <v>2.95070634146341</v>
      </c>
      <c r="BU69">
        <v>-0.086409825783983</v>
      </c>
      <c r="BV69">
        <v>0.00902229994908216</v>
      </c>
      <c r="BW69">
        <v>1</v>
      </c>
      <c r="BX69">
        <v>2</v>
      </c>
      <c r="BY69">
        <v>2</v>
      </c>
      <c r="BZ69" t="s">
        <v>201</v>
      </c>
      <c r="CA69">
        <v>100</v>
      </c>
      <c r="CB69">
        <v>100</v>
      </c>
      <c r="CC69">
        <v>-3.884</v>
      </c>
      <c r="CD69">
        <v>0.413</v>
      </c>
      <c r="CE69">
        <v>3</v>
      </c>
      <c r="CF69">
        <v>504.978</v>
      </c>
      <c r="CG69">
        <v>567.048</v>
      </c>
      <c r="CH69">
        <v>36.9118</v>
      </c>
      <c r="CI69">
        <v>38.3834</v>
      </c>
      <c r="CJ69">
        <v>29.9982</v>
      </c>
      <c r="CK69">
        <v>38.4168</v>
      </c>
      <c r="CL69">
        <v>38.3407</v>
      </c>
      <c r="CM69">
        <v>20.6658</v>
      </c>
      <c r="CN69">
        <v>-30</v>
      </c>
      <c r="CO69">
        <v>-30</v>
      </c>
      <c r="CP69">
        <v>-999.9</v>
      </c>
      <c r="CQ69">
        <v>400</v>
      </c>
      <c r="CR69">
        <v>10.2088</v>
      </c>
      <c r="CS69">
        <v>98.266</v>
      </c>
      <c r="CT69">
        <v>97.8597</v>
      </c>
    </row>
    <row r="70" spans="1:98">
      <c r="A70">
        <v>27</v>
      </c>
      <c r="B70">
        <v>1495613120</v>
      </c>
      <c r="C70">
        <v>28316.5</v>
      </c>
      <c r="D70" t="s">
        <v>249</v>
      </c>
      <c r="E70">
        <v>1495613119.5</v>
      </c>
      <c r="F70">
        <f>AS70*AG70*(AQ70-AR70)/(100*$B$5*(1000-AG70*AQ70))</f>
        <v>0</v>
      </c>
      <c r="G70">
        <f>AS70*AG70*(AP70-AO70*(1000-AG70*AR70)/(1000-AG70*AQ70))/(100*$B$5)</f>
        <v>0</v>
      </c>
      <c r="H70">
        <f>AO70 - G70*$B$5*100.0/(AI70*AY70)</f>
        <v>0</v>
      </c>
      <c r="I70">
        <f>((O70-F70/2)*(AO70 - G70*$B$5*100.0/(AI70*AY70))-G70)/(O70+F70/2)</f>
        <v>0</v>
      </c>
      <c r="J70">
        <f>I70*(AT70+AU70)/1000.0</f>
        <v>0</v>
      </c>
      <c r="K70">
        <f>(AO70 - G70*$B$5*100.0/(AI70*AY70))*(AT70+AU70)/1000.0</f>
        <v>0</v>
      </c>
      <c r="L70">
        <f>2.0/((1/N70-1/M70)+SQRT((1/N70-1/M70)*(1/N70-1/M70) + 4*$B$6/(($B$6+1)*($B$6+1))*(2*1/N70*1/M70-1/M70*1/M70)))</f>
        <v>0</v>
      </c>
      <c r="M70">
        <f>AD70+AC70*$B$5+AB70*$B$5*$B$5</f>
        <v>0</v>
      </c>
      <c r="N70">
        <f>F70*(1000-(1000*0.61365*exp(17.502*R70/(240.97+R70))/(AT70+AU70)+AQ70)/2)/(1000*0.61365*exp(17.502*R70/(240.97+R70))/(AT70+AU70)-AQ70)</f>
        <v>0</v>
      </c>
      <c r="O70">
        <f>1/(($B$6+1)/(L70/1.6)+1/(M70/1.37)) + $B$6/(($B$6+1)/(L70/1.6) + $B$6/(M70/1.37))</f>
        <v>0</v>
      </c>
      <c r="P70">
        <f>(AK70*AM70)</f>
        <v>0</v>
      </c>
      <c r="Q70">
        <f>(AV70+(P70+2*0.95*5.67E-8*(((AV70+$B$9)+273)^4-(AV70+273)^4)-44100*F70)/(1.84*29.3*M70+8*0.95*5.67E-8*(AV70+273)^3))</f>
        <v>0</v>
      </c>
      <c r="R70">
        <f>($B$10*AW70+$B$11*AX70+$B$12*Q70)</f>
        <v>0</v>
      </c>
      <c r="S70">
        <f>0.61365*exp(17.502*R70/(240.97+R70))</f>
        <v>0</v>
      </c>
      <c r="T70">
        <f>(U70/V70*100)</f>
        <v>0</v>
      </c>
      <c r="U70">
        <f>AQ70*(AT70+AU70)/1000</f>
        <v>0</v>
      </c>
      <c r="V70">
        <f>0.61365*exp(17.502*AV70/(240.97+AV70))</f>
        <v>0</v>
      </c>
      <c r="W70">
        <f>(S70-AQ70*(AT70+AU70)/1000)</f>
        <v>0</v>
      </c>
      <c r="X70">
        <f>(-F70*44100)</f>
        <v>0</v>
      </c>
      <c r="Y70">
        <f>2*29.3*M70*0.92*(AV70-R70)</f>
        <v>0</v>
      </c>
      <c r="Z70">
        <f>2*0.95*5.67E-8*(((AV70+$B$9)+273)^4-(R70+273)^4)</f>
        <v>0</v>
      </c>
      <c r="AA70">
        <f>P70+Z70+X70+Y70</f>
        <v>0</v>
      </c>
      <c r="AB70">
        <v>0.0197355724211227</v>
      </c>
      <c r="AC70">
        <v>-0.442583704004155</v>
      </c>
      <c r="AD70">
        <v>4.7877262447933</v>
      </c>
      <c r="AE70">
        <v>2</v>
      </c>
      <c r="AF70">
        <v>0</v>
      </c>
      <c r="AG70">
        <f>IF(AE70*$B$40&gt;=AI70,1.0,(AI70/(AI70-AE70*$B$40)))</f>
        <v>0</v>
      </c>
      <c r="AH70">
        <f>(AG70-1)*100</f>
        <v>0</v>
      </c>
      <c r="AI70">
        <f>MAX(0,($B$34+$B$35*AY70)/(1+$B$36*AY70)*AT70/(AV70+273)*$B$37)</f>
        <v>0</v>
      </c>
      <c r="AJ70">
        <f>$B$29*AZ70+$B$30*BA70+$B$31*BB70</f>
        <v>0</v>
      </c>
      <c r="AK70">
        <f>AJ70*AL70</f>
        <v>0</v>
      </c>
      <c r="AL70">
        <f>($B$29*$B$15+$B$30*$B$15+$B$31*(BC70*$B$16+BD70*$B$18))/($B$29+$B$30+$B$31)</f>
        <v>0</v>
      </c>
      <c r="AM70">
        <f>($B$29*$B$22+$B$30*$B$22+$B$31*(BC70*$B$23+BD70*$B$25))/($B$29+$B$30+$B$31)</f>
        <v>0</v>
      </c>
      <c r="AN70">
        <v>1495613114.5</v>
      </c>
      <c r="AO70">
        <v>385.516476190476</v>
      </c>
      <c r="AP70">
        <v>399.715190476191</v>
      </c>
      <c r="AQ70">
        <v>43.5885857142857</v>
      </c>
      <c r="AR70">
        <v>40.1891761904762</v>
      </c>
      <c r="AS70">
        <v>499.997523809524</v>
      </c>
      <c r="AT70">
        <v>100.229523809524</v>
      </c>
      <c r="AU70">
        <v>0.0999793761904762</v>
      </c>
      <c r="AV70">
        <v>35.9513238095238</v>
      </c>
      <c r="AW70">
        <v>36.8022714285714</v>
      </c>
      <c r="AX70">
        <v>999.9</v>
      </c>
      <c r="AY70">
        <v>9994.69666666667</v>
      </c>
      <c r="AZ70">
        <v>646.685666666667</v>
      </c>
      <c r="BA70">
        <v>1010.24642857143</v>
      </c>
      <c r="BB70">
        <v>1259.99666666667</v>
      </c>
      <c r="BC70">
        <v>0.900000190476191</v>
      </c>
      <c r="BD70">
        <v>0.0999997571428571</v>
      </c>
      <c r="BE70">
        <v>37</v>
      </c>
      <c r="BF70">
        <v>26812.7761904762</v>
      </c>
      <c r="BG70">
        <v>1495613154.5</v>
      </c>
      <c r="BH70" t="s">
        <v>250</v>
      </c>
      <c r="BI70">
        <v>22</v>
      </c>
      <c r="BJ70">
        <v>-3.752</v>
      </c>
      <c r="BK70">
        <v>0.435</v>
      </c>
      <c r="BL70">
        <v>399</v>
      </c>
      <c r="BM70">
        <v>40</v>
      </c>
      <c r="BN70">
        <v>0.24</v>
      </c>
      <c r="BO70">
        <v>0.04</v>
      </c>
      <c r="BP70">
        <v>-14.3236829268293</v>
      </c>
      <c r="BQ70">
        <v>-0.0587832752613268</v>
      </c>
      <c r="BR70">
        <v>0.031555509761557</v>
      </c>
      <c r="BS70">
        <v>1</v>
      </c>
      <c r="BT70">
        <v>3.38488926829268</v>
      </c>
      <c r="BU70">
        <v>-0.0869130313588739</v>
      </c>
      <c r="BV70">
        <v>0.00881379113087836</v>
      </c>
      <c r="BW70">
        <v>1</v>
      </c>
      <c r="BX70">
        <v>2</v>
      </c>
      <c r="BY70">
        <v>2</v>
      </c>
      <c r="BZ70" t="s">
        <v>201</v>
      </c>
      <c r="CA70">
        <v>100</v>
      </c>
      <c r="CB70">
        <v>100</v>
      </c>
      <c r="CC70">
        <v>-3.752</v>
      </c>
      <c r="CD70">
        <v>0.435</v>
      </c>
      <c r="CE70">
        <v>3</v>
      </c>
      <c r="CF70">
        <v>504.492</v>
      </c>
      <c r="CG70">
        <v>568.269</v>
      </c>
      <c r="CH70">
        <v>36.7409</v>
      </c>
      <c r="CI70">
        <v>37.6763</v>
      </c>
      <c r="CJ70">
        <v>29.999</v>
      </c>
      <c r="CK70">
        <v>37.7249</v>
      </c>
      <c r="CL70">
        <v>37.6616</v>
      </c>
      <c r="CM70">
        <v>20.9809</v>
      </c>
      <c r="CN70">
        <v>-30</v>
      </c>
      <c r="CO70">
        <v>-30</v>
      </c>
      <c r="CP70">
        <v>-999.9</v>
      </c>
      <c r="CQ70">
        <v>400</v>
      </c>
      <c r="CR70">
        <v>10.2088</v>
      </c>
      <c r="CS70">
        <v>98.4292</v>
      </c>
      <c r="CT70">
        <v>98.0029</v>
      </c>
    </row>
    <row r="71" spans="1:98">
      <c r="A71">
        <v>28</v>
      </c>
      <c r="B71">
        <v>1495616662.6</v>
      </c>
      <c r="C71">
        <v>31859.0999999046</v>
      </c>
      <c r="D71" t="s">
        <v>251</v>
      </c>
      <c r="E71">
        <v>1495616662.1</v>
      </c>
      <c r="F71">
        <f>AS71*AG71*(AQ71-AR71)/(100*$B$5*(1000-AG71*AQ71))</f>
        <v>0</v>
      </c>
      <c r="G71">
        <f>AS71*AG71*(AP71-AO71*(1000-AG71*AR71)/(1000-AG71*AQ71))/(100*$B$5)</f>
        <v>0</v>
      </c>
      <c r="H71">
        <f>AO71 - G71*$B$5*100.0/(AI71*AY71)</f>
        <v>0</v>
      </c>
      <c r="I71">
        <f>((O71-F71/2)*(AO71 - G71*$B$5*100.0/(AI71*AY71))-G71)/(O71+F71/2)</f>
        <v>0</v>
      </c>
      <c r="J71">
        <f>I71*(AT71+AU71)/1000.0</f>
        <v>0</v>
      </c>
      <c r="K71">
        <f>(AO71 - G71*$B$5*100.0/(AI71*AY71))*(AT71+AU71)/1000.0</f>
        <v>0</v>
      </c>
      <c r="L71">
        <f>2.0/((1/N71-1/M71)+SQRT((1/N71-1/M71)*(1/N71-1/M71) + 4*$B$6/(($B$6+1)*($B$6+1))*(2*1/N71*1/M71-1/M71*1/M71)))</f>
        <v>0</v>
      </c>
      <c r="M71">
        <f>AD71+AC71*$B$5+AB71*$B$5*$B$5</f>
        <v>0</v>
      </c>
      <c r="N71">
        <f>F71*(1000-(1000*0.61365*exp(17.502*R71/(240.97+R71))/(AT71+AU71)+AQ71)/2)/(1000*0.61365*exp(17.502*R71/(240.97+R71))/(AT71+AU71)-AQ71)</f>
        <v>0</v>
      </c>
      <c r="O71">
        <f>1/(($B$6+1)/(L71/1.6)+1/(M71/1.37)) + $B$6/(($B$6+1)/(L71/1.6) + $B$6/(M71/1.37))</f>
        <v>0</v>
      </c>
      <c r="P71">
        <f>(AK71*AM71)</f>
        <v>0</v>
      </c>
      <c r="Q71">
        <f>(AV71+(P71+2*0.95*5.67E-8*(((AV71+$B$9)+273)^4-(AV71+273)^4)-44100*F71)/(1.84*29.3*M71+8*0.95*5.67E-8*(AV71+273)^3))</f>
        <v>0</v>
      </c>
      <c r="R71">
        <f>($B$10*AW71+$B$11*AX71+$B$12*Q71)</f>
        <v>0</v>
      </c>
      <c r="S71">
        <f>0.61365*exp(17.502*R71/(240.97+R71))</f>
        <v>0</v>
      </c>
      <c r="T71">
        <f>(U71/V71*100)</f>
        <v>0</v>
      </c>
      <c r="U71">
        <f>AQ71*(AT71+AU71)/1000</f>
        <v>0</v>
      </c>
      <c r="V71">
        <f>0.61365*exp(17.502*AV71/(240.97+AV71))</f>
        <v>0</v>
      </c>
      <c r="W71">
        <f>(S71-AQ71*(AT71+AU71)/1000)</f>
        <v>0</v>
      </c>
      <c r="X71">
        <f>(-F71*44100)</f>
        <v>0</v>
      </c>
      <c r="Y71">
        <f>2*29.3*M71*0.92*(AV71-R71)</f>
        <v>0</v>
      </c>
      <c r="Z71">
        <f>2*0.95*5.67E-8*(((AV71+$B$9)+273)^4-(R71+273)^4)</f>
        <v>0</v>
      </c>
      <c r="AA71">
        <f>P71+Z71+X71+Y71</f>
        <v>0</v>
      </c>
      <c r="AB71">
        <v>0.0197546658415258</v>
      </c>
      <c r="AC71">
        <v>-0.443011887010141</v>
      </c>
      <c r="AD71">
        <v>4.79151331157204</v>
      </c>
      <c r="AE71">
        <v>4</v>
      </c>
      <c r="AF71">
        <v>1</v>
      </c>
      <c r="AG71">
        <f>IF(AE71*$B$40&gt;=AI71,1.0,(AI71/(AI71-AE71*$B$40)))</f>
        <v>0</v>
      </c>
      <c r="AH71">
        <f>(AG71-1)*100</f>
        <v>0</v>
      </c>
      <c r="AI71">
        <f>MAX(0,($B$34+$B$35*AY71)/(1+$B$36*AY71)*AT71/(AV71+273)*$B$37)</f>
        <v>0</v>
      </c>
      <c r="AJ71">
        <f>$B$29*AZ71+$B$30*BA71+$B$31*BB71</f>
        <v>0</v>
      </c>
      <c r="AK71">
        <f>AJ71*AL71</f>
        <v>0</v>
      </c>
      <c r="AL71">
        <f>($B$29*$B$15+$B$30*$B$15+$B$31*(BC71*$B$16+BD71*$B$18))/($B$29+$B$30+$B$31)</f>
        <v>0</v>
      </c>
      <c r="AM71">
        <f>($B$29*$B$22+$B$30*$B$22+$B$31*(BC71*$B$23+BD71*$B$25))/($B$29+$B$30+$B$31)</f>
        <v>0</v>
      </c>
      <c r="AN71">
        <v>1495616657.1</v>
      </c>
      <c r="AO71">
        <v>397.922238095238</v>
      </c>
      <c r="AP71">
        <v>400.165380952381</v>
      </c>
      <c r="AQ71">
        <v>40.4722809523809</v>
      </c>
      <c r="AR71">
        <v>40.0153952380952</v>
      </c>
      <c r="AS71">
        <v>500.010952380952</v>
      </c>
      <c r="AT71">
        <v>100.189380952381</v>
      </c>
      <c r="AU71">
        <v>0.0999974714285714</v>
      </c>
      <c r="AV71">
        <v>34.9681619047619</v>
      </c>
      <c r="AW71">
        <v>35.3609904761905</v>
      </c>
      <c r="AX71">
        <v>999.9</v>
      </c>
      <c r="AY71">
        <v>10007.6071428571</v>
      </c>
      <c r="AZ71">
        <v>170.560904761905</v>
      </c>
      <c r="BA71">
        <v>301.243238095238</v>
      </c>
      <c r="BB71">
        <v>320.000761904762</v>
      </c>
      <c r="BC71">
        <v>0.900008571428571</v>
      </c>
      <c r="BD71">
        <v>0.0999912857142857</v>
      </c>
      <c r="BE71">
        <v>34.1170714285714</v>
      </c>
      <c r="BF71">
        <v>6809.6480952381</v>
      </c>
      <c r="BG71">
        <v>1495616679.6</v>
      </c>
      <c r="BH71" t="s">
        <v>252</v>
      </c>
      <c r="BI71">
        <v>23</v>
      </c>
      <c r="BJ71">
        <v>-4.054</v>
      </c>
      <c r="BK71">
        <v>0.364</v>
      </c>
      <c r="BL71">
        <v>401</v>
      </c>
      <c r="BM71">
        <v>40</v>
      </c>
      <c r="BN71">
        <v>0.36</v>
      </c>
      <c r="BO71">
        <v>0.27</v>
      </c>
      <c r="BP71">
        <v>-1.95285365853659</v>
      </c>
      <c r="BQ71">
        <v>0.0469630662020597</v>
      </c>
      <c r="BR71">
        <v>0.0392528477609818</v>
      </c>
      <c r="BS71">
        <v>1</v>
      </c>
      <c r="BT71">
        <v>0.531864097560976</v>
      </c>
      <c r="BU71">
        <v>-0.0395613867595837</v>
      </c>
      <c r="BV71">
        <v>0.00419710633073043</v>
      </c>
      <c r="BW71">
        <v>1</v>
      </c>
      <c r="BX71">
        <v>2</v>
      </c>
      <c r="BY71">
        <v>2</v>
      </c>
      <c r="BZ71" t="s">
        <v>201</v>
      </c>
      <c r="CA71">
        <v>100</v>
      </c>
      <c r="CB71">
        <v>100</v>
      </c>
      <c r="CC71">
        <v>-4.054</v>
      </c>
      <c r="CD71">
        <v>0.364</v>
      </c>
      <c r="CE71">
        <v>3</v>
      </c>
      <c r="CF71">
        <v>502.213</v>
      </c>
      <c r="CG71">
        <v>562.28</v>
      </c>
      <c r="CH71">
        <v>36.0203</v>
      </c>
      <c r="CI71">
        <v>39.3322</v>
      </c>
      <c r="CJ71">
        <v>29.9962</v>
      </c>
      <c r="CK71">
        <v>39.1424</v>
      </c>
      <c r="CL71">
        <v>38.9968</v>
      </c>
      <c r="CM71">
        <v>20.7681</v>
      </c>
      <c r="CN71">
        <v>-30</v>
      </c>
      <c r="CO71">
        <v>-30</v>
      </c>
      <c r="CP71">
        <v>-999.9</v>
      </c>
      <c r="CQ71">
        <v>400</v>
      </c>
      <c r="CR71">
        <v>10.2088</v>
      </c>
      <c r="CS71">
        <v>97.9251</v>
      </c>
      <c r="CT71">
        <v>97.5833</v>
      </c>
    </row>
    <row r="72" spans="1:98">
      <c r="A72">
        <v>29</v>
      </c>
      <c r="B72">
        <v>1495616812.1</v>
      </c>
      <c r="C72">
        <v>32008.5999999046</v>
      </c>
      <c r="D72" t="s">
        <v>253</v>
      </c>
      <c r="E72">
        <v>1495616811.6</v>
      </c>
      <c r="F72">
        <f>AS72*AG72*(AQ72-AR72)/(100*$B$5*(1000-AG72*AQ72))</f>
        <v>0</v>
      </c>
      <c r="G72">
        <f>AS72*AG72*(AP72-AO72*(1000-AG72*AR72)/(1000-AG72*AQ72))/(100*$B$5)</f>
        <v>0</v>
      </c>
      <c r="H72">
        <f>AO72 - G72*$B$5*100.0/(AI72*AY72)</f>
        <v>0</v>
      </c>
      <c r="I72">
        <f>((O72-F72/2)*(AO72 - G72*$B$5*100.0/(AI72*AY72))-G72)/(O72+F72/2)</f>
        <v>0</v>
      </c>
      <c r="J72">
        <f>I72*(AT72+AU72)/1000.0</f>
        <v>0</v>
      </c>
      <c r="K72">
        <f>(AO72 - G72*$B$5*100.0/(AI72*AY72))*(AT72+AU72)/1000.0</f>
        <v>0</v>
      </c>
      <c r="L72">
        <f>2.0/((1/N72-1/M72)+SQRT((1/N72-1/M72)*(1/N72-1/M72) + 4*$B$6/(($B$6+1)*($B$6+1))*(2*1/N72*1/M72-1/M72*1/M72)))</f>
        <v>0</v>
      </c>
      <c r="M72">
        <f>AD72+AC72*$B$5+AB72*$B$5*$B$5</f>
        <v>0</v>
      </c>
      <c r="N72">
        <f>F72*(1000-(1000*0.61365*exp(17.502*R72/(240.97+R72))/(AT72+AU72)+AQ72)/2)/(1000*0.61365*exp(17.502*R72/(240.97+R72))/(AT72+AU72)-AQ72)</f>
        <v>0</v>
      </c>
      <c r="O72">
        <f>1/(($B$6+1)/(L72/1.6)+1/(M72/1.37)) + $B$6/(($B$6+1)/(L72/1.6) + $B$6/(M72/1.37))</f>
        <v>0</v>
      </c>
      <c r="P72">
        <f>(AK72*AM72)</f>
        <v>0</v>
      </c>
      <c r="Q72">
        <f>(AV72+(P72+2*0.95*5.67E-8*(((AV72+$B$9)+273)^4-(AV72+273)^4)-44100*F72)/(1.84*29.3*M72+8*0.95*5.67E-8*(AV72+273)^3))</f>
        <v>0</v>
      </c>
      <c r="R72">
        <f>($B$10*AW72+$B$11*AX72+$B$12*Q72)</f>
        <v>0</v>
      </c>
      <c r="S72">
        <f>0.61365*exp(17.502*R72/(240.97+R72))</f>
        <v>0</v>
      </c>
      <c r="T72">
        <f>(U72/V72*100)</f>
        <v>0</v>
      </c>
      <c r="U72">
        <f>AQ72*(AT72+AU72)/1000</f>
        <v>0</v>
      </c>
      <c r="V72">
        <f>0.61365*exp(17.502*AV72/(240.97+AV72))</f>
        <v>0</v>
      </c>
      <c r="W72">
        <f>(S72-AQ72*(AT72+AU72)/1000)</f>
        <v>0</v>
      </c>
      <c r="X72">
        <f>(-F72*44100)</f>
        <v>0</v>
      </c>
      <c r="Y72">
        <f>2*29.3*M72*0.92*(AV72-R72)</f>
        <v>0</v>
      </c>
      <c r="Z72">
        <f>2*0.95*5.67E-8*(((AV72+$B$9)+273)^4-(R72+273)^4)</f>
        <v>0</v>
      </c>
      <c r="AA72">
        <f>P72+Z72+X72+Y72</f>
        <v>0</v>
      </c>
      <c r="AB72">
        <v>0.0196843800541697</v>
      </c>
      <c r="AC72">
        <v>-0.44143568017696</v>
      </c>
      <c r="AD72">
        <v>4.77756909709747</v>
      </c>
      <c r="AE72">
        <v>3</v>
      </c>
      <c r="AF72">
        <v>1</v>
      </c>
      <c r="AG72">
        <f>IF(AE72*$B$40&gt;=AI72,1.0,(AI72/(AI72-AE72*$B$40)))</f>
        <v>0</v>
      </c>
      <c r="AH72">
        <f>(AG72-1)*100</f>
        <v>0</v>
      </c>
      <c r="AI72">
        <f>MAX(0,($B$34+$B$35*AY72)/(1+$B$36*AY72)*AT72/(AV72+273)*$B$37)</f>
        <v>0</v>
      </c>
      <c r="AJ72">
        <f>$B$29*AZ72+$B$30*BA72+$B$31*BB72</f>
        <v>0</v>
      </c>
      <c r="AK72">
        <f>AJ72*AL72</f>
        <v>0</v>
      </c>
      <c r="AL72">
        <f>($B$29*$B$15+$B$30*$B$15+$B$31*(BC72*$B$16+BD72*$B$18))/($B$29+$B$30+$B$31)</f>
        <v>0</v>
      </c>
      <c r="AM72">
        <f>($B$29*$B$22+$B$30*$B$22+$B$31*(BC72*$B$23+BD72*$B$25))/($B$29+$B$30+$B$31)</f>
        <v>0</v>
      </c>
      <c r="AN72">
        <v>1495616806.6</v>
      </c>
      <c r="AO72">
        <v>398.503714285714</v>
      </c>
      <c r="AP72">
        <v>400.086666666667</v>
      </c>
      <c r="AQ72">
        <v>40.049880952381</v>
      </c>
      <c r="AR72">
        <v>39.7440666666667</v>
      </c>
      <c r="AS72">
        <v>499.985523809524</v>
      </c>
      <c r="AT72">
        <v>100.208428571429</v>
      </c>
      <c r="AU72">
        <v>0.0999684809523809</v>
      </c>
      <c r="AV72">
        <v>34.8834142857143</v>
      </c>
      <c r="AW72">
        <v>35.4003714285714</v>
      </c>
      <c r="AX72">
        <v>999.9</v>
      </c>
      <c r="AY72">
        <v>10002.6833333333</v>
      </c>
      <c r="AZ72">
        <v>171.849619047619</v>
      </c>
      <c r="BA72">
        <v>227.978238095238</v>
      </c>
      <c r="BB72">
        <v>319.999523809524</v>
      </c>
      <c r="BC72">
        <v>0.900010333333333</v>
      </c>
      <c r="BD72">
        <v>0.0999896238095238</v>
      </c>
      <c r="BE72">
        <v>34</v>
      </c>
      <c r="BF72">
        <v>6809.62666666667</v>
      </c>
      <c r="BG72">
        <v>1495616832.1</v>
      </c>
      <c r="BH72" t="s">
        <v>254</v>
      </c>
      <c r="BI72">
        <v>24</v>
      </c>
      <c r="BJ72">
        <v>-3.902</v>
      </c>
      <c r="BK72">
        <v>0.402</v>
      </c>
      <c r="BL72">
        <v>400</v>
      </c>
      <c r="BM72">
        <v>40</v>
      </c>
      <c r="BN72">
        <v>0.36</v>
      </c>
      <c r="BO72">
        <v>0.3</v>
      </c>
      <c r="BP72">
        <v>-1.74141219512195</v>
      </c>
      <c r="BQ72">
        <v>0.0540066898953809</v>
      </c>
      <c r="BR72">
        <v>0.0270795683497856</v>
      </c>
      <c r="BS72">
        <v>1</v>
      </c>
      <c r="BT72">
        <v>0.262239756097561</v>
      </c>
      <c r="BU72">
        <v>0.0656982648083523</v>
      </c>
      <c r="BV72">
        <v>0.00656211034905651</v>
      </c>
      <c r="BW72">
        <v>1</v>
      </c>
      <c r="BX72">
        <v>2</v>
      </c>
      <c r="BY72">
        <v>2</v>
      </c>
      <c r="BZ72" t="s">
        <v>201</v>
      </c>
      <c r="CA72">
        <v>100</v>
      </c>
      <c r="CB72">
        <v>100</v>
      </c>
      <c r="CC72">
        <v>-3.902</v>
      </c>
      <c r="CD72">
        <v>0.402</v>
      </c>
      <c r="CE72">
        <v>3</v>
      </c>
      <c r="CF72">
        <v>504.089</v>
      </c>
      <c r="CG72">
        <v>568.178</v>
      </c>
      <c r="CH72">
        <v>35.9924</v>
      </c>
      <c r="CI72">
        <v>38.3427</v>
      </c>
      <c r="CJ72">
        <v>29.9977</v>
      </c>
      <c r="CK72">
        <v>38.4049</v>
      </c>
      <c r="CL72">
        <v>38.3255</v>
      </c>
      <c r="CM72">
        <v>20.5097</v>
      </c>
      <c r="CN72">
        <v>-30</v>
      </c>
      <c r="CO72">
        <v>-30</v>
      </c>
      <c r="CP72">
        <v>-999.9</v>
      </c>
      <c r="CQ72">
        <v>400</v>
      </c>
      <c r="CR72">
        <v>10.2088</v>
      </c>
      <c r="CS72">
        <v>98.2308</v>
      </c>
      <c r="CT72">
        <v>97.8631</v>
      </c>
    </row>
    <row r="73" spans="1:98">
      <c r="A73">
        <v>30</v>
      </c>
      <c r="B73">
        <v>1495616989.5</v>
      </c>
      <c r="C73">
        <v>32186</v>
      </c>
      <c r="D73" t="s">
        <v>255</v>
      </c>
      <c r="E73">
        <v>1495616989</v>
      </c>
      <c r="F73">
        <f>AS73*AG73*(AQ73-AR73)/(100*$B$5*(1000-AG73*AQ73))</f>
        <v>0</v>
      </c>
      <c r="G73">
        <f>AS73*AG73*(AP73-AO73*(1000-AG73*AR73)/(1000-AG73*AQ73))/(100*$B$5)</f>
        <v>0</v>
      </c>
      <c r="H73">
        <f>AO73 - G73*$B$5*100.0/(AI73*AY73)</f>
        <v>0</v>
      </c>
      <c r="I73">
        <f>((O73-F73/2)*(AO73 - G73*$B$5*100.0/(AI73*AY73))-G73)/(O73+F73/2)</f>
        <v>0</v>
      </c>
      <c r="J73">
        <f>I73*(AT73+AU73)/1000.0</f>
        <v>0</v>
      </c>
      <c r="K73">
        <f>(AO73 - G73*$B$5*100.0/(AI73*AY73))*(AT73+AU73)/1000.0</f>
        <v>0</v>
      </c>
      <c r="L73">
        <f>2.0/((1/N73-1/M73)+SQRT((1/N73-1/M73)*(1/N73-1/M73) + 4*$B$6/(($B$6+1)*($B$6+1))*(2*1/N73*1/M73-1/M73*1/M73)))</f>
        <v>0</v>
      </c>
      <c r="M73">
        <f>AD73+AC73*$B$5+AB73*$B$5*$B$5</f>
        <v>0</v>
      </c>
      <c r="N73">
        <f>F73*(1000-(1000*0.61365*exp(17.502*R73/(240.97+R73))/(AT73+AU73)+AQ73)/2)/(1000*0.61365*exp(17.502*R73/(240.97+R73))/(AT73+AU73)-AQ73)</f>
        <v>0</v>
      </c>
      <c r="O73">
        <f>1/(($B$6+1)/(L73/1.6)+1/(M73/1.37)) + $B$6/(($B$6+1)/(L73/1.6) + $B$6/(M73/1.37))</f>
        <v>0</v>
      </c>
      <c r="P73">
        <f>(AK73*AM73)</f>
        <v>0</v>
      </c>
      <c r="Q73">
        <f>(AV73+(P73+2*0.95*5.67E-8*(((AV73+$B$9)+273)^4-(AV73+273)^4)-44100*F73)/(1.84*29.3*M73+8*0.95*5.67E-8*(AV73+273)^3))</f>
        <v>0</v>
      </c>
      <c r="R73">
        <f>($B$10*AW73+$B$11*AX73+$B$12*Q73)</f>
        <v>0</v>
      </c>
      <c r="S73">
        <f>0.61365*exp(17.502*R73/(240.97+R73))</f>
        <v>0</v>
      </c>
      <c r="T73">
        <f>(U73/V73*100)</f>
        <v>0</v>
      </c>
      <c r="U73">
        <f>AQ73*(AT73+AU73)/1000</f>
        <v>0</v>
      </c>
      <c r="V73">
        <f>0.61365*exp(17.502*AV73/(240.97+AV73))</f>
        <v>0</v>
      </c>
      <c r="W73">
        <f>(S73-AQ73*(AT73+AU73)/1000)</f>
        <v>0</v>
      </c>
      <c r="X73">
        <f>(-F73*44100)</f>
        <v>0</v>
      </c>
      <c r="Y73">
        <f>2*29.3*M73*0.92*(AV73-R73)</f>
        <v>0</v>
      </c>
      <c r="Z73">
        <f>2*0.95*5.67E-8*(((AV73+$B$9)+273)^4-(R73+273)^4)</f>
        <v>0</v>
      </c>
      <c r="AA73">
        <f>P73+Z73+X73+Y73</f>
        <v>0</v>
      </c>
      <c r="AB73">
        <v>0.0197507300146628</v>
      </c>
      <c r="AC73">
        <v>-0.442923623401962</v>
      </c>
      <c r="AD73">
        <v>4.79073272076067</v>
      </c>
      <c r="AE73">
        <v>2</v>
      </c>
      <c r="AF73">
        <v>0</v>
      </c>
      <c r="AG73">
        <f>IF(AE73*$B$40&gt;=AI73,1.0,(AI73/(AI73-AE73*$B$40)))</f>
        <v>0</v>
      </c>
      <c r="AH73">
        <f>(AG73-1)*100</f>
        <v>0</v>
      </c>
      <c r="AI73">
        <f>MAX(0,($B$34+$B$35*AY73)/(1+$B$36*AY73)*AT73/(AV73+273)*$B$37)</f>
        <v>0</v>
      </c>
      <c r="AJ73">
        <f>$B$29*AZ73+$B$30*BA73+$B$31*BB73</f>
        <v>0</v>
      </c>
      <c r="AK73">
        <f>AJ73*AL73</f>
        <v>0</v>
      </c>
      <c r="AL73">
        <f>($B$29*$B$15+$B$30*$B$15+$B$31*(BC73*$B$16+BD73*$B$18))/($B$29+$B$30+$B$31)</f>
        <v>0</v>
      </c>
      <c r="AM73">
        <f>($B$29*$B$22+$B$30*$B$22+$B$31*(BC73*$B$23+BD73*$B$25))/($B$29+$B$30+$B$31)</f>
        <v>0</v>
      </c>
      <c r="AN73">
        <v>1495616984.08095</v>
      </c>
      <c r="AO73">
        <v>395.891428571429</v>
      </c>
      <c r="AP73">
        <v>399.668619047619</v>
      </c>
      <c r="AQ73">
        <v>40.0498476190476</v>
      </c>
      <c r="AR73">
        <v>39.2229619047619</v>
      </c>
      <c r="AS73">
        <v>499.981571428571</v>
      </c>
      <c r="AT73">
        <v>100.194904761905</v>
      </c>
      <c r="AU73">
        <v>0.0999333</v>
      </c>
      <c r="AV73">
        <v>34.7500142857143</v>
      </c>
      <c r="AW73">
        <v>35.2553904761905</v>
      </c>
      <c r="AX73">
        <v>999.9</v>
      </c>
      <c r="AY73">
        <v>10011.4285714286</v>
      </c>
      <c r="AZ73">
        <v>171.470428571429</v>
      </c>
      <c r="BA73">
        <v>130.164666666667</v>
      </c>
      <c r="BB73">
        <v>319.999857142857</v>
      </c>
      <c r="BC73">
        <v>0.900000857142857</v>
      </c>
      <c r="BD73">
        <v>0.0999991904761905</v>
      </c>
      <c r="BE73">
        <v>34</v>
      </c>
      <c r="BF73">
        <v>6809.6180952381</v>
      </c>
      <c r="BG73">
        <v>1495617014</v>
      </c>
      <c r="BH73" t="s">
        <v>256</v>
      </c>
      <c r="BI73">
        <v>25</v>
      </c>
      <c r="BJ73">
        <v>-3.777</v>
      </c>
      <c r="BK73">
        <v>0.428</v>
      </c>
      <c r="BL73">
        <v>398</v>
      </c>
      <c r="BM73">
        <v>39</v>
      </c>
      <c r="BN73">
        <v>0.48</v>
      </c>
      <c r="BO73">
        <v>0.23</v>
      </c>
      <c r="BP73">
        <v>-3.91051341463415</v>
      </c>
      <c r="BQ73">
        <v>0.175607844685375</v>
      </c>
      <c r="BR73">
        <v>0.0302735065378355</v>
      </c>
      <c r="BS73">
        <v>0</v>
      </c>
      <c r="BT73">
        <v>0.793745634146341</v>
      </c>
      <c r="BU73">
        <v>0.0863351165097611</v>
      </c>
      <c r="BV73">
        <v>0.0088884124614952</v>
      </c>
      <c r="BW73">
        <v>1</v>
      </c>
      <c r="BX73">
        <v>1</v>
      </c>
      <c r="BY73">
        <v>2</v>
      </c>
      <c r="BZ73" t="s">
        <v>205</v>
      </c>
      <c r="CA73">
        <v>100</v>
      </c>
      <c r="CB73">
        <v>100</v>
      </c>
      <c r="CC73">
        <v>-3.777</v>
      </c>
      <c r="CD73">
        <v>0.428</v>
      </c>
      <c r="CE73">
        <v>3</v>
      </c>
      <c r="CF73">
        <v>504.957</v>
      </c>
      <c r="CG73">
        <v>571.365</v>
      </c>
      <c r="CH73">
        <v>35.8574</v>
      </c>
      <c r="CI73">
        <v>37.4361</v>
      </c>
      <c r="CJ73">
        <v>29.9981</v>
      </c>
      <c r="CK73">
        <v>37.552</v>
      </c>
      <c r="CL73">
        <v>37.4888</v>
      </c>
      <c r="CM73">
        <v>20.8238</v>
      </c>
      <c r="CN73">
        <v>-30</v>
      </c>
      <c r="CO73">
        <v>-30</v>
      </c>
      <c r="CP73">
        <v>-999.9</v>
      </c>
      <c r="CQ73">
        <v>400</v>
      </c>
      <c r="CR73">
        <v>10.2088</v>
      </c>
      <c r="CS73">
        <v>98.4847</v>
      </c>
      <c r="CT73">
        <v>98.0921</v>
      </c>
    </row>
    <row r="74" spans="1:98">
      <c r="A74">
        <v>31</v>
      </c>
      <c r="B74">
        <v>1495619966.1</v>
      </c>
      <c r="C74">
        <v>35162.5999999046</v>
      </c>
      <c r="D74" t="s">
        <v>257</v>
      </c>
      <c r="E74">
        <v>1495619965.6</v>
      </c>
      <c r="F74">
        <f>AS74*AG74*(AQ74-AR74)/(100*$B$5*(1000-AG74*AQ74))</f>
        <v>0</v>
      </c>
      <c r="G74">
        <f>AS74*AG74*(AP74-AO74*(1000-AG74*AR74)/(1000-AG74*AQ74))/(100*$B$5)</f>
        <v>0</v>
      </c>
      <c r="H74">
        <f>AO74 - G74*$B$5*100.0/(AI74*AY74)</f>
        <v>0</v>
      </c>
      <c r="I74">
        <f>((O74-F74/2)*(AO74 - G74*$B$5*100.0/(AI74*AY74))-G74)/(O74+F74/2)</f>
        <v>0</v>
      </c>
      <c r="J74">
        <f>I74*(AT74+AU74)/1000.0</f>
        <v>0</v>
      </c>
      <c r="K74">
        <f>(AO74 - G74*$B$5*100.0/(AI74*AY74))*(AT74+AU74)/1000.0</f>
        <v>0</v>
      </c>
      <c r="L74">
        <f>2.0/((1/N74-1/M74)+SQRT((1/N74-1/M74)*(1/N74-1/M74) + 4*$B$6/(($B$6+1)*($B$6+1))*(2*1/N74*1/M74-1/M74*1/M74)))</f>
        <v>0</v>
      </c>
      <c r="M74">
        <f>AD74+AC74*$B$5+AB74*$B$5*$B$5</f>
        <v>0</v>
      </c>
      <c r="N74">
        <f>F74*(1000-(1000*0.61365*exp(17.502*R74/(240.97+R74))/(AT74+AU74)+AQ74)/2)/(1000*0.61365*exp(17.502*R74/(240.97+R74))/(AT74+AU74)-AQ74)</f>
        <v>0</v>
      </c>
      <c r="O74">
        <f>1/(($B$6+1)/(L74/1.6)+1/(M74/1.37)) + $B$6/(($B$6+1)/(L74/1.6) + $B$6/(M74/1.37))</f>
        <v>0</v>
      </c>
      <c r="P74">
        <f>(AK74*AM74)</f>
        <v>0</v>
      </c>
      <c r="Q74">
        <f>(AV74+(P74+2*0.95*5.67E-8*(((AV74+$B$9)+273)^4-(AV74+273)^4)-44100*F74)/(1.84*29.3*M74+8*0.95*5.67E-8*(AV74+273)^3))</f>
        <v>0</v>
      </c>
      <c r="R74">
        <f>($B$10*AW74+$B$11*AX74+$B$12*Q74)</f>
        <v>0</v>
      </c>
      <c r="S74">
        <f>0.61365*exp(17.502*R74/(240.97+R74))</f>
        <v>0</v>
      </c>
      <c r="T74">
        <f>(U74/V74*100)</f>
        <v>0</v>
      </c>
      <c r="U74">
        <f>AQ74*(AT74+AU74)/1000</f>
        <v>0</v>
      </c>
      <c r="V74">
        <f>0.61365*exp(17.502*AV74/(240.97+AV74))</f>
        <v>0</v>
      </c>
      <c r="W74">
        <f>(S74-AQ74*(AT74+AU74)/1000)</f>
        <v>0</v>
      </c>
      <c r="X74">
        <f>(-F74*44100)</f>
        <v>0</v>
      </c>
      <c r="Y74">
        <f>2*29.3*M74*0.92*(AV74-R74)</f>
        <v>0</v>
      </c>
      <c r="Z74">
        <f>2*0.95*5.67E-8*(((AV74+$B$9)+273)^4-(R74+273)^4)</f>
        <v>0</v>
      </c>
      <c r="AA74">
        <f>P74+Z74+X74+Y74</f>
        <v>0</v>
      </c>
      <c r="AB74">
        <v>0.0196833049410021</v>
      </c>
      <c r="AC74">
        <v>-0.441411570029163</v>
      </c>
      <c r="AD74">
        <v>4.77735572861613</v>
      </c>
      <c r="AE74">
        <v>3</v>
      </c>
      <c r="AF74">
        <v>1</v>
      </c>
      <c r="AG74">
        <f>IF(AE74*$B$40&gt;=AI74,1.0,(AI74/(AI74-AE74*$B$40)))</f>
        <v>0</v>
      </c>
      <c r="AH74">
        <f>(AG74-1)*100</f>
        <v>0</v>
      </c>
      <c r="AI74">
        <f>MAX(0,($B$34+$B$35*AY74)/(1+$B$36*AY74)*AT74/(AV74+273)*$B$37)</f>
        <v>0</v>
      </c>
      <c r="AJ74">
        <f>$B$29*AZ74+$B$30*BA74+$B$31*BB74</f>
        <v>0</v>
      </c>
      <c r="AK74">
        <f>AJ74*AL74</f>
        <v>0</v>
      </c>
      <c r="AL74">
        <f>($B$29*$B$15+$B$30*$B$15+$B$31*(BC74*$B$16+BD74*$B$18))/($B$29+$B$30+$B$31)</f>
        <v>0</v>
      </c>
      <c r="AM74">
        <f>($B$29*$B$22+$B$30*$B$22+$B$31*(BC74*$B$23+BD74*$B$25))/($B$29+$B$30+$B$31)</f>
        <v>0</v>
      </c>
      <c r="AN74">
        <v>1495619960.6</v>
      </c>
      <c r="AO74">
        <v>395.706714285714</v>
      </c>
      <c r="AP74">
        <v>400.03219047619</v>
      </c>
      <c r="AQ74">
        <v>36.1687904761905</v>
      </c>
      <c r="AR74">
        <v>35.5903952380952</v>
      </c>
      <c r="AS74">
        <v>500.009285714286</v>
      </c>
      <c r="AT74">
        <v>100.190476190476</v>
      </c>
      <c r="AU74">
        <v>0.0999792523809524</v>
      </c>
      <c r="AV74">
        <v>32.0484333333333</v>
      </c>
      <c r="AW74">
        <v>32.382880952381</v>
      </c>
      <c r="AX74">
        <v>999.9</v>
      </c>
      <c r="AY74">
        <v>10003.8047619048</v>
      </c>
      <c r="AZ74">
        <v>134.158857142857</v>
      </c>
      <c r="BA74">
        <v>195.268904761905</v>
      </c>
      <c r="BB74">
        <v>253.000047619048</v>
      </c>
      <c r="BC74">
        <v>0.900006285714286</v>
      </c>
      <c r="BD74">
        <v>0.099993680952381</v>
      </c>
      <c r="BE74">
        <v>31.7023857142857</v>
      </c>
      <c r="BF74">
        <v>5383.86523809524</v>
      </c>
      <c r="BG74">
        <v>1495620002.6</v>
      </c>
      <c r="BH74" t="s">
        <v>258</v>
      </c>
      <c r="BI74">
        <v>26</v>
      </c>
      <c r="BJ74">
        <v>-4.052</v>
      </c>
      <c r="BK74">
        <v>0.407</v>
      </c>
      <c r="BL74">
        <v>400</v>
      </c>
      <c r="BM74">
        <v>36</v>
      </c>
      <c r="BN74">
        <v>0.73</v>
      </c>
      <c r="BO74">
        <v>0.21</v>
      </c>
      <c r="BP74">
        <v>-4.04144975609756</v>
      </c>
      <c r="BQ74">
        <v>-0.0554916376306944</v>
      </c>
      <c r="BR74">
        <v>0.0480213800701619</v>
      </c>
      <c r="BS74">
        <v>1</v>
      </c>
      <c r="BT74">
        <v>0.597130853658537</v>
      </c>
      <c r="BU74">
        <v>0.0257398118466941</v>
      </c>
      <c r="BV74">
        <v>0.00278619624929038</v>
      </c>
      <c r="BW74">
        <v>1</v>
      </c>
      <c r="BX74">
        <v>2</v>
      </c>
      <c r="BY74">
        <v>2</v>
      </c>
      <c r="BZ74" t="s">
        <v>201</v>
      </c>
      <c r="CA74">
        <v>100</v>
      </c>
      <c r="CB74">
        <v>100</v>
      </c>
      <c r="CC74">
        <v>-4.052</v>
      </c>
      <c r="CD74">
        <v>0.407</v>
      </c>
      <c r="CE74">
        <v>3</v>
      </c>
      <c r="CF74">
        <v>503.371</v>
      </c>
      <c r="CG74">
        <v>575.973</v>
      </c>
      <c r="CH74">
        <v>33.2464</v>
      </c>
      <c r="CI74">
        <v>36.3053</v>
      </c>
      <c r="CJ74">
        <v>29.9969</v>
      </c>
      <c r="CK74">
        <v>36.1879</v>
      </c>
      <c r="CL74">
        <v>36.0677</v>
      </c>
      <c r="CM74">
        <v>20.8874</v>
      </c>
      <c r="CN74">
        <v>-30</v>
      </c>
      <c r="CO74">
        <v>-30</v>
      </c>
      <c r="CP74">
        <v>-999.9</v>
      </c>
      <c r="CQ74">
        <v>400</v>
      </c>
      <c r="CR74">
        <v>10.2088</v>
      </c>
      <c r="CS74">
        <v>98.5856</v>
      </c>
      <c r="CT74">
        <v>98.0887</v>
      </c>
    </row>
    <row r="75" spans="1:98">
      <c r="A75">
        <v>32</v>
      </c>
      <c r="B75">
        <v>1495620281.1</v>
      </c>
      <c r="C75">
        <v>35477.5999999046</v>
      </c>
      <c r="D75" t="s">
        <v>259</v>
      </c>
      <c r="E75">
        <v>1495620280.6</v>
      </c>
      <c r="F75">
        <f>AS75*AG75*(AQ75-AR75)/(100*$B$5*(1000-AG75*AQ75))</f>
        <v>0</v>
      </c>
      <c r="G75">
        <f>AS75*AG75*(AP75-AO75*(1000-AG75*AR75)/(1000-AG75*AQ75))/(100*$B$5)</f>
        <v>0</v>
      </c>
      <c r="H75">
        <f>AO75 - G75*$B$5*100.0/(AI75*AY75)</f>
        <v>0</v>
      </c>
      <c r="I75">
        <f>((O75-F75/2)*(AO75 - G75*$B$5*100.0/(AI75*AY75))-G75)/(O75+F75/2)</f>
        <v>0</v>
      </c>
      <c r="J75">
        <f>I75*(AT75+AU75)/1000.0</f>
        <v>0</v>
      </c>
      <c r="K75">
        <f>(AO75 - G75*$B$5*100.0/(AI75*AY75))*(AT75+AU75)/1000.0</f>
        <v>0</v>
      </c>
      <c r="L75">
        <f>2.0/((1/N75-1/M75)+SQRT((1/N75-1/M75)*(1/N75-1/M75) + 4*$B$6/(($B$6+1)*($B$6+1))*(2*1/N75*1/M75-1/M75*1/M75)))</f>
        <v>0</v>
      </c>
      <c r="M75">
        <f>AD75+AC75*$B$5+AB75*$B$5*$B$5</f>
        <v>0</v>
      </c>
      <c r="N75">
        <f>F75*(1000-(1000*0.61365*exp(17.502*R75/(240.97+R75))/(AT75+AU75)+AQ75)/2)/(1000*0.61365*exp(17.502*R75/(240.97+R75))/(AT75+AU75)-AQ75)</f>
        <v>0</v>
      </c>
      <c r="O75">
        <f>1/(($B$6+1)/(L75/1.6)+1/(M75/1.37)) + $B$6/(($B$6+1)/(L75/1.6) + $B$6/(M75/1.37))</f>
        <v>0</v>
      </c>
      <c r="P75">
        <f>(AK75*AM75)</f>
        <v>0</v>
      </c>
      <c r="Q75">
        <f>(AV75+(P75+2*0.95*5.67E-8*(((AV75+$B$9)+273)^4-(AV75+273)^4)-44100*F75)/(1.84*29.3*M75+8*0.95*5.67E-8*(AV75+273)^3))</f>
        <v>0</v>
      </c>
      <c r="R75">
        <f>($B$10*AW75+$B$11*AX75+$B$12*Q75)</f>
        <v>0</v>
      </c>
      <c r="S75">
        <f>0.61365*exp(17.502*R75/(240.97+R75))</f>
        <v>0</v>
      </c>
      <c r="T75">
        <f>(U75/V75*100)</f>
        <v>0</v>
      </c>
      <c r="U75">
        <f>AQ75*(AT75+AU75)/1000</f>
        <v>0</v>
      </c>
      <c r="V75">
        <f>0.61365*exp(17.502*AV75/(240.97+AV75))</f>
        <v>0</v>
      </c>
      <c r="W75">
        <f>(S75-AQ75*(AT75+AU75)/1000)</f>
        <v>0</v>
      </c>
      <c r="X75">
        <f>(-F75*44100)</f>
        <v>0</v>
      </c>
      <c r="Y75">
        <f>2*29.3*M75*0.92*(AV75-R75)</f>
        <v>0</v>
      </c>
      <c r="Z75">
        <f>2*0.95*5.67E-8*(((AV75+$B$9)+273)^4-(R75+273)^4)</f>
        <v>0</v>
      </c>
      <c r="AA75">
        <f>P75+Z75+X75+Y75</f>
        <v>0</v>
      </c>
      <c r="AB75">
        <v>0.0196719950569948</v>
      </c>
      <c r="AC75">
        <v>-0.441157938148161</v>
      </c>
      <c r="AD75">
        <v>4.77511101890698</v>
      </c>
      <c r="AE75">
        <v>2</v>
      </c>
      <c r="AF75">
        <v>0</v>
      </c>
      <c r="AG75">
        <f>IF(AE75*$B$40&gt;=AI75,1.0,(AI75/(AI75-AE75*$B$40)))</f>
        <v>0</v>
      </c>
      <c r="AH75">
        <f>(AG75-1)*100</f>
        <v>0</v>
      </c>
      <c r="AI75">
        <f>MAX(0,($B$34+$B$35*AY75)/(1+$B$36*AY75)*AT75/(AV75+273)*$B$37)</f>
        <v>0</v>
      </c>
      <c r="AJ75">
        <f>$B$29*AZ75+$B$30*BA75+$B$31*BB75</f>
        <v>0</v>
      </c>
      <c r="AK75">
        <f>AJ75*AL75</f>
        <v>0</v>
      </c>
      <c r="AL75">
        <f>($B$29*$B$15+$B$30*$B$15+$B$31*(BC75*$B$16+BD75*$B$18))/($B$29+$B$30+$B$31)</f>
        <v>0</v>
      </c>
      <c r="AM75">
        <f>($B$29*$B$22+$B$30*$B$22+$B$31*(BC75*$B$23+BD75*$B$25))/($B$29+$B$30+$B$31)</f>
        <v>0</v>
      </c>
      <c r="AN75">
        <v>1495620275.6</v>
      </c>
      <c r="AO75">
        <v>398.692285714286</v>
      </c>
      <c r="AP75">
        <v>399.837476190476</v>
      </c>
      <c r="AQ75">
        <v>35.9258238095238</v>
      </c>
      <c r="AR75">
        <v>35.6373952380952</v>
      </c>
      <c r="AS75">
        <v>500.001238095238</v>
      </c>
      <c r="AT75">
        <v>100.170619047619</v>
      </c>
      <c r="AU75">
        <v>0.1000064</v>
      </c>
      <c r="AV75">
        <v>32.3633285714286</v>
      </c>
      <c r="AW75">
        <v>32.8670238095238</v>
      </c>
      <c r="AX75">
        <v>999.9</v>
      </c>
      <c r="AY75">
        <v>10001.6366666667</v>
      </c>
      <c r="AZ75">
        <v>135.062142857143</v>
      </c>
      <c r="BA75">
        <v>150.980190476191</v>
      </c>
      <c r="BB75">
        <v>253.000047619048</v>
      </c>
      <c r="BC75">
        <v>0.899993095238096</v>
      </c>
      <c r="BD75">
        <v>0.100006904761905</v>
      </c>
      <c r="BE75">
        <v>31.7122952380952</v>
      </c>
      <c r="BF75">
        <v>5383.84380952381</v>
      </c>
      <c r="BG75">
        <v>1495620307.6</v>
      </c>
      <c r="BH75" t="s">
        <v>260</v>
      </c>
      <c r="BI75">
        <v>27</v>
      </c>
      <c r="BJ75">
        <v>-3.813</v>
      </c>
      <c r="BK75">
        <v>0.443</v>
      </c>
      <c r="BL75">
        <v>399</v>
      </c>
      <c r="BM75">
        <v>36</v>
      </c>
      <c r="BN75">
        <v>0.37</v>
      </c>
      <c r="BO75">
        <v>0.21</v>
      </c>
      <c r="BP75">
        <v>-1.39253243902439</v>
      </c>
      <c r="BQ75">
        <v>0.014928919860824</v>
      </c>
      <c r="BR75">
        <v>0.0560368497130101</v>
      </c>
      <c r="BS75">
        <v>1</v>
      </c>
      <c r="BT75">
        <v>0.256658</v>
      </c>
      <c r="BU75">
        <v>-0.0496067874564975</v>
      </c>
      <c r="BV75">
        <v>0.00503300209592257</v>
      </c>
      <c r="BW75">
        <v>1</v>
      </c>
      <c r="BX75">
        <v>2</v>
      </c>
      <c r="BY75">
        <v>2</v>
      </c>
      <c r="BZ75" t="s">
        <v>201</v>
      </c>
      <c r="CA75">
        <v>100</v>
      </c>
      <c r="CB75">
        <v>100</v>
      </c>
      <c r="CC75">
        <v>-3.813</v>
      </c>
      <c r="CD75">
        <v>0.443</v>
      </c>
      <c r="CE75">
        <v>3</v>
      </c>
      <c r="CF75">
        <v>505.453</v>
      </c>
      <c r="CG75">
        <v>581.809</v>
      </c>
      <c r="CH75">
        <v>33.3224</v>
      </c>
      <c r="CI75">
        <v>35.2147</v>
      </c>
      <c r="CJ75">
        <v>29.9992</v>
      </c>
      <c r="CK75">
        <v>35.3031</v>
      </c>
      <c r="CL75">
        <v>35.2523</v>
      </c>
      <c r="CM75">
        <v>20.75</v>
      </c>
      <c r="CN75">
        <v>-30</v>
      </c>
      <c r="CO75">
        <v>-30</v>
      </c>
      <c r="CP75">
        <v>-999.9</v>
      </c>
      <c r="CQ75">
        <v>400</v>
      </c>
      <c r="CR75">
        <v>10.2088</v>
      </c>
      <c r="CS75">
        <v>98.9268</v>
      </c>
      <c r="CT75">
        <v>98.4173</v>
      </c>
    </row>
    <row r="76" spans="1:98">
      <c r="A76">
        <v>33</v>
      </c>
      <c r="B76">
        <v>1495620418.1</v>
      </c>
      <c r="C76">
        <v>35614.5999999046</v>
      </c>
      <c r="D76" t="s">
        <v>261</v>
      </c>
      <c r="E76">
        <v>1495620417.6</v>
      </c>
      <c r="F76">
        <f>AS76*AG76*(AQ76-AR76)/(100*$B$5*(1000-AG76*AQ76))</f>
        <v>0</v>
      </c>
      <c r="G76">
        <f>AS76*AG76*(AP76-AO76*(1000-AG76*AR76)/(1000-AG76*AQ76))/(100*$B$5)</f>
        <v>0</v>
      </c>
      <c r="H76">
        <f>AO76 - G76*$B$5*100.0/(AI76*AY76)</f>
        <v>0</v>
      </c>
      <c r="I76">
        <f>((O76-F76/2)*(AO76 - G76*$B$5*100.0/(AI76*AY76))-G76)/(O76+F76/2)</f>
        <v>0</v>
      </c>
      <c r="J76">
        <f>I76*(AT76+AU76)/1000.0</f>
        <v>0</v>
      </c>
      <c r="K76">
        <f>(AO76 - G76*$B$5*100.0/(AI76*AY76))*(AT76+AU76)/1000.0</f>
        <v>0</v>
      </c>
      <c r="L76">
        <f>2.0/((1/N76-1/M76)+SQRT((1/N76-1/M76)*(1/N76-1/M76) + 4*$B$6/(($B$6+1)*($B$6+1))*(2*1/N76*1/M76-1/M76*1/M76)))</f>
        <v>0</v>
      </c>
      <c r="M76">
        <f>AD76+AC76*$B$5+AB76*$B$5*$B$5</f>
        <v>0</v>
      </c>
      <c r="N76">
        <f>F76*(1000-(1000*0.61365*exp(17.502*R76/(240.97+R76))/(AT76+AU76)+AQ76)/2)/(1000*0.61365*exp(17.502*R76/(240.97+R76))/(AT76+AU76)-AQ76)</f>
        <v>0</v>
      </c>
      <c r="O76">
        <f>1/(($B$6+1)/(L76/1.6)+1/(M76/1.37)) + $B$6/(($B$6+1)/(L76/1.6) + $B$6/(M76/1.37))</f>
        <v>0</v>
      </c>
      <c r="P76">
        <f>(AK76*AM76)</f>
        <v>0</v>
      </c>
      <c r="Q76">
        <f>(AV76+(P76+2*0.95*5.67E-8*(((AV76+$B$9)+273)^4-(AV76+273)^4)-44100*F76)/(1.84*29.3*M76+8*0.95*5.67E-8*(AV76+273)^3))</f>
        <v>0</v>
      </c>
      <c r="R76">
        <f>($B$10*AW76+$B$11*AX76+$B$12*Q76)</f>
        <v>0</v>
      </c>
      <c r="S76">
        <f>0.61365*exp(17.502*R76/(240.97+R76))</f>
        <v>0</v>
      </c>
      <c r="T76">
        <f>(U76/V76*100)</f>
        <v>0</v>
      </c>
      <c r="U76">
        <f>AQ76*(AT76+AU76)/1000</f>
        <v>0</v>
      </c>
      <c r="V76">
        <f>0.61365*exp(17.502*AV76/(240.97+AV76))</f>
        <v>0</v>
      </c>
      <c r="W76">
        <f>(S76-AQ76*(AT76+AU76)/1000)</f>
        <v>0</v>
      </c>
      <c r="X76">
        <f>(-F76*44100)</f>
        <v>0</v>
      </c>
      <c r="Y76">
        <f>2*29.3*M76*0.92*(AV76-R76)</f>
        <v>0</v>
      </c>
      <c r="Z76">
        <f>2*0.95*5.67E-8*(((AV76+$B$9)+273)^4-(R76+273)^4)</f>
        <v>0</v>
      </c>
      <c r="AA76">
        <f>P76+Z76+X76+Y76</f>
        <v>0</v>
      </c>
      <c r="AB76">
        <v>0.0196411884743784</v>
      </c>
      <c r="AC76">
        <v>-0.440467079471699</v>
      </c>
      <c r="AD76">
        <v>4.76899549329349</v>
      </c>
      <c r="AE76">
        <v>2</v>
      </c>
      <c r="AF76">
        <v>0</v>
      </c>
      <c r="AG76">
        <f>IF(AE76*$B$40&gt;=AI76,1.0,(AI76/(AI76-AE76*$B$40)))</f>
        <v>0</v>
      </c>
      <c r="AH76">
        <f>(AG76-1)*100</f>
        <v>0</v>
      </c>
      <c r="AI76">
        <f>MAX(0,($B$34+$B$35*AY76)/(1+$B$36*AY76)*AT76/(AV76+273)*$B$37)</f>
        <v>0</v>
      </c>
      <c r="AJ76">
        <f>$B$29*AZ76+$B$30*BA76+$B$31*BB76</f>
        <v>0</v>
      </c>
      <c r="AK76">
        <f>AJ76*AL76</f>
        <v>0</v>
      </c>
      <c r="AL76">
        <f>($B$29*$B$15+$B$30*$B$15+$B$31*(BC76*$B$16+BD76*$B$18))/($B$29+$B$30+$B$31)</f>
        <v>0</v>
      </c>
      <c r="AM76">
        <f>($B$29*$B$22+$B$30*$B$22+$B$31*(BC76*$B$23+BD76*$B$25))/($B$29+$B$30+$B$31)</f>
        <v>0</v>
      </c>
      <c r="AN76">
        <v>1495620412.6</v>
      </c>
      <c r="AO76">
        <v>396.168714285714</v>
      </c>
      <c r="AP76">
        <v>399.795904761905</v>
      </c>
      <c r="AQ76">
        <v>36.1766619047619</v>
      </c>
      <c r="AR76">
        <v>35.569</v>
      </c>
      <c r="AS76">
        <v>500.005666666667</v>
      </c>
      <c r="AT76">
        <v>100.174333333333</v>
      </c>
      <c r="AU76">
        <v>0.0999996523809524</v>
      </c>
      <c r="AV76">
        <v>32.3652142857143</v>
      </c>
      <c r="AW76">
        <v>32.8754238095238</v>
      </c>
      <c r="AX76">
        <v>999.9</v>
      </c>
      <c r="AY76">
        <v>9997.72380952381</v>
      </c>
      <c r="AZ76">
        <v>135.011523809524</v>
      </c>
      <c r="BA76">
        <v>123.508428571429</v>
      </c>
      <c r="BB76">
        <v>252.997904761905</v>
      </c>
      <c r="BC76">
        <v>0.900010761904762</v>
      </c>
      <c r="BD76">
        <v>0.0999890571428571</v>
      </c>
      <c r="BE76">
        <v>31.7321476190476</v>
      </c>
      <c r="BF76">
        <v>5383.83142857143</v>
      </c>
      <c r="BG76">
        <v>1495620435.6</v>
      </c>
      <c r="BH76" t="s">
        <v>262</v>
      </c>
      <c r="BI76">
        <v>28</v>
      </c>
      <c r="BJ76">
        <v>-3.798</v>
      </c>
      <c r="BK76">
        <v>0.449</v>
      </c>
      <c r="BL76">
        <v>399</v>
      </c>
      <c r="BM76">
        <v>36</v>
      </c>
      <c r="BN76">
        <v>0.27</v>
      </c>
      <c r="BO76">
        <v>0.22</v>
      </c>
      <c r="BP76">
        <v>-3.63825146341463</v>
      </c>
      <c r="BQ76">
        <v>-0.12300459930339</v>
      </c>
      <c r="BR76">
        <v>0.0375119433053174</v>
      </c>
      <c r="BS76">
        <v>0</v>
      </c>
      <c r="BT76">
        <v>0.609423658536585</v>
      </c>
      <c r="BU76">
        <v>-0.0928099651567247</v>
      </c>
      <c r="BV76">
        <v>0.00928708477090305</v>
      </c>
      <c r="BW76">
        <v>1</v>
      </c>
      <c r="BX76">
        <v>1</v>
      </c>
      <c r="BY76">
        <v>2</v>
      </c>
      <c r="BZ76" t="s">
        <v>205</v>
      </c>
      <c r="CA76">
        <v>100</v>
      </c>
      <c r="CB76">
        <v>100</v>
      </c>
      <c r="CC76">
        <v>-3.798</v>
      </c>
      <c r="CD76">
        <v>0.449</v>
      </c>
      <c r="CE76">
        <v>3</v>
      </c>
      <c r="CF76">
        <v>504.484</v>
      </c>
      <c r="CG76">
        <v>581.656</v>
      </c>
      <c r="CH76">
        <v>33.3153</v>
      </c>
      <c r="CI76">
        <v>35.0025</v>
      </c>
      <c r="CJ76">
        <v>29.9996</v>
      </c>
      <c r="CK76">
        <v>35.0703</v>
      </c>
      <c r="CL76">
        <v>35.0212</v>
      </c>
      <c r="CM76">
        <v>21.0111</v>
      </c>
      <c r="CN76">
        <v>-30</v>
      </c>
      <c r="CO76">
        <v>-30</v>
      </c>
      <c r="CP76">
        <v>-999.9</v>
      </c>
      <c r="CQ76">
        <v>400</v>
      </c>
      <c r="CR76">
        <v>10.2088</v>
      </c>
      <c r="CS76">
        <v>98.9919</v>
      </c>
      <c r="CT76">
        <v>98.4642</v>
      </c>
    </row>
    <row r="77" spans="1:98">
      <c r="A77">
        <v>34</v>
      </c>
      <c r="B77">
        <v>1495623528</v>
      </c>
      <c r="C77">
        <v>38724.5</v>
      </c>
      <c r="D77" t="s">
        <v>263</v>
      </c>
      <c r="E77">
        <v>1495623527.5</v>
      </c>
      <c r="F77">
        <f>AS77*AG77*(AQ77-AR77)/(100*$B$5*(1000-AG77*AQ77))</f>
        <v>0</v>
      </c>
      <c r="G77">
        <f>AS77*AG77*(AP77-AO77*(1000-AG77*AR77)/(1000-AG77*AQ77))/(100*$B$5)</f>
        <v>0</v>
      </c>
      <c r="H77">
        <f>AO77 - G77*$B$5*100.0/(AI77*AY77)</f>
        <v>0</v>
      </c>
      <c r="I77">
        <f>((O77-F77/2)*(AO77 - G77*$B$5*100.0/(AI77*AY77))-G77)/(O77+F77/2)</f>
        <v>0</v>
      </c>
      <c r="J77">
        <f>I77*(AT77+AU77)/1000.0</f>
        <v>0</v>
      </c>
      <c r="K77">
        <f>(AO77 - G77*$B$5*100.0/(AI77*AY77))*(AT77+AU77)/1000.0</f>
        <v>0</v>
      </c>
      <c r="L77">
        <f>2.0/((1/N77-1/M77)+SQRT((1/N77-1/M77)*(1/N77-1/M77) + 4*$B$6/(($B$6+1)*($B$6+1))*(2*1/N77*1/M77-1/M77*1/M77)))</f>
        <v>0</v>
      </c>
      <c r="M77">
        <f>AD77+AC77*$B$5+AB77*$B$5*$B$5</f>
        <v>0</v>
      </c>
      <c r="N77">
        <f>F77*(1000-(1000*0.61365*exp(17.502*R77/(240.97+R77))/(AT77+AU77)+AQ77)/2)/(1000*0.61365*exp(17.502*R77/(240.97+R77))/(AT77+AU77)-AQ77)</f>
        <v>0</v>
      </c>
      <c r="O77">
        <f>1/(($B$6+1)/(L77/1.6)+1/(M77/1.37)) + $B$6/(($B$6+1)/(L77/1.6) + $B$6/(M77/1.37))</f>
        <v>0</v>
      </c>
      <c r="P77">
        <f>(AK77*AM77)</f>
        <v>0</v>
      </c>
      <c r="Q77">
        <f>(AV77+(P77+2*0.95*5.67E-8*(((AV77+$B$9)+273)^4-(AV77+273)^4)-44100*F77)/(1.84*29.3*M77+8*0.95*5.67E-8*(AV77+273)^3))</f>
        <v>0</v>
      </c>
      <c r="R77">
        <f>($B$10*AW77+$B$11*AX77+$B$12*Q77)</f>
        <v>0</v>
      </c>
      <c r="S77">
        <f>0.61365*exp(17.502*R77/(240.97+R77))</f>
        <v>0</v>
      </c>
      <c r="T77">
        <f>(U77/V77*100)</f>
        <v>0</v>
      </c>
      <c r="U77">
        <f>AQ77*(AT77+AU77)/1000</f>
        <v>0</v>
      </c>
      <c r="V77">
        <f>0.61365*exp(17.502*AV77/(240.97+AV77))</f>
        <v>0</v>
      </c>
      <c r="W77">
        <f>(S77-AQ77*(AT77+AU77)/1000)</f>
        <v>0</v>
      </c>
      <c r="X77">
        <f>(-F77*44100)</f>
        <v>0</v>
      </c>
      <c r="Y77">
        <f>2*29.3*M77*0.92*(AV77-R77)</f>
        <v>0</v>
      </c>
      <c r="Z77">
        <f>2*0.95*5.67E-8*(((AV77+$B$9)+273)^4-(R77+273)^4)</f>
        <v>0</v>
      </c>
      <c r="AA77">
        <f>P77+Z77+X77+Y77</f>
        <v>0</v>
      </c>
      <c r="AB77">
        <v>0.0196408391743494</v>
      </c>
      <c r="AC77">
        <v>-0.440459246179746</v>
      </c>
      <c r="AD77">
        <v>4.7689261420673</v>
      </c>
      <c r="AE77">
        <v>2</v>
      </c>
      <c r="AF77">
        <v>0</v>
      </c>
      <c r="AG77">
        <f>IF(AE77*$B$40&gt;=AI77,1.0,(AI77/(AI77-AE77*$B$40)))</f>
        <v>0</v>
      </c>
      <c r="AH77">
        <f>(AG77-1)*100</f>
        <v>0</v>
      </c>
      <c r="AI77">
        <f>MAX(0,($B$34+$B$35*AY77)/(1+$B$36*AY77)*AT77/(AV77+273)*$B$37)</f>
        <v>0</v>
      </c>
      <c r="AJ77">
        <f>$B$29*AZ77+$B$30*BA77+$B$31*BB77</f>
        <v>0</v>
      </c>
      <c r="AK77">
        <f>AJ77*AL77</f>
        <v>0</v>
      </c>
      <c r="AL77">
        <f>($B$29*$B$15+$B$30*$B$15+$B$31*(BC77*$B$16+BD77*$B$18))/($B$29+$B$30+$B$31)</f>
        <v>0</v>
      </c>
      <c r="AM77">
        <f>($B$29*$B$22+$B$30*$B$22+$B$31*(BC77*$B$23+BD77*$B$25))/($B$29+$B$30+$B$31)</f>
        <v>0</v>
      </c>
      <c r="AN77">
        <v>1495623522.5</v>
      </c>
      <c r="AO77">
        <v>400.485238095238</v>
      </c>
      <c r="AP77">
        <v>400.011904761905</v>
      </c>
      <c r="AQ77">
        <v>33.2151857142857</v>
      </c>
      <c r="AR77">
        <v>33.0204904761905</v>
      </c>
      <c r="AS77">
        <v>499.996666666667</v>
      </c>
      <c r="AT77">
        <v>100.236857142857</v>
      </c>
      <c r="AU77">
        <v>0.0999643619047619</v>
      </c>
      <c r="AV77">
        <v>30.7170142857143</v>
      </c>
      <c r="AW77">
        <v>31.0300809523809</v>
      </c>
      <c r="AX77">
        <v>999.9</v>
      </c>
      <c r="AY77">
        <v>9996.72857142857</v>
      </c>
      <c r="AZ77">
        <v>4.54763380952381</v>
      </c>
      <c r="BA77">
        <v>6.27387380952381</v>
      </c>
      <c r="BB77">
        <v>7.99903476190476</v>
      </c>
      <c r="BC77">
        <v>0.900006714285714</v>
      </c>
      <c r="BD77">
        <v>0.0999932047619048</v>
      </c>
      <c r="BE77">
        <v>29.0793619047619</v>
      </c>
      <c r="BF77">
        <v>170.220380952381</v>
      </c>
      <c r="BG77">
        <v>1495623551</v>
      </c>
      <c r="BH77" t="s">
        <v>264</v>
      </c>
      <c r="BI77">
        <v>29</v>
      </c>
      <c r="BJ77">
        <v>-4.071</v>
      </c>
      <c r="BK77">
        <v>0.4</v>
      </c>
      <c r="BL77">
        <v>400</v>
      </c>
      <c r="BM77">
        <v>33</v>
      </c>
      <c r="BN77">
        <v>0.58</v>
      </c>
      <c r="BO77">
        <v>0.46</v>
      </c>
      <c r="BP77">
        <v>0.745193146341463</v>
      </c>
      <c r="BQ77">
        <v>-0.0187652613238871</v>
      </c>
      <c r="BR77">
        <v>0.0239838830646047</v>
      </c>
      <c r="BS77">
        <v>1</v>
      </c>
      <c r="BT77">
        <v>0.248781365853659</v>
      </c>
      <c r="BU77">
        <v>-0.0553460278745818</v>
      </c>
      <c r="BV77">
        <v>0.00562345932399179</v>
      </c>
      <c r="BW77">
        <v>1</v>
      </c>
      <c r="BX77">
        <v>2</v>
      </c>
      <c r="BY77">
        <v>2</v>
      </c>
      <c r="BZ77" t="s">
        <v>201</v>
      </c>
      <c r="CA77">
        <v>100</v>
      </c>
      <c r="CB77">
        <v>100</v>
      </c>
      <c r="CC77">
        <v>-4.071</v>
      </c>
      <c r="CD77">
        <v>0.4</v>
      </c>
      <c r="CE77">
        <v>3</v>
      </c>
      <c r="CF77">
        <v>504.848</v>
      </c>
      <c r="CG77">
        <v>585.172</v>
      </c>
      <c r="CH77">
        <v>32.0164</v>
      </c>
      <c r="CI77">
        <v>35.0119</v>
      </c>
      <c r="CJ77">
        <v>29.996</v>
      </c>
      <c r="CK77">
        <v>34.9854</v>
      </c>
      <c r="CL77">
        <v>34.8819</v>
      </c>
      <c r="CM77">
        <v>20.9375</v>
      </c>
      <c r="CN77">
        <v>-30</v>
      </c>
      <c r="CO77">
        <v>-30</v>
      </c>
      <c r="CP77">
        <v>-999.9</v>
      </c>
      <c r="CQ77">
        <v>400</v>
      </c>
      <c r="CR77">
        <v>10.2088</v>
      </c>
      <c r="CS77">
        <v>98.9072</v>
      </c>
      <c r="CT77">
        <v>98.3397</v>
      </c>
    </row>
    <row r="78" spans="1:98">
      <c r="A78">
        <v>35</v>
      </c>
      <c r="B78">
        <v>1495623662</v>
      </c>
      <c r="C78">
        <v>38858.5</v>
      </c>
      <c r="D78" t="s">
        <v>265</v>
      </c>
      <c r="E78">
        <v>1495623661.5</v>
      </c>
      <c r="F78">
        <f>AS78*AG78*(AQ78-AR78)/(100*$B$5*(1000-AG78*AQ78))</f>
        <v>0</v>
      </c>
      <c r="G78">
        <f>AS78*AG78*(AP78-AO78*(1000-AG78*AR78)/(1000-AG78*AQ78))/(100*$B$5)</f>
        <v>0</v>
      </c>
      <c r="H78">
        <f>AO78 - G78*$B$5*100.0/(AI78*AY78)</f>
        <v>0</v>
      </c>
      <c r="I78">
        <f>((O78-F78/2)*(AO78 - G78*$B$5*100.0/(AI78*AY78))-G78)/(O78+F78/2)</f>
        <v>0</v>
      </c>
      <c r="J78">
        <f>I78*(AT78+AU78)/1000.0</f>
        <v>0</v>
      </c>
      <c r="K78">
        <f>(AO78 - G78*$B$5*100.0/(AI78*AY78))*(AT78+AU78)/1000.0</f>
        <v>0</v>
      </c>
      <c r="L78">
        <f>2.0/((1/N78-1/M78)+SQRT((1/N78-1/M78)*(1/N78-1/M78) + 4*$B$6/(($B$6+1)*($B$6+1))*(2*1/N78*1/M78-1/M78*1/M78)))</f>
        <v>0</v>
      </c>
      <c r="M78">
        <f>AD78+AC78*$B$5+AB78*$B$5*$B$5</f>
        <v>0</v>
      </c>
      <c r="N78">
        <f>F78*(1000-(1000*0.61365*exp(17.502*R78/(240.97+R78))/(AT78+AU78)+AQ78)/2)/(1000*0.61365*exp(17.502*R78/(240.97+R78))/(AT78+AU78)-AQ78)</f>
        <v>0</v>
      </c>
      <c r="O78">
        <f>1/(($B$6+1)/(L78/1.6)+1/(M78/1.37)) + $B$6/(($B$6+1)/(L78/1.6) + $B$6/(M78/1.37))</f>
        <v>0</v>
      </c>
      <c r="P78">
        <f>(AK78*AM78)</f>
        <v>0</v>
      </c>
      <c r="Q78">
        <f>(AV78+(P78+2*0.95*5.67E-8*(((AV78+$B$9)+273)^4-(AV78+273)^4)-44100*F78)/(1.84*29.3*M78+8*0.95*5.67E-8*(AV78+273)^3))</f>
        <v>0</v>
      </c>
      <c r="R78">
        <f>($B$10*AW78+$B$11*AX78+$B$12*Q78)</f>
        <v>0</v>
      </c>
      <c r="S78">
        <f>0.61365*exp(17.502*R78/(240.97+R78))</f>
        <v>0</v>
      </c>
      <c r="T78">
        <f>(U78/V78*100)</f>
        <v>0</v>
      </c>
      <c r="U78">
        <f>AQ78*(AT78+AU78)/1000</f>
        <v>0</v>
      </c>
      <c r="V78">
        <f>0.61365*exp(17.502*AV78/(240.97+AV78))</f>
        <v>0</v>
      </c>
      <c r="W78">
        <f>(S78-AQ78*(AT78+AU78)/1000)</f>
        <v>0</v>
      </c>
      <c r="X78">
        <f>(-F78*44100)</f>
        <v>0</v>
      </c>
      <c r="Y78">
        <f>2*29.3*M78*0.92*(AV78-R78)</f>
        <v>0</v>
      </c>
      <c r="Z78">
        <f>2*0.95*5.67E-8*(((AV78+$B$9)+273)^4-(R78+273)^4)</f>
        <v>0</v>
      </c>
      <c r="AA78">
        <f>P78+Z78+X78+Y78</f>
        <v>0</v>
      </c>
      <c r="AB78">
        <v>0.0196554587898468</v>
      </c>
      <c r="AC78">
        <v>-0.44078710105215</v>
      </c>
      <c r="AD78">
        <v>4.77182857093176</v>
      </c>
      <c r="AE78">
        <v>1</v>
      </c>
      <c r="AF78">
        <v>0</v>
      </c>
      <c r="AG78">
        <f>IF(AE78*$B$40&gt;=AI78,1.0,(AI78/(AI78-AE78*$B$40)))</f>
        <v>0</v>
      </c>
      <c r="AH78">
        <f>(AG78-1)*100</f>
        <v>0</v>
      </c>
      <c r="AI78">
        <f>MAX(0,($B$34+$B$35*AY78)/(1+$B$36*AY78)*AT78/(AV78+273)*$B$37)</f>
        <v>0</v>
      </c>
      <c r="AJ78">
        <f>$B$29*AZ78+$B$30*BA78+$B$31*BB78</f>
        <v>0</v>
      </c>
      <c r="AK78">
        <f>AJ78*AL78</f>
        <v>0</v>
      </c>
      <c r="AL78">
        <f>($B$29*$B$15+$B$30*$B$15+$B$31*(BC78*$B$16+BD78*$B$18))/($B$29+$B$30+$B$31)</f>
        <v>0</v>
      </c>
      <c r="AM78">
        <f>($B$29*$B$22+$B$30*$B$22+$B$31*(BC78*$B$23+BD78*$B$25))/($B$29+$B$30+$B$31)</f>
        <v>0</v>
      </c>
      <c r="AN78">
        <v>1495623656.5</v>
      </c>
      <c r="AO78">
        <v>400.588238095238</v>
      </c>
      <c r="AP78">
        <v>400.179523809524</v>
      </c>
      <c r="AQ78">
        <v>33.1059095238095</v>
      </c>
      <c r="AR78">
        <v>32.946980952381</v>
      </c>
      <c r="AS78">
        <v>499.984</v>
      </c>
      <c r="AT78">
        <v>100.231095238095</v>
      </c>
      <c r="AU78">
        <v>0.0999530333333333</v>
      </c>
      <c r="AV78">
        <v>30.8748809523809</v>
      </c>
      <c r="AW78">
        <v>31.2166333333333</v>
      </c>
      <c r="AX78">
        <v>999.9</v>
      </c>
      <c r="AY78">
        <v>9998.27142857143</v>
      </c>
      <c r="AZ78">
        <v>4.56119047619048</v>
      </c>
      <c r="BA78">
        <v>4.82852380952381</v>
      </c>
      <c r="BB78">
        <v>7.99896</v>
      </c>
      <c r="BC78">
        <v>0.900037333333333</v>
      </c>
      <c r="BD78">
        <v>0.0999625380952381</v>
      </c>
      <c r="BE78">
        <v>29.0674523809524</v>
      </c>
      <c r="BF78">
        <v>170.220238095238</v>
      </c>
      <c r="BG78">
        <v>1495623682</v>
      </c>
      <c r="BH78" t="s">
        <v>266</v>
      </c>
      <c r="BI78">
        <v>30</v>
      </c>
      <c r="BJ78">
        <v>-3.864</v>
      </c>
      <c r="BK78">
        <v>0.419</v>
      </c>
      <c r="BL78">
        <v>401</v>
      </c>
      <c r="BM78">
        <v>33</v>
      </c>
      <c r="BN78">
        <v>0.35</v>
      </c>
      <c r="BO78">
        <v>0.21</v>
      </c>
      <c r="BP78">
        <v>0.210978390243902</v>
      </c>
      <c r="BQ78">
        <v>-0.0587667177700039</v>
      </c>
      <c r="BR78">
        <v>0.0214045006309968</v>
      </c>
      <c r="BS78">
        <v>1</v>
      </c>
      <c r="BT78">
        <v>0.142333</v>
      </c>
      <c r="BU78">
        <v>-0.0268798745644524</v>
      </c>
      <c r="BV78">
        <v>0.00289951447575658</v>
      </c>
      <c r="BW78">
        <v>1</v>
      </c>
      <c r="BX78">
        <v>2</v>
      </c>
      <c r="BY78">
        <v>2</v>
      </c>
      <c r="BZ78" t="s">
        <v>201</v>
      </c>
      <c r="CA78">
        <v>100</v>
      </c>
      <c r="CB78">
        <v>100</v>
      </c>
      <c r="CC78">
        <v>-3.864</v>
      </c>
      <c r="CD78">
        <v>0.419</v>
      </c>
      <c r="CE78">
        <v>3</v>
      </c>
      <c r="CF78">
        <v>506.601</v>
      </c>
      <c r="CG78">
        <v>589.796</v>
      </c>
      <c r="CH78">
        <v>32.0194</v>
      </c>
      <c r="CI78">
        <v>34.2802</v>
      </c>
      <c r="CJ78">
        <v>29.9979</v>
      </c>
      <c r="CK78">
        <v>34.4072</v>
      </c>
      <c r="CL78">
        <v>34.3519</v>
      </c>
      <c r="CM78">
        <v>20.8264</v>
      </c>
      <c r="CN78">
        <v>-30</v>
      </c>
      <c r="CO78">
        <v>-30</v>
      </c>
      <c r="CP78">
        <v>-999.9</v>
      </c>
      <c r="CQ78">
        <v>400</v>
      </c>
      <c r="CR78">
        <v>10.2088</v>
      </c>
      <c r="CS78">
        <v>99.1375</v>
      </c>
      <c r="CT78">
        <v>98.5736</v>
      </c>
    </row>
    <row r="79" spans="1:98">
      <c r="A79">
        <v>36</v>
      </c>
      <c r="B79">
        <v>1495623797</v>
      </c>
      <c r="C79">
        <v>38993.5</v>
      </c>
      <c r="D79" t="s">
        <v>267</v>
      </c>
      <c r="E79">
        <v>1495623796.5</v>
      </c>
      <c r="F79">
        <f>AS79*AG79*(AQ79-AR79)/(100*$B$5*(1000-AG79*AQ79))</f>
        <v>0</v>
      </c>
      <c r="G79">
        <f>AS79*AG79*(AP79-AO79*(1000-AG79*AR79)/(1000-AG79*AQ79))/(100*$B$5)</f>
        <v>0</v>
      </c>
      <c r="H79">
        <f>AO79 - G79*$B$5*100.0/(AI79*AY79)</f>
        <v>0</v>
      </c>
      <c r="I79">
        <f>((O79-F79/2)*(AO79 - G79*$B$5*100.0/(AI79*AY79))-G79)/(O79+F79/2)</f>
        <v>0</v>
      </c>
      <c r="J79">
        <f>I79*(AT79+AU79)/1000.0</f>
        <v>0</v>
      </c>
      <c r="K79">
        <f>(AO79 - G79*$B$5*100.0/(AI79*AY79))*(AT79+AU79)/1000.0</f>
        <v>0</v>
      </c>
      <c r="L79">
        <f>2.0/((1/N79-1/M79)+SQRT((1/N79-1/M79)*(1/N79-1/M79) + 4*$B$6/(($B$6+1)*($B$6+1))*(2*1/N79*1/M79-1/M79*1/M79)))</f>
        <v>0</v>
      </c>
      <c r="M79">
        <f>AD79+AC79*$B$5+AB79*$B$5*$B$5</f>
        <v>0</v>
      </c>
      <c r="N79">
        <f>F79*(1000-(1000*0.61365*exp(17.502*R79/(240.97+R79))/(AT79+AU79)+AQ79)/2)/(1000*0.61365*exp(17.502*R79/(240.97+R79))/(AT79+AU79)-AQ79)</f>
        <v>0</v>
      </c>
      <c r="O79">
        <f>1/(($B$6+1)/(L79/1.6)+1/(M79/1.37)) + $B$6/(($B$6+1)/(L79/1.6) + $B$6/(M79/1.37))</f>
        <v>0</v>
      </c>
      <c r="P79">
        <f>(AK79*AM79)</f>
        <v>0</v>
      </c>
      <c r="Q79">
        <f>(AV79+(P79+2*0.95*5.67E-8*(((AV79+$B$9)+273)^4-(AV79+273)^4)-44100*F79)/(1.84*29.3*M79+8*0.95*5.67E-8*(AV79+273)^3))</f>
        <v>0</v>
      </c>
      <c r="R79">
        <f>($B$10*AW79+$B$11*AX79+$B$12*Q79)</f>
        <v>0</v>
      </c>
      <c r="S79">
        <f>0.61365*exp(17.502*R79/(240.97+R79))</f>
        <v>0</v>
      </c>
      <c r="T79">
        <f>(U79/V79*100)</f>
        <v>0</v>
      </c>
      <c r="U79">
        <f>AQ79*(AT79+AU79)/1000</f>
        <v>0</v>
      </c>
      <c r="V79">
        <f>0.61365*exp(17.502*AV79/(240.97+AV79))</f>
        <v>0</v>
      </c>
      <c r="W79">
        <f>(S79-AQ79*(AT79+AU79)/1000)</f>
        <v>0</v>
      </c>
      <c r="X79">
        <f>(-F79*44100)</f>
        <v>0</v>
      </c>
      <c r="Y79">
        <f>2*29.3*M79*0.92*(AV79-R79)</f>
        <v>0</v>
      </c>
      <c r="Z79">
        <f>2*0.95*5.67E-8*(((AV79+$B$9)+273)^4-(R79+273)^4)</f>
        <v>0</v>
      </c>
      <c r="AA79">
        <f>P79+Z79+X79+Y79</f>
        <v>0</v>
      </c>
      <c r="AB79">
        <v>0.0196474407287647</v>
      </c>
      <c r="AC79">
        <v>-0.44060729055074</v>
      </c>
      <c r="AD79">
        <v>4.77023679781098</v>
      </c>
      <c r="AE79">
        <v>3</v>
      </c>
      <c r="AF79">
        <v>1</v>
      </c>
      <c r="AG79">
        <f>IF(AE79*$B$40&gt;=AI79,1.0,(AI79/(AI79-AE79*$B$40)))</f>
        <v>0</v>
      </c>
      <c r="AH79">
        <f>(AG79-1)*100</f>
        <v>0</v>
      </c>
      <c r="AI79">
        <f>MAX(0,($B$34+$B$35*AY79)/(1+$B$36*AY79)*AT79/(AV79+273)*$B$37)</f>
        <v>0</v>
      </c>
      <c r="AJ79">
        <f>$B$29*AZ79+$B$30*BA79+$B$31*BB79</f>
        <v>0</v>
      </c>
      <c r="AK79">
        <f>AJ79*AL79</f>
        <v>0</v>
      </c>
      <c r="AL79">
        <f>($B$29*$B$15+$B$30*$B$15+$B$31*(BC79*$B$16+BD79*$B$18))/($B$29+$B$30+$B$31)</f>
        <v>0</v>
      </c>
      <c r="AM79">
        <f>($B$29*$B$22+$B$30*$B$22+$B$31*(BC79*$B$23+BD79*$B$25))/($B$29+$B$30+$B$31)</f>
        <v>0</v>
      </c>
      <c r="AN79">
        <v>1495623791.5</v>
      </c>
      <c r="AO79">
        <v>400.525380952381</v>
      </c>
      <c r="AP79">
        <v>399.966619047619</v>
      </c>
      <c r="AQ79">
        <v>33.0311047619048</v>
      </c>
      <c r="AR79">
        <v>32.8238761904762</v>
      </c>
      <c r="AS79">
        <v>499.991619047619</v>
      </c>
      <c r="AT79">
        <v>100.231666666667</v>
      </c>
      <c r="AU79">
        <v>0.0999707619047619</v>
      </c>
      <c r="AV79">
        <v>30.9374666666667</v>
      </c>
      <c r="AW79">
        <v>31.2874904761905</v>
      </c>
      <c r="AX79">
        <v>999.9</v>
      </c>
      <c r="AY79">
        <v>9989.99333333333</v>
      </c>
      <c r="AZ79">
        <v>4.57170285714286</v>
      </c>
      <c r="BA79">
        <v>3.33912190476191</v>
      </c>
      <c r="BB79">
        <v>7.99913333333333</v>
      </c>
      <c r="BC79">
        <v>0.900043047619048</v>
      </c>
      <c r="BD79">
        <v>0.099956919047619</v>
      </c>
      <c r="BE79">
        <v>29</v>
      </c>
      <c r="BF79">
        <v>170.22419047619</v>
      </c>
      <c r="BG79">
        <v>1495623820.5</v>
      </c>
      <c r="BH79" t="s">
        <v>268</v>
      </c>
      <c r="BI79">
        <v>31</v>
      </c>
      <c r="BJ79">
        <v>-3.75</v>
      </c>
      <c r="BK79">
        <v>0.432</v>
      </c>
      <c r="BL79">
        <v>400</v>
      </c>
      <c r="BM79">
        <v>33</v>
      </c>
      <c r="BN79">
        <v>0.63</v>
      </c>
      <c r="BO79">
        <v>0.25</v>
      </c>
      <c r="BP79">
        <v>0.454365878048781</v>
      </c>
      <c r="BQ79">
        <v>-0.0331704041812979</v>
      </c>
      <c r="BR79">
        <v>0.041101799877624</v>
      </c>
      <c r="BS79">
        <v>1</v>
      </c>
      <c r="BT79">
        <v>0.202367243902439</v>
      </c>
      <c r="BU79">
        <v>-0.0878625783971992</v>
      </c>
      <c r="BV79">
        <v>0.00874151875173033</v>
      </c>
      <c r="BW79">
        <v>1</v>
      </c>
      <c r="BX79">
        <v>2</v>
      </c>
      <c r="BY79">
        <v>2</v>
      </c>
      <c r="BZ79" t="s">
        <v>201</v>
      </c>
      <c r="CA79">
        <v>100</v>
      </c>
      <c r="CB79">
        <v>100</v>
      </c>
      <c r="CC79">
        <v>-3.75</v>
      </c>
      <c r="CD79">
        <v>0.432</v>
      </c>
      <c r="CE79">
        <v>3</v>
      </c>
      <c r="CF79">
        <v>503.877</v>
      </c>
      <c r="CG79">
        <v>591.847</v>
      </c>
      <c r="CH79">
        <v>31.9987</v>
      </c>
      <c r="CI79">
        <v>33.727</v>
      </c>
      <c r="CJ79">
        <v>29.9986</v>
      </c>
      <c r="CK79">
        <v>33.8787</v>
      </c>
      <c r="CL79">
        <v>33.8357</v>
      </c>
      <c r="CM79">
        <v>20.7387</v>
      </c>
      <c r="CN79">
        <v>-30</v>
      </c>
      <c r="CO79">
        <v>-30</v>
      </c>
      <c r="CP79">
        <v>-999.9</v>
      </c>
      <c r="CQ79">
        <v>400</v>
      </c>
      <c r="CR79">
        <v>10.2088</v>
      </c>
      <c r="CS79">
        <v>99.2748</v>
      </c>
      <c r="CT79">
        <v>98.7085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2017-05-22T18:11:00Z</dcterms:created>
  <dcterms:modified xsi:type="dcterms:W3CDTF">2017-05-22T18:11:00Z</dcterms:modified>
</cp:coreProperties>
</file>